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I75" i="24" s="1"/>
  <c r="I77" i="24" s="1"/>
  <c r="G75" i="24"/>
  <c r="F75" i="24"/>
  <c r="E75" i="24"/>
  <c r="L74" i="24"/>
  <c r="H74" i="24" s="1"/>
  <c r="I74" i="24"/>
  <c r="G74" i="24"/>
  <c r="F74" i="24"/>
  <c r="E74" i="24"/>
  <c r="L73" i="24"/>
  <c r="H73" i="24" s="1"/>
  <c r="I73" i="24"/>
  <c r="G73" i="24"/>
  <c r="F73" i="24"/>
  <c r="E73" i="24"/>
  <c r="L72" i="24"/>
  <c r="H72" i="24" s="1"/>
  <c r="I72" i="24" s="1"/>
  <c r="G72" i="24"/>
  <c r="F72" i="24"/>
  <c r="E72" i="24"/>
  <c r="L71" i="24"/>
  <c r="H71" i="24" s="1"/>
  <c r="I71" i="24"/>
  <c r="G71" i="24"/>
  <c r="F71" i="24"/>
  <c r="E71" i="24"/>
  <c r="L70" i="24"/>
  <c r="H70" i="24" s="1"/>
  <c r="I70" i="24" s="1"/>
  <c r="G70" i="24"/>
  <c r="F70" i="24"/>
  <c r="E70" i="24"/>
  <c r="L69" i="24"/>
  <c r="H69" i="24" s="1"/>
  <c r="G69" i="24"/>
  <c r="F69" i="24"/>
  <c r="E69" i="24"/>
  <c r="L68" i="24"/>
  <c r="H68" i="24" s="1"/>
  <c r="I68" i="24" s="1"/>
  <c r="G68" i="24"/>
  <c r="F68" i="24"/>
  <c r="E68" i="24"/>
  <c r="L67" i="24"/>
  <c r="H67" i="24" s="1"/>
  <c r="I67" i="24" s="1"/>
  <c r="G67" i="24"/>
  <c r="F67" i="24"/>
  <c r="E67" i="24"/>
  <c r="L66" i="24"/>
  <c r="H66" i="24" s="1"/>
  <c r="I66" i="24"/>
  <c r="G66" i="24"/>
  <c r="F66" i="24"/>
  <c r="E66" i="24"/>
  <c r="L65" i="24"/>
  <c r="H65" i="24" s="1"/>
  <c r="I65" i="24"/>
  <c r="G65" i="24"/>
  <c r="F65" i="24"/>
  <c r="E65" i="24"/>
  <c r="L64" i="24"/>
  <c r="H64" i="24" s="1"/>
  <c r="I64" i="24" s="1"/>
  <c r="G64" i="24"/>
  <c r="F64" i="24"/>
  <c r="E64" i="24"/>
  <c r="L63" i="24"/>
  <c r="H63" i="24" s="1"/>
  <c r="I63" i="24"/>
  <c r="G63" i="24"/>
  <c r="F63" i="24"/>
  <c r="E63" i="24"/>
  <c r="L62" i="24"/>
  <c r="H62" i="24" s="1"/>
  <c r="I62" i="24" s="1"/>
  <c r="G62" i="24"/>
  <c r="F62" i="24"/>
  <c r="E62" i="24"/>
  <c r="L61" i="24"/>
  <c r="H61" i="24" s="1"/>
  <c r="G61" i="24"/>
  <c r="F61" i="24"/>
  <c r="E61" i="24"/>
  <c r="L60" i="24"/>
  <c r="H60" i="24" s="1"/>
  <c r="I60" i="24" s="1"/>
  <c r="G60" i="24"/>
  <c r="F60" i="24"/>
  <c r="E60" i="24"/>
  <c r="L59" i="24"/>
  <c r="H59" i="24" s="1"/>
  <c r="I59" i="24" s="1"/>
  <c r="G59" i="24"/>
  <c r="F59" i="24"/>
  <c r="E59" i="24"/>
  <c r="L58" i="24"/>
  <c r="H58" i="24" s="1"/>
  <c r="I58" i="24"/>
  <c r="G58" i="24"/>
  <c r="F58" i="24"/>
  <c r="E58" i="24"/>
  <c r="L57" i="24"/>
  <c r="H57" i="24" s="1"/>
  <c r="I57" i="24"/>
  <c r="G57" i="24"/>
  <c r="F57" i="24"/>
  <c r="E57" i="24"/>
  <c r="L56" i="24"/>
  <c r="H56" i="24" s="1"/>
  <c r="I56" i="24" s="1"/>
  <c r="G56" i="24"/>
  <c r="F56" i="24"/>
  <c r="E56" i="24"/>
  <c r="L55" i="24"/>
  <c r="H55" i="24" s="1"/>
  <c r="I55" i="24"/>
  <c r="G55" i="24"/>
  <c r="F55" i="24"/>
  <c r="E55" i="24"/>
  <c r="L54" i="24"/>
  <c r="H54" i="24" s="1"/>
  <c r="I54" i="24" s="1"/>
  <c r="G54" i="24"/>
  <c r="F54" i="24"/>
  <c r="E54" i="24"/>
  <c r="L53" i="24"/>
  <c r="H53" i="24" s="1"/>
  <c r="G53" i="24"/>
  <c r="F53" i="24"/>
  <c r="E53" i="24"/>
  <c r="L52" i="24"/>
  <c r="H52" i="24" s="1"/>
  <c r="I52" i="24" s="1"/>
  <c r="G52" i="24"/>
  <c r="F52" i="24"/>
  <c r="E52" i="24"/>
  <c r="L51" i="24"/>
  <c r="H51" i="24" s="1"/>
  <c r="I51" i="24"/>
  <c r="G51" i="24"/>
  <c r="F51" i="24"/>
  <c r="E51" i="24"/>
  <c r="B45" i="24"/>
  <c r="I44" i="24"/>
  <c r="F44" i="24"/>
  <c r="C44" i="24"/>
  <c r="M44" i="24" s="1"/>
  <c r="B44" i="24"/>
  <c r="D44" i="24" s="1"/>
  <c r="M43" i="24"/>
  <c r="G43" i="24"/>
  <c r="E43" i="24"/>
  <c r="C43" i="24"/>
  <c r="I43" i="24" s="1"/>
  <c r="B43" i="24"/>
  <c r="J43" i="24" s="1"/>
  <c r="I42" i="24"/>
  <c r="F42" i="24"/>
  <c r="C42" i="24"/>
  <c r="M42" i="24" s="1"/>
  <c r="B42" i="24"/>
  <c r="D42" i="24" s="1"/>
  <c r="M41" i="24"/>
  <c r="J41" i="24"/>
  <c r="G41" i="24"/>
  <c r="E41" i="24"/>
  <c r="C41" i="24"/>
  <c r="I41" i="24" s="1"/>
  <c r="B41" i="24"/>
  <c r="I40" i="24"/>
  <c r="F40" i="24"/>
  <c r="C40" i="24"/>
  <c r="M40" i="24" s="1"/>
  <c r="B40" i="24"/>
  <c r="D40" i="24" s="1"/>
  <c r="M36" i="24"/>
  <c r="L36" i="24"/>
  <c r="K36" i="24"/>
  <c r="J36" i="24"/>
  <c r="I36" i="24"/>
  <c r="H36" i="24"/>
  <c r="G36" i="24"/>
  <c r="F36" i="24"/>
  <c r="E36" i="24"/>
  <c r="D36" i="24"/>
  <c r="L26" i="24"/>
  <c r="K57" i="15"/>
  <c r="L57" i="15" s="1"/>
  <c r="C38" i="24"/>
  <c r="I38" i="24" s="1"/>
  <c r="C37" i="24"/>
  <c r="M37" i="24" s="1"/>
  <c r="C35" i="24"/>
  <c r="C34" i="24"/>
  <c r="L34" i="24" s="1"/>
  <c r="C33" i="24"/>
  <c r="C32" i="24"/>
  <c r="C31" i="24"/>
  <c r="C30" i="24"/>
  <c r="C29" i="24"/>
  <c r="C28" i="24"/>
  <c r="C27" i="24"/>
  <c r="C26" i="24"/>
  <c r="C25" i="24"/>
  <c r="C24" i="24"/>
  <c r="C23" i="24"/>
  <c r="C22" i="24"/>
  <c r="C21" i="24"/>
  <c r="C20" i="24"/>
  <c r="C19" i="24"/>
  <c r="C18" i="24"/>
  <c r="G18" i="24" s="1"/>
  <c r="C17" i="24"/>
  <c r="C16" i="24"/>
  <c r="C15" i="24"/>
  <c r="C9" i="24"/>
  <c r="C8" i="24"/>
  <c r="L8" i="24" s="1"/>
  <c r="C7" i="24"/>
  <c r="L7" i="24" s="1"/>
  <c r="B39" i="24"/>
  <c r="B38" i="24"/>
  <c r="B37" i="24"/>
  <c r="B35" i="24"/>
  <c r="B34" i="24"/>
  <c r="B33" i="24"/>
  <c r="B32" i="24"/>
  <c r="B31" i="24"/>
  <c r="B30" i="24"/>
  <c r="B29" i="24"/>
  <c r="B28" i="24"/>
  <c r="B27" i="24"/>
  <c r="B26" i="24"/>
  <c r="B25" i="24"/>
  <c r="B24" i="24"/>
  <c r="D24" i="24" s="1"/>
  <c r="B23" i="24"/>
  <c r="B22" i="24"/>
  <c r="B21" i="24"/>
  <c r="H21" i="24" s="1"/>
  <c r="B20" i="24"/>
  <c r="B19" i="24"/>
  <c r="B18" i="24"/>
  <c r="B17" i="24"/>
  <c r="B16" i="24"/>
  <c r="B15" i="24"/>
  <c r="B9" i="24"/>
  <c r="B8" i="24"/>
  <c r="B7" i="24"/>
  <c r="K8" i="24" l="1"/>
  <c r="J8" i="24"/>
  <c r="F8" i="24"/>
  <c r="H8" i="24"/>
  <c r="D8" i="24"/>
  <c r="G19" i="24"/>
  <c r="M19" i="24"/>
  <c r="E19" i="24"/>
  <c r="L19" i="24"/>
  <c r="I19" i="24"/>
  <c r="F9" i="24"/>
  <c r="J9" i="24"/>
  <c r="H9" i="24"/>
  <c r="D9" i="24"/>
  <c r="K9" i="24"/>
  <c r="K28" i="24"/>
  <c r="J28" i="24"/>
  <c r="H28" i="24"/>
  <c r="F28" i="24"/>
  <c r="D28" i="24"/>
  <c r="F7" i="24"/>
  <c r="J7" i="24"/>
  <c r="K7" i="24"/>
  <c r="H7" i="24"/>
  <c r="D7" i="24"/>
  <c r="F25" i="24"/>
  <c r="D25" i="24"/>
  <c r="J25" i="24"/>
  <c r="K25" i="24"/>
  <c r="H25" i="24"/>
  <c r="K32" i="24"/>
  <c r="J32" i="24"/>
  <c r="H32" i="24"/>
  <c r="F32" i="24"/>
  <c r="D32" i="24"/>
  <c r="F29" i="24"/>
  <c r="D29" i="24"/>
  <c r="J29" i="24"/>
  <c r="K29" i="24"/>
  <c r="H29" i="24"/>
  <c r="H37" i="24"/>
  <c r="F37" i="24"/>
  <c r="D37" i="24"/>
  <c r="K37" i="24"/>
  <c r="J37" i="24"/>
  <c r="F33" i="24"/>
  <c r="D33" i="24"/>
  <c r="J33" i="24"/>
  <c r="K33" i="24"/>
  <c r="H33" i="24"/>
  <c r="K30" i="24"/>
  <c r="J30" i="24"/>
  <c r="H30" i="24"/>
  <c r="F30" i="24"/>
  <c r="D30" i="24"/>
  <c r="G25" i="24"/>
  <c r="M25" i="24"/>
  <c r="E25" i="24"/>
  <c r="L25" i="24"/>
  <c r="I25" i="24"/>
  <c r="G31" i="24"/>
  <c r="M31" i="24"/>
  <c r="E31" i="24"/>
  <c r="L31" i="24"/>
  <c r="I31" i="24"/>
  <c r="H45" i="24"/>
  <c r="F45" i="24"/>
  <c r="D45" i="24"/>
  <c r="K45" i="24"/>
  <c r="J45" i="24"/>
  <c r="K22" i="24"/>
  <c r="J22" i="24"/>
  <c r="H22" i="24"/>
  <c r="F22" i="24"/>
  <c r="D22" i="24"/>
  <c r="F31" i="24"/>
  <c r="D31" i="24"/>
  <c r="J31" i="24"/>
  <c r="K31" i="24"/>
  <c r="H31" i="24"/>
  <c r="G9" i="24"/>
  <c r="M9" i="24"/>
  <c r="E9" i="24"/>
  <c r="I9" i="24"/>
  <c r="L9" i="24"/>
  <c r="G17" i="24"/>
  <c r="M17" i="24"/>
  <c r="E17" i="24"/>
  <c r="I17" i="24"/>
  <c r="L17" i="24"/>
  <c r="G23" i="24"/>
  <c r="M23" i="24"/>
  <c r="E23" i="24"/>
  <c r="L23" i="24"/>
  <c r="I23" i="24"/>
  <c r="K61" i="24"/>
  <c r="J61" i="24"/>
  <c r="I61" i="24"/>
  <c r="K34" i="24"/>
  <c r="J34" i="24"/>
  <c r="H34" i="24"/>
  <c r="F34" i="24"/>
  <c r="D34" i="24"/>
  <c r="D38" i="24"/>
  <c r="K38" i="24"/>
  <c r="J38" i="24"/>
  <c r="H38" i="24"/>
  <c r="F38" i="24"/>
  <c r="G29" i="24"/>
  <c r="M29" i="24"/>
  <c r="E29" i="24"/>
  <c r="L29" i="24"/>
  <c r="I29" i="24"/>
  <c r="I32" i="24"/>
  <c r="M32" i="24"/>
  <c r="E32" i="24"/>
  <c r="L32" i="24"/>
  <c r="G32" i="24"/>
  <c r="G35" i="24"/>
  <c r="M35" i="24"/>
  <c r="E35" i="24"/>
  <c r="L35" i="24"/>
  <c r="I35" i="24"/>
  <c r="B14" i="24"/>
  <c r="B6" i="24"/>
  <c r="F17" i="24"/>
  <c r="J17" i="24"/>
  <c r="K17" i="24"/>
  <c r="H17" i="24"/>
  <c r="K20" i="24"/>
  <c r="J20" i="24"/>
  <c r="H20" i="24"/>
  <c r="F20" i="24"/>
  <c r="D20" i="24"/>
  <c r="F23" i="24"/>
  <c r="D23" i="24"/>
  <c r="J23" i="24"/>
  <c r="K23" i="24"/>
  <c r="H23" i="24"/>
  <c r="G15" i="24"/>
  <c r="M15" i="24"/>
  <c r="E15" i="24"/>
  <c r="I15" i="24"/>
  <c r="L15" i="24"/>
  <c r="K69" i="24"/>
  <c r="J69" i="24"/>
  <c r="I69" i="24"/>
  <c r="K26" i="24"/>
  <c r="J26" i="24"/>
  <c r="H26" i="24"/>
  <c r="F26" i="24"/>
  <c r="D26" i="24"/>
  <c r="F35" i="24"/>
  <c r="D35" i="24"/>
  <c r="J35" i="24"/>
  <c r="K35" i="24"/>
  <c r="H35" i="24"/>
  <c r="G7" i="24"/>
  <c r="M7" i="24"/>
  <c r="E7" i="24"/>
  <c r="I7" i="24"/>
  <c r="G21" i="24"/>
  <c r="M21" i="24"/>
  <c r="E21" i="24"/>
  <c r="L21" i="24"/>
  <c r="I21" i="24"/>
  <c r="I24" i="24"/>
  <c r="M24" i="24"/>
  <c r="E24" i="24"/>
  <c r="L24" i="24"/>
  <c r="G24" i="24"/>
  <c r="G27" i="24"/>
  <c r="M27" i="24"/>
  <c r="E27" i="24"/>
  <c r="L27" i="24"/>
  <c r="I27" i="24"/>
  <c r="K16" i="24"/>
  <c r="J16" i="24"/>
  <c r="F16" i="24"/>
  <c r="H16" i="24"/>
  <c r="D16" i="24"/>
  <c r="F15" i="24"/>
  <c r="J15" i="24"/>
  <c r="D15" i="24"/>
  <c r="K15" i="24"/>
  <c r="H39" i="24"/>
  <c r="F39" i="24"/>
  <c r="D39" i="24"/>
  <c r="K39" i="24"/>
  <c r="J39" i="24"/>
  <c r="G33" i="24"/>
  <c r="M33" i="24"/>
  <c r="E33" i="24"/>
  <c r="L33" i="24"/>
  <c r="I33" i="24"/>
  <c r="H15" i="24"/>
  <c r="K53" i="24"/>
  <c r="J53" i="24"/>
  <c r="I53" i="24"/>
  <c r="F19" i="24"/>
  <c r="J19" i="24"/>
  <c r="K19" i="24"/>
  <c r="H19" i="24"/>
  <c r="D19" i="24"/>
  <c r="K18" i="24"/>
  <c r="J18" i="24"/>
  <c r="F18" i="24"/>
  <c r="H18" i="24"/>
  <c r="D18" i="24"/>
  <c r="F21" i="24"/>
  <c r="D21" i="24"/>
  <c r="J21" i="24"/>
  <c r="K21" i="24"/>
  <c r="K24" i="24"/>
  <c r="J24" i="24"/>
  <c r="H24" i="24"/>
  <c r="F24" i="24"/>
  <c r="F27" i="24"/>
  <c r="D27" i="24"/>
  <c r="J27" i="24"/>
  <c r="K27" i="24"/>
  <c r="H27" i="24"/>
  <c r="I16" i="24"/>
  <c r="M16" i="24"/>
  <c r="E16" i="24"/>
  <c r="L16" i="24"/>
  <c r="G16" i="24"/>
  <c r="D17" i="24"/>
  <c r="I79" i="24"/>
  <c r="K58" i="24"/>
  <c r="J58" i="24"/>
  <c r="K66" i="24"/>
  <c r="J66" i="24"/>
  <c r="K74" i="24"/>
  <c r="J74" i="24"/>
  <c r="C14" i="24"/>
  <c r="C6" i="24"/>
  <c r="I22" i="24"/>
  <c r="M22" i="24"/>
  <c r="E22" i="24"/>
  <c r="I30" i="24"/>
  <c r="M30" i="24"/>
  <c r="E30" i="24"/>
  <c r="C45" i="24"/>
  <c r="C39" i="24"/>
  <c r="G8" i="24"/>
  <c r="K55" i="24"/>
  <c r="J55" i="24"/>
  <c r="K63" i="24"/>
  <c r="J63" i="24"/>
  <c r="K71" i="24"/>
  <c r="J71" i="24"/>
  <c r="G22" i="24"/>
  <c r="G30" i="24"/>
  <c r="K52" i="24"/>
  <c r="J52" i="24"/>
  <c r="K60" i="24"/>
  <c r="J60" i="24"/>
  <c r="K68" i="24"/>
  <c r="J68" i="24"/>
  <c r="I20" i="24"/>
  <c r="M20" i="24"/>
  <c r="E20" i="24"/>
  <c r="I28" i="24"/>
  <c r="M28" i="24"/>
  <c r="E28" i="24"/>
  <c r="I37" i="24"/>
  <c r="G37" i="24"/>
  <c r="L37" i="24"/>
  <c r="L22" i="24"/>
  <c r="L30" i="24"/>
  <c r="H41" i="24"/>
  <c r="F41" i="24"/>
  <c r="D41" i="24"/>
  <c r="K41" i="24"/>
  <c r="K57" i="24"/>
  <c r="J57" i="24"/>
  <c r="K65" i="24"/>
  <c r="J65" i="24"/>
  <c r="K73" i="24"/>
  <c r="J73" i="24"/>
  <c r="G20" i="24"/>
  <c r="G28" i="24"/>
  <c r="K54" i="24"/>
  <c r="J54" i="24"/>
  <c r="K62" i="24"/>
  <c r="J62" i="24"/>
  <c r="K70" i="24"/>
  <c r="J70" i="24"/>
  <c r="I8" i="24"/>
  <c r="M8" i="24"/>
  <c r="E8" i="24"/>
  <c r="I18" i="24"/>
  <c r="M18" i="24"/>
  <c r="E18" i="24"/>
  <c r="I26" i="24"/>
  <c r="M26" i="24"/>
  <c r="E26" i="24"/>
  <c r="I34" i="24"/>
  <c r="M34" i="24"/>
  <c r="E34" i="24"/>
  <c r="L20" i="24"/>
  <c r="L28" i="24"/>
  <c r="H43" i="24"/>
  <c r="F43" i="24"/>
  <c r="D43" i="24"/>
  <c r="K43" i="24"/>
  <c r="K51" i="24"/>
  <c r="J51" i="24"/>
  <c r="K59" i="24"/>
  <c r="J59" i="24"/>
  <c r="K67" i="24"/>
  <c r="J67" i="24"/>
  <c r="K75" i="24"/>
  <c r="J75" i="24"/>
  <c r="M38" i="24"/>
  <c r="E38" i="24"/>
  <c r="L38" i="24"/>
  <c r="G38" i="24"/>
  <c r="L18" i="24"/>
  <c r="G26" i="24"/>
  <c r="G34" i="24"/>
  <c r="E37" i="24"/>
  <c r="K56" i="24"/>
  <c r="J56" i="24"/>
  <c r="K64" i="24"/>
  <c r="J64" i="24"/>
  <c r="K72" i="24"/>
  <c r="J72" i="24"/>
  <c r="G40" i="24"/>
  <c r="G42" i="24"/>
  <c r="G44" i="24"/>
  <c r="H40" i="24"/>
  <c r="L41" i="24"/>
  <c r="H42" i="24"/>
  <c r="L43" i="24"/>
  <c r="H44" i="24"/>
  <c r="J40" i="24"/>
  <c r="J42" i="24"/>
  <c r="J44" i="24"/>
  <c r="K40" i="24"/>
  <c r="K42" i="24"/>
  <c r="K44" i="24"/>
  <c r="L40" i="24"/>
  <c r="L42" i="24"/>
  <c r="L44" i="24"/>
  <c r="E40" i="24"/>
  <c r="E42" i="24"/>
  <c r="E44" i="24"/>
  <c r="I6" i="24" l="1"/>
  <c r="M6" i="24"/>
  <c r="E6" i="24"/>
  <c r="L6" i="24"/>
  <c r="G6" i="24"/>
  <c r="K6" i="24"/>
  <c r="J6" i="24"/>
  <c r="F6" i="24"/>
  <c r="H6" i="24"/>
  <c r="D6" i="24"/>
  <c r="I39" i="24"/>
  <c r="G39" i="24"/>
  <c r="L39" i="24"/>
  <c r="M39" i="24"/>
  <c r="E39" i="24"/>
  <c r="I45" i="24"/>
  <c r="G45" i="24"/>
  <c r="M45" i="24"/>
  <c r="E45" i="24"/>
  <c r="L45" i="24"/>
  <c r="K14" i="24"/>
  <c r="J14" i="24"/>
  <c r="F14" i="24"/>
  <c r="H14" i="24"/>
  <c r="D14" i="24"/>
  <c r="I14" i="24"/>
  <c r="M14" i="24"/>
  <c r="E14" i="24"/>
  <c r="L14" i="24"/>
  <c r="G14" i="24"/>
  <c r="J77" i="24"/>
  <c r="K77" i="24"/>
  <c r="K79" i="24" l="1"/>
  <c r="K78" i="24"/>
  <c r="J79" i="24"/>
  <c r="J78" i="24"/>
  <c r="I78" i="24"/>
  <c r="I83" i="24" l="1"/>
  <c r="I82" i="24"/>
  <c r="I81" i="24"/>
</calcChain>
</file>

<file path=xl/sharedStrings.xml><?xml version="1.0" encoding="utf-8"?>
<sst xmlns="http://schemas.openxmlformats.org/spreadsheetml/2006/main" count="1725" uniqueCount="522">
  <si>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</si>
  <si>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</si>
  <si>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</si>
  <si>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</si>
  <si>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</si>
  <si>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</si>
  <si>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</si>
  <si>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</si>
  <si>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</si>
  <si>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</si>
  <si>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</si>
  <si>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</si>
  <si>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</si>
  <si>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Tirschenreuth (09377)</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</si>
  <si>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</si>
  <si>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</si>
  <si>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</si>
  <si>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</si>
  <si>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</si>
  <si>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</si>
  <si>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</si>
  <si>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</si>
  <si>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</si>
  <si>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</si>
  <si>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</si>
  <si>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</si>
  <si>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</si>
  <si>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</si>
  <si>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Südost</t>
  </si>
  <si>
    <t>Nordostpark 14</t>
  </si>
  <si>
    <t>90411 Nürnberg</t>
  </si>
  <si>
    <t>E-Mail:</t>
  </si>
  <si>
    <t>Statistik-Service-Suedost@arbeitsagentur.de</t>
  </si>
  <si>
    <t>Hotline:</t>
  </si>
  <si>
    <t>0911/179-8001</t>
  </si>
  <si>
    <t>Fax:</t>
  </si>
  <si>
    <t>0911/179-908001</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</si>
  <si>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</si>
  <si>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</si>
  <si>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</si>
  <si>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</si>
  <si>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</si>
  <si>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</si>
  <si>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</si>
  <si>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</si>
  <si>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</si>
  <si>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</si>
  <si>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</si>
  <si>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</si>
  <si>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</si>
  <si>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</si>
  <si>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</si>
  <si>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</si>
  <si>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</si>
  <si>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</si>
  <si>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</si>
  <si>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</si>
  <si>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</si>
  <si>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</si>
  <si>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</si>
  <si>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</si>
  <si>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</si>
  <si>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</si>
  <si>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</si>
  <si>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</si>
  <si>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</si>
  <si>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</si>
  <si>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</si>
  <si>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</si>
  <si>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</si>
  <si>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</si>
  <si>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</si>
  <si>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</si>
  <si>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</si>
  <si>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</si>
  <si>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</si>
  <si>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</si>
  <si>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</si>
  <si>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</si>
  <si>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</si>
  <si>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</si>
  <si>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</si>
  <si>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</si>
  <si>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</si>
  <si>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</si>
  <si>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</si>
  <si>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</si>
  <si>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</si>
  <si>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</si>
  <si>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</si>
  <si>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</si>
  <si>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</si>
  <si>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Tirschenreuth (09377);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</si>
  <si>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</si>
  <si>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</si>
  <si>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</si>
  <si>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</si>
  <si>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</si>
  <si>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</si>
  <si>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</si>
  <si>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</si>
  <si>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</si>
  <si>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</si>
  <si>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</si>
  <si>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</si>
  <si>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</si>
  <si>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</si>
  <si>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</si>
  <si>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</si>
  <si>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</si>
  <si>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</si>
  <si>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</si>
  <si>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</si>
  <si>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</si>
  <si>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</si>
  <si>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</si>
  <si>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</si>
  <si>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</si>
  <si>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</si>
  <si>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</si>
  <si>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</si>
  <si>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</si>
  <si>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</si>
  <si>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</si>
  <si>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</si>
  <si>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</si>
  <si>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</si>
  <si>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</si>
  <si>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</si>
  <si>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Bundesland Bayern</t>
  </si>
  <si>
    <t>Westdeutschland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</si>
  <si>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</si>
  <si>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</si>
  <si>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</si>
  <si>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</si>
  <si>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</si>
  <si>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</si>
  <si>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</si>
  <si>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</si>
  <si>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</si>
  <si>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</si>
  <si>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</si>
  <si>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</si>
  <si>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</si>
  <si>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</si>
  <si>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</si>
  <si>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</si>
  <si>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</si>
  <si>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</si>
  <si>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</si>
  <si>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</si>
  <si>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</si>
  <si>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</si>
  <si>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</si>
  <si>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</si>
  <si>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</si>
  <si>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</si>
  <si>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</si>
  <si>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</si>
  <si>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</si>
  <si>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</si>
  <si>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</si>
  <si>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</si>
  <si>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</si>
  <si>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</si>
  <si>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</si>
  <si>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</si>
  <si>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</si>
  <si>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</si>
  <si>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</si>
  <si>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</si>
  <si>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</si>
  <si>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</si>
  <si>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</si>
  <si>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</si>
  <si>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</si>
  <si>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</si>
  <si>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</si>
  <si>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</si>
  <si>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</si>
  <si>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</si>
  <si>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</si>
  <si>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</si>
  <si>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Tirschenreuth (09377)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</si>
  <si>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</si>
  <si>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</si>
  <si>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</si>
  <si>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</si>
  <si>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</si>
  <si>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</si>
  <si>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</si>
  <si>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</si>
  <si>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</si>
  <si>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</si>
  <si>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</si>
  <si>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</si>
  <si>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</si>
  <si>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</si>
  <si>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</si>
  <si>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</si>
  <si>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</si>
  <si>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</si>
  <si>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</si>
  <si>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</si>
  <si>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</si>
  <si>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</si>
  <si>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</si>
  <si>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</si>
  <si>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</si>
  <si>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</si>
  <si>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</si>
  <si>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</si>
  <si>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</si>
  <si>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</si>
  <si>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</si>
  <si>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</si>
  <si>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</si>
  <si>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</si>
  <si>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</si>
  <si>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</si>
  <si>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</si>
  <si>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</si>
  <si>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</si>
  <si>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</si>
  <si>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</si>
  <si>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</si>
  <si>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</si>
  <si>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</si>
  <si>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</si>
  <si>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</si>
  <si>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</si>
  <si>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</si>
  <si>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</si>
  <si>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</si>
  <si>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</si>
  <si>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</si>
  <si>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</si>
  <si>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</si>
  <si>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</si>
  <si>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</si>
  <si>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</si>
  <si>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</si>
  <si>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</si>
  <si>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</si>
  <si>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</si>
  <si>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</si>
  <si>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</si>
  <si>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</si>
  <si>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</si>
  <si>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</si>
  <si>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</si>
  <si>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</si>
  <si>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</si>
  <si>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</si>
  <si>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</si>
  <si>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</si>
  <si>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</si>
  <si>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</si>
  <si>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</si>
  <si>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</si>
  <si>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</si>
  <si>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</si>
  <si>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</si>
  <si>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</si>
  <si>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</si>
  <si>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</si>
  <si>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</si>
  <si>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</si>
  <si>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</si>
  <si>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</si>
  <si>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</si>
  <si>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</si>
  <si>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</si>
  <si>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</si>
  <si>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</si>
  <si>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</si>
  <si>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</si>
  <si>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</si>
  <si>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</si>
  <si>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</si>
  <si>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</si>
  <si>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</si>
  <si>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</si>
  <si>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</si>
  <si>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</si>
  <si>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</si>
  <si>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</si>
  <si>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</si>
  <si>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</si>
  <si>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</si>
  <si>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</si>
  <si>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</si>
  <si>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</si>
  <si>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</si>
  <si>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</si>
  <si>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</si>
  <si>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</si>
  <si>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</si>
  <si>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</si>
  <si>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</si>
  <si>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</si>
  <si>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</si>
  <si>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</si>
  <si>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</si>
  <si>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</si>
  <si>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</si>
  <si>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</si>
  <si>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</si>
  <si>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</si>
  <si>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</si>
  <si>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</si>
  <si>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</si>
  <si>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</si>
  <si>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</si>
  <si>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</si>
  <si>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</si>
  <si>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</si>
  <si>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</si>
  <si>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</si>
  <si>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</si>
  <si>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</si>
  <si>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</si>
  <si>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</si>
  <si>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</si>
  <si>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</si>
  <si>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</si>
  <si>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</si>
  <si>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</si>
  <si>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</si>
  <si>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</si>
  <si>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</si>
  <si>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</si>
  <si>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</si>
  <si>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</si>
  <si>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</si>
  <si>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</si>
  <si>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</si>
  <si>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</si>
  <si>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</si>
  <si>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</si>
  <si>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</si>
  <si>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</si>
  <si>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</si>
  <si>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</si>
  <si>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</si>
  <si>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</si>
  <si>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</si>
  <si>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</si>
  <si>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</si>
  <si>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</si>
  <si>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</si>
  <si>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</si>
  <si>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</si>
  <si>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</si>
  <si>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</si>
  <si>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</si>
  <si>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</si>
  <si>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</si>
  <si>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</si>
  <si>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</si>
  <si>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</si>
  <si>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</si>
  <si>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</si>
  <si>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</si>
  <si>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</si>
  <si>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</si>
  <si>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</si>
  <si>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</si>
  <si>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</si>
  <si>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</si>
  <si>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</si>
  <si>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</si>
  <si>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</si>
  <si>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Tirschenreuth (09377);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</si>
  <si>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</si>
  <si>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</si>
  <si>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</si>
  <si>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</si>
  <si>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</si>
  <si>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</si>
  <si>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</si>
  <si>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</si>
  <si>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</si>
  <si>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</si>
  <si>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</si>
  <si>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</si>
  <si>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</si>
  <si>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</si>
  <si>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</si>
  <si>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</si>
  <si>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</si>
  <si>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</si>
  <si>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</si>
  <si>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</si>
  <si>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</si>
  <si>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</si>
  <si>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</si>
  <si>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</si>
  <si>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</si>
  <si>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</si>
  <si>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</si>
  <si>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</si>
  <si>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</si>
  <si>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</si>
  <si>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</si>
  <si>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</si>
  <si>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</si>
  <si>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</si>
  <si>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</si>
  <si>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</si>
  <si>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</si>
  <si>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</si>
  <si>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</si>
  <si>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</si>
  <si>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</si>
  <si>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</si>
  <si>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</si>
  <si>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</si>
  <si>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</si>
  <si>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</si>
  <si>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</si>
  <si>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</si>
  <si>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</si>
  <si>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</si>
  <si>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</si>
  <si>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</si>
  <si>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</si>
  <si>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</si>
  <si>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</si>
  <si>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</si>
  <si>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</si>
  <si>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</si>
  <si>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</si>
  <si>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</si>
  <si>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</si>
  <si>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</si>
  <si>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</si>
  <si>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</si>
  <si>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</si>
  <si>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</si>
  <si>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</si>
  <si>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</si>
  <si>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</si>
  <si>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</si>
  <si>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</si>
  <si>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</si>
  <si>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</si>
  <si>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</si>
  <si>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</si>
  <si>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</si>
  <si>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</si>
  <si>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</si>
  <si>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</si>
  <si>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</si>
  <si>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</si>
  <si>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</si>
  <si>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</si>
  <si>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</si>
  <si>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</si>
  <si>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</si>
  <si>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</si>
  <si>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</si>
  <si>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</si>
  <si>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</si>
  <si>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</si>
  <si>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</si>
  <si>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</si>
  <si>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</si>
  <si>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</si>
  <si>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</si>
  <si>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</si>
  <si>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</si>
  <si>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</si>
  <si>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</si>
  <si>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</si>
  <si>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</si>
  <si>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</si>
  <si>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</si>
  <si>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</si>
  <si>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</si>
  <si>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</si>
  <si>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</si>
  <si>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</si>
  <si>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</si>
  <si>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</si>
  <si>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</si>
  <si>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</si>
  <si>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</si>
  <si>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</si>
  <si>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</si>
  <si>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</si>
  <si>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</si>
  <si>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</si>
  <si>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</si>
  <si>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</si>
  <si>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</si>
  <si>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</si>
  <si>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</si>
  <si>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</si>
  <si>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</si>
  <si>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</si>
  <si>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</si>
  <si>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</si>
  <si>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</si>
  <si>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</si>
  <si>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</si>
  <si>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</si>
  <si>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</si>
  <si>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</si>
  <si>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</si>
  <si>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</si>
  <si>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</si>
  <si>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</si>
  <si>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</si>
  <si>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t>.X</t>
  </si>
  <si>
    <t>0,0</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</si>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</sst>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1">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164" fontId="16" fillId="0" borderId="0" xfId="12" applyNumberFormat="1" applyFont="1" applyFill="1" applyBorder="1" applyAlignment="1">
      <alignment horizontal="left"/>
    </xf>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9" fillId="0" borderId="0" xfId="4" applyFont="1" applyFill="1" applyBorder="1" applyAlignment="1">
      <alignment horizontal="left" wrapText="1"/>
    </xf>
    <xf numFmtId="0" fontId="3" fillId="0" borderId="0" xfId="3"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3" applyFont="1" applyFill="1" applyBorder="1" applyAlignment="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5" fillId="0" borderId="0" xfId="5" applyFont="1" applyFill="1" applyBorder="1" applyAlignment="1">
      <alignment horizontal="left"/>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3" fillId="0" borderId="0" xfId="4" applyFont="1" applyBorder="1" applyAlignment="1">
      <alignment horizontal="left"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64" fontId="16" fillId="0" borderId="6" xfId="4" applyNumberFormat="1" applyFont="1" applyBorder="1" applyAlignment="1">
      <alignment horizontal="center" vertical="top"/>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49" fontId="16" fillId="0" borderId="0" xfId="9" applyNumberFormat="1" applyFont="1" applyFill="1" applyBorder="1" applyAlignment="1"/>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7" fillId="0" borderId="0" xfId="4" applyFont="1" applyAlignment="1">
      <alignment wrapText="1"/>
    </xf>
    <xf numFmtId="0" fontId="34" fillId="0" borderId="0" xfId="6" applyFont="1" applyAlignment="1" applyProtection="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9" xfId="4" applyFont="1" applyBorder="1" applyAlignment="1">
      <alignment horizontal="center" vertical="center"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0" fontId="3" fillId="0" borderId="0" xfId="4" applyNumberFormat="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15" fillId="0" borderId="0" xfId="21" applyFill="1" applyAlignment="1" applyProtection="1"/>
    <xf numFmtId="0" fontId="15" fillId="0" borderId="0" xfId="21" applyFill="1" applyAlignment="1" applyProtection="1">
      <alignment horizontal="left"/>
    </xf>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xf numFmtId="0" fontId="15" fillId="0" borderId="0" xfId="21" applyAlignment="1" applyProtection="1">
      <alignment horizontal="left" wrapText="1" indent="2"/>
    </xf>
    <xf numFmtId="0" fontId="3" fillId="0" borderId="0" xfId="4" applyFont="1" applyAlignment="1">
      <alignment horizontal="left" wrapText="1"/>
    </xf>
    <xf numFmtId="0" fontId="3" fillId="0" borderId="0" xfId="4"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{10DD375D-D8C0-48A1-804E-AA813CC829FA}</c15:txfldGUID>
                      <c15:f>Daten_Diagramme!$D$6</c15:f>
                      <c15:dlblFieldTableCache>
                        <c:ptCount val="1"/>
                        <c:pt idx="0">
                          <c:v>1.6</c:v>
                        </c:pt>
                      </c15:dlblFieldTableCache>
                    </c15:dlblFTEntry>
                  </c15:dlblFieldTable>
                  <c15:showDataLabelsRange val="0"/>
                </c:ext>
                <c:ext xmlns:c16="http://schemas.microsoft.com/office/drawing/2014/chart" uri="{C3380CC4-5D6E-409C-BE32-E72D297353CC}">
                  <c16:uniqueId val="{00000000-5C52-49D6-9375-C6E89CEF7F81}"/>
                </c:ext>
              </c:extLst>
            </c:dLbl>
            <c:dLbl>
              <c:idx val="1"/>
              <c:tx>
                <c:strRef>
                  <c:f>Daten_Diagramme!$D$7</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{9FC56DED-1D85-4010-BBA0-FB02DDA70EB2}</c15:txfldGUID>
                      <c15:f>Daten_Diagramme!$D$7</c15:f>
                      <c15:dlblFieldTableCache>
                        <c:ptCount val="1"/>
                        <c:pt idx="0">
                          <c:v>1.0</c:v>
                        </c:pt>
                      </c15:dlblFieldTableCache>
                    </c15:dlblFTEntry>
                  </c15:dlblFieldTable>
                  <c15:showDataLabelsRange val="0"/>
                </c:ext>
                <c:ext xmlns:c16="http://schemas.microsoft.com/office/drawing/2014/chart" uri="{C3380CC4-5D6E-409C-BE32-E72D297353CC}">
                  <c16:uniqueId val="{00000001-5C52-49D6-9375-C6E89CEF7F81}"/>
                </c:ext>
              </c:extLst>
            </c:dLbl>
            <c:dLbl>
              <c:idx val="2"/>
              <c:tx>
                <c:strRef>
                  <c:f>Daten_Diagramme!$D$8</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{4480BE69-7FE0-48D0-B722-74B5CBF76914}</c15:txfldGUID>
                      <c15:f>Daten_Diagramme!$D$8</c15:f>
                      <c15:dlblFieldTableCache>
                        <c:ptCount val="1"/>
                        <c:pt idx="0">
                          <c:v>1.1</c:v>
                        </c:pt>
                      </c15:dlblFieldTableCache>
                    </c15:dlblFTEntry>
                  </c15:dlblFieldTable>
                  <c15:showDataLabelsRange val="0"/>
                </c:ext>
                <c:ext xmlns:c16="http://schemas.microsoft.com/office/drawing/2014/chart" uri="{C3380CC4-5D6E-409C-BE32-E72D297353CC}">
                  <c16:uniqueId val="{00000002-5C52-49D6-9375-C6E89CEF7F81}"/>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{9CEFEDDE-585C-440F-9618-DC8BFBF8E226}</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5C52-49D6-9375-C6E89CEF7F81}"/>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1.598443520390646</c:v>
                </c:pt>
                <c:pt idx="1">
                  <c:v>1.0013227114154917</c:v>
                </c:pt>
                <c:pt idx="2">
                  <c:v>1.1186464311118853</c:v>
                </c:pt>
                <c:pt idx="3">
                  <c:v>1.0875687030768</c:v>
                </c:pt>
              </c:numCache>
            </c:numRef>
          </c:val>
          <c:extLst>
            <c:ext xmlns:c16="http://schemas.microsoft.com/office/drawing/2014/chart" uri="{C3380CC4-5D6E-409C-BE32-E72D297353CC}">
              <c16:uniqueId val="{00000004-5C52-49D6-9375-C6E89CEF7F81}"/>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{F5FA52F9-544C-4BC0-B4E0-B385A9BEF8BC}</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5C52-49D6-9375-C6E89CEF7F81}"/>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{B367605A-EC6D-4AD5-980F-BA2FE32584BE}</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5C52-49D6-9375-C6E89CEF7F81}"/>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{3412761A-6239-4322-8D3D-7A04E6695CB4}</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5C52-49D6-9375-C6E89CEF7F81}"/>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{DC070354-FFD7-4074-BBB4-5E02E22D8A20}</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5C52-49D6-9375-C6E89CEF7F81}"/>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5C52-49D6-9375-C6E89CEF7F81}"/>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5C52-49D6-9375-C6E89CEF7F81}"/>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{6AFC4A44-704A-4E8E-B0F7-4F56396B4B5F}</c15:txfldGUID>
                      <c15:f>Daten_Diagramme!$E$6</c15:f>
                      <c15:dlblFieldTableCache>
                        <c:ptCount val="1"/>
                        <c:pt idx="0">
                          <c:v>-1.6</c:v>
                        </c:pt>
                      </c15:dlblFieldTableCache>
                    </c15:dlblFTEntry>
                  </c15:dlblFieldTable>
                  <c15:showDataLabelsRange val="0"/>
                </c:ext>
                <c:ext xmlns:c16="http://schemas.microsoft.com/office/drawing/2014/chart" uri="{C3380CC4-5D6E-409C-BE32-E72D297353CC}">
                  <c16:uniqueId val="{00000000-EC90-4625-B1BB-7ADF32571AAD}"/>
                </c:ext>
              </c:extLst>
            </c:dLbl>
            <c:dLbl>
              <c:idx val="1"/>
              <c:tx>
                <c:strRef>
                  <c:f>Daten_Diagramme!$E$7</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{6EDC4DCB-0774-4B0F-AA5E-F82285E058C1}</c15:txfldGUID>
                      <c15:f>Daten_Diagramme!$E$7</c15:f>
                      <c15:dlblFieldTableCache>
                        <c:ptCount val="1"/>
                        <c:pt idx="0">
                          <c:v>-1.9</c:v>
                        </c:pt>
                      </c15:dlblFieldTableCache>
                    </c15:dlblFTEntry>
                  </c15:dlblFieldTable>
                  <c15:showDataLabelsRange val="0"/>
                </c:ext>
                <c:ext xmlns:c16="http://schemas.microsoft.com/office/drawing/2014/chart" uri="{C3380CC4-5D6E-409C-BE32-E72D297353CC}">
                  <c16:uniqueId val="{00000001-EC90-4625-B1BB-7ADF32571AAD}"/>
                </c:ext>
              </c:extLst>
            </c:dLbl>
            <c:dLbl>
              <c:idx val="2"/>
              <c:tx>
                <c:strRef>
                  <c:f>Daten_Diagramme!$E$8</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{D79E7E44-3017-4E24-BC50-124B8897F11A}</c15:txfldGUID>
                      <c15:f>Daten_Diagramme!$E$8</c15:f>
                      <c15:dlblFieldTableCache>
                        <c:ptCount val="1"/>
                        <c:pt idx="0">
                          <c:v>-2.8</c:v>
                        </c:pt>
                      </c15:dlblFieldTableCache>
                    </c15:dlblFTEntry>
                  </c15:dlblFieldTable>
                  <c15:showDataLabelsRange val="0"/>
                </c:ext>
                <c:ext xmlns:c16="http://schemas.microsoft.com/office/drawing/2014/chart" uri="{C3380CC4-5D6E-409C-BE32-E72D297353CC}">
                  <c16:uniqueId val="{00000002-EC90-4625-B1BB-7ADF32571AAD}"/>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{3FA82318-2D56-4D11-82AF-E1456BDAB5BA}</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EC90-4625-B1BB-7ADF32571AAD}"/>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-1.6281062553556127</c:v>
                </c:pt>
                <c:pt idx="1">
                  <c:v>-1.8915068707011207</c:v>
                </c:pt>
                <c:pt idx="2">
                  <c:v>-2.7637010795899166</c:v>
                </c:pt>
                <c:pt idx="3">
                  <c:v>-2.8655893304673015</c:v>
                </c:pt>
              </c:numCache>
            </c:numRef>
          </c:val>
          <c:extLst>
            <c:ext xmlns:c16="http://schemas.microsoft.com/office/drawing/2014/chart" uri="{C3380CC4-5D6E-409C-BE32-E72D297353CC}">
              <c16:uniqueId val="{00000004-EC90-4625-B1BB-7ADF32571AAD}"/>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{B48B1B41-0340-4AE2-8AFD-25D31317235B}</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EC90-4625-B1BB-7ADF32571AAD}"/>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{7B9B2865-7BFF-4B6E-9C4A-36D3AA0D0853}</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EC90-4625-B1BB-7ADF32571AAD}"/>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{C043B2C8-79E1-45E9-9A0C-85F9AC6BF791}</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EC90-4625-B1BB-7ADF32571AAD}"/>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{451D9F40-A7FD-437B-BF08-1E8778F9296C}</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EC90-4625-B1BB-7ADF32571AAD}"/>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EC90-4625-B1BB-7ADF32571AAD}"/>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EC90-4625-B1BB-7ADF32571AAD}"/>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{037A0723-E155-4773-BFA8-12EEB0ED8581}</c15:txfldGUID>
                      <c15:f>Daten_Diagramme!$D$14</c15:f>
                      <c15:dlblFieldTableCache>
                        <c:ptCount val="1"/>
                        <c:pt idx="0">
                          <c:v>1.6</c:v>
                        </c:pt>
                      </c15:dlblFieldTableCache>
                    </c15:dlblFTEntry>
                  </c15:dlblFieldTable>
                  <c15:showDataLabelsRange val="0"/>
                </c:ext>
                <c:ext xmlns:c16="http://schemas.microsoft.com/office/drawing/2014/chart" uri="{C3380CC4-5D6E-409C-BE32-E72D297353CC}">
                  <c16:uniqueId val="{00000000-339C-481E-BB59-22E3A3A24050}"/>
                </c:ext>
              </c:extLst>
            </c:dLbl>
            <c:dLbl>
              <c:idx val="1"/>
              <c:tx>
                <c:strRef>
                  <c:f>Daten_Diagramme!$D$15</c:f>
                  <c:strCache>
                    <c:ptCount val="1"/>
                    <c:pt idx="0">
                      <c:v>3.1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{AFC82C95-47E9-4203-B593-1CFE14CD6E27}</c15:txfldGUID>
                      <c15:f>Daten_Diagramme!$D$15</c15:f>
                      <c15:dlblFieldTableCache>
                        <c:ptCount val="1"/>
                        <c:pt idx="0">
                          <c:v>3.1</c:v>
                        </c:pt>
                      </c15:dlblFieldTableCache>
                    </c15:dlblFTEntry>
                  </c15:dlblFieldTable>
                  <c15:showDataLabelsRange val="0"/>
                </c:ext>
                <c:ext xmlns:c16="http://schemas.microsoft.com/office/drawing/2014/chart" uri="{C3380CC4-5D6E-409C-BE32-E72D297353CC}">
                  <c16:uniqueId val="{00000001-339C-481E-BB59-22E3A3A24050}"/>
                </c:ext>
              </c:extLst>
            </c:dLbl>
            <c:dLbl>
              <c:idx val="2"/>
              <c:tx>
                <c:strRef>
                  <c:f>Daten_Diagramme!$D$16</c:f>
                  <c:strCache>
                    <c:ptCount val="1"/>
                    <c:pt idx="0">
                      <c:v>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{B6BCB5D1-8FB5-4D8D-ADCE-0A12CB668488}</c15:txfldGUID>
                      <c15:f>Daten_Diagramme!$D$16</c15:f>
                      <c15:dlblFieldTableCache>
                        <c:ptCount val="1"/>
                        <c:pt idx="0">
                          <c:v>1.8</c:v>
                        </c:pt>
                      </c15:dlblFieldTableCache>
                    </c15:dlblFTEntry>
                  </c15:dlblFieldTable>
                  <c15:showDataLabelsRange val="0"/>
                </c:ext>
                <c:ext xmlns:c16="http://schemas.microsoft.com/office/drawing/2014/chart" uri="{C3380CC4-5D6E-409C-BE32-E72D297353CC}">
                  <c16:uniqueId val="{00000002-339C-481E-BB59-22E3A3A24050}"/>
                </c:ext>
              </c:extLst>
            </c:dLbl>
            <c:dLbl>
              <c:idx val="3"/>
              <c:tx>
                <c:strRef>
                  <c:f>Daten_Diagramme!$D$17</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{F1CEA89A-B6B3-4FE9-8EB7-44C224A050F9}</c15:txfldGUID>
                      <c15:f>Daten_Diagramme!$D$17</c15:f>
                      <c15:dlblFieldTableCache>
                        <c:ptCount val="1"/>
                        <c:pt idx="0">
                          <c:v>0.8</c:v>
                        </c:pt>
                      </c15:dlblFieldTableCache>
                    </c15:dlblFTEntry>
                  </c15:dlblFieldTable>
                  <c15:showDataLabelsRange val="0"/>
                </c:ext>
                <c:ext xmlns:c16="http://schemas.microsoft.com/office/drawing/2014/chart" uri="{C3380CC4-5D6E-409C-BE32-E72D297353CC}">
                  <c16:uniqueId val="{00000003-339C-481E-BB59-22E3A3A24050}"/>
                </c:ext>
              </c:extLst>
            </c:dLbl>
            <c:dLbl>
              <c:idx val="4"/>
              <c:tx>
                <c:strRef>
                  <c:f>Daten_Diagramme!$D$18</c:f>
                  <c:strCache>
                    <c:ptCount val="1"/>
                    <c:pt idx="0">
                      <c:v>-4.5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{37CD974C-9262-4DEB-99C3-E1696C5E482B}</c15:txfldGUID>
                      <c15:f>Daten_Diagramme!$D$18</c15:f>
                      <c15:dlblFieldTableCache>
                        <c:ptCount val="1"/>
                        <c:pt idx="0">
                          <c:v>-4.5</c:v>
                        </c:pt>
                      </c15:dlblFieldTableCache>
                    </c15:dlblFTEntry>
                  </c15:dlblFieldTable>
                  <c15:showDataLabelsRange val="0"/>
                </c:ext>
                <c:ext xmlns:c16="http://schemas.microsoft.com/office/drawing/2014/chart" uri="{C3380CC4-5D6E-409C-BE32-E72D297353CC}">
                  <c16:uniqueId val="{00000004-339C-481E-BB59-22E3A3A24050}"/>
                </c:ext>
              </c:extLst>
            </c:dLbl>
            <c:dLbl>
              <c:idx val="5"/>
              <c:tx>
                <c:strRef>
                  <c:f>Daten_Diagramme!$D$19</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{91458F51-2BD2-4567-B926-5D7659BB3F6B}</c15:txfldGUID>
                      <c15:f>Daten_Diagramme!$D$19</c15:f>
                      <c15:dlblFieldTableCache>
                        <c:ptCount val="1"/>
                        <c:pt idx="0">
                          <c:v>1.9</c:v>
                        </c:pt>
                      </c15:dlblFieldTableCache>
                    </c15:dlblFTEntry>
                  </c15:dlblFieldTable>
                  <c15:showDataLabelsRange val="0"/>
                </c:ext>
                <c:ext xmlns:c16="http://schemas.microsoft.com/office/drawing/2014/chart" uri="{C3380CC4-5D6E-409C-BE32-E72D297353CC}">
                  <c16:uniqueId val="{00000005-339C-481E-BB59-22E3A3A24050}"/>
                </c:ext>
              </c:extLst>
            </c:dLbl>
            <c:dLbl>
              <c:idx val="6"/>
              <c:tx>
                <c:strRef>
                  <c:f>Daten_Diagramme!$D$20</c:f>
                  <c:strCache>
                    <c:ptCount val="1"/>
                    <c:pt idx="0">
                      <c:v>2.3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{D9C2E3FD-5D0B-446A-A196-CA00F5939BA2}</c15:txfldGUID>
                      <c15:f>Daten_Diagramme!$D$20</c15:f>
                      <c15:dlblFieldTableCache>
                        <c:ptCount val="1"/>
                        <c:pt idx="0">
                          <c:v>2.3</c:v>
                        </c:pt>
                      </c15:dlblFieldTableCache>
                    </c15:dlblFTEntry>
                  </c15:dlblFieldTable>
                  <c15:showDataLabelsRange val="0"/>
                </c:ext>
                <c:ext xmlns:c16="http://schemas.microsoft.com/office/drawing/2014/chart" uri="{C3380CC4-5D6E-409C-BE32-E72D297353CC}">
                  <c16:uniqueId val="{00000006-339C-481E-BB59-22E3A3A24050}"/>
                </c:ext>
              </c:extLst>
            </c:dLbl>
            <c:dLbl>
              <c:idx val="7"/>
              <c:tx>
                <c:strRef>
                  <c:f>Daten_Diagramme!$D$21</c:f>
                  <c:strCache>
                    <c:ptCount val="1"/>
                    <c:pt idx="0">
                      <c:v>2.3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{0541697A-F733-4B8F-B61E-4EB3D8F5A067}</c15:txfldGUID>
                      <c15:f>Daten_Diagramme!$D$21</c15:f>
                      <c15:dlblFieldTableCache>
                        <c:ptCount val="1"/>
                        <c:pt idx="0">
                          <c:v>2.3</c:v>
                        </c:pt>
                      </c15:dlblFieldTableCache>
                    </c15:dlblFTEntry>
                  </c15:dlblFieldTable>
                  <c15:showDataLabelsRange val="0"/>
                </c:ext>
                <c:ext xmlns:c16="http://schemas.microsoft.com/office/drawing/2014/chart" uri="{C3380CC4-5D6E-409C-BE32-E72D297353CC}">
                  <c16:uniqueId val="{00000007-339C-481E-BB59-22E3A3A24050}"/>
                </c:ext>
              </c:extLst>
            </c:dLbl>
            <c:dLbl>
              <c:idx val="8"/>
              <c:tx>
                <c:strRef>
                  <c:f>Daten_Diagramme!$D$22</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{01D98A5C-0409-4211-A423-A3F094904ADD}</c15:txfldGUID>
                      <c15:f>Daten_Diagramme!$D$22</c15:f>
                      <c15:dlblFieldTableCache>
                        <c:ptCount val="1"/>
                        <c:pt idx="0">
                          <c:v>-1.4</c:v>
                        </c:pt>
                      </c15:dlblFieldTableCache>
                    </c15:dlblFTEntry>
                  </c15:dlblFieldTable>
                  <c15:showDataLabelsRange val="0"/>
                </c:ext>
                <c:ext xmlns:c16="http://schemas.microsoft.com/office/drawing/2014/chart" uri="{C3380CC4-5D6E-409C-BE32-E72D297353CC}">
                  <c16:uniqueId val="{00000008-339C-481E-BB59-22E3A3A24050}"/>
                </c:ext>
              </c:extLst>
            </c:dLbl>
            <c:dLbl>
              <c:idx val="9"/>
              <c:tx>
                <c:strRef>
                  <c:f>Daten_Diagramme!$D$23</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{30BF9BF0-B64B-42A5-AE07-C95B3B6E3561}</c15:txfldGUID>
                      <c15:f>Daten_Diagramme!$D$23</c15:f>
                      <c15:dlblFieldTableCache>
                        <c:ptCount val="1"/>
                        <c:pt idx="0">
                          <c:v>2.6</c:v>
                        </c:pt>
                      </c15:dlblFieldTableCache>
                    </c15:dlblFTEntry>
                  </c15:dlblFieldTable>
                  <c15:showDataLabelsRange val="0"/>
                </c:ext>
                <c:ext xmlns:c16="http://schemas.microsoft.com/office/drawing/2014/chart" uri="{C3380CC4-5D6E-409C-BE32-E72D297353CC}">
                  <c16:uniqueId val="{00000009-339C-481E-BB59-22E3A3A24050}"/>
                </c:ext>
              </c:extLst>
            </c:dLbl>
            <c:dLbl>
              <c:idx val="10"/>
              <c:tx>
                <c:strRef>
                  <c:f>Daten_Diagramme!$D$24</c:f>
                  <c:strCache>
                    <c:ptCount val="1"/>
                    <c:pt idx="0">
                      <c:v>9.6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{FA52EB57-564A-48ED-AE60-4CF32E87B348}</c15:txfldGUID>
                      <c15:f>Daten_Diagramme!$D$24</c15:f>
                      <c15:dlblFieldTableCache>
                        <c:ptCount val="1"/>
                        <c:pt idx="0">
                          <c:v>9.6</c:v>
                        </c:pt>
                      </c15:dlblFieldTableCache>
                    </c15:dlblFTEntry>
                  </c15:dlblFieldTable>
                  <c15:showDataLabelsRange val="0"/>
                </c:ext>
                <c:ext xmlns:c16="http://schemas.microsoft.com/office/drawing/2014/chart" uri="{C3380CC4-5D6E-409C-BE32-E72D297353CC}">
                  <c16:uniqueId val="{0000000A-339C-481E-BB59-22E3A3A24050}"/>
                </c:ext>
              </c:extLst>
            </c:dLbl>
            <c:dLbl>
              <c:idx val="11"/>
              <c:tx>
                <c:strRef>
                  <c:f>Daten_Diagramme!$D$25</c:f>
                  <c:strCache>
                    <c:ptCount val="1"/>
                    <c:pt idx="0">
                      <c:v>16.9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{A0A74986-CE54-42F1-89A1-717B63C2D017}</c15:txfldGUID>
                      <c15:f>Daten_Diagramme!$D$25</c15:f>
                      <c15:dlblFieldTableCache>
                        <c:ptCount val="1"/>
                        <c:pt idx="0">
                          <c:v>16.9</c:v>
                        </c:pt>
                      </c15:dlblFieldTableCache>
                    </c15:dlblFTEntry>
                  </c15:dlblFieldTable>
                  <c15:showDataLabelsRange val="0"/>
                </c:ext>
                <c:ext xmlns:c16="http://schemas.microsoft.com/office/drawing/2014/chart" uri="{C3380CC4-5D6E-409C-BE32-E72D297353CC}">
                  <c16:uniqueId val="{0000000B-339C-481E-BB59-22E3A3A24050}"/>
                </c:ext>
              </c:extLst>
            </c:dLbl>
            <c:dLbl>
              <c:idx val="12"/>
              <c:tx>
                <c:strRef>
                  <c:f>Daten_Diagramme!$D$26</c:f>
                  <c:strCache>
                    <c:ptCount val="1"/>
                    <c:pt idx="0">
                      <c:v>-2.5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{47D5D3A9-DD9B-48D9-BD16-3464CB813F7A}</c15:txfldGUID>
                      <c15:f>Daten_Diagramme!$D$26</c15:f>
                      <c15:dlblFieldTableCache>
                        <c:ptCount val="1"/>
                        <c:pt idx="0">
                          <c:v>-2.5</c:v>
                        </c:pt>
                      </c15:dlblFieldTableCache>
                    </c15:dlblFTEntry>
                  </c15:dlblFieldTable>
                  <c15:showDataLabelsRange val="0"/>
                </c:ext>
                <c:ext xmlns:c16="http://schemas.microsoft.com/office/drawing/2014/chart" uri="{C3380CC4-5D6E-409C-BE32-E72D297353CC}">
                  <c16:uniqueId val="{0000000C-339C-481E-BB59-22E3A3A24050}"/>
                </c:ext>
              </c:extLst>
            </c:dLbl>
            <c:dLbl>
              <c:idx val="13"/>
              <c:tx>
                <c:strRef>
                  <c:f>Daten_Diagramme!$D$27</c:f>
                  <c:strCache>
                    <c:ptCount val="1"/>
                    <c:pt idx="0">
                      <c:v>3.5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{E79DFAE0-6E53-41A5-9F70-B283C3C37379}</c15:txfldGUID>
                      <c15:f>Daten_Diagramme!$D$27</c15:f>
                      <c15:dlblFieldTableCache>
                        <c:ptCount val="1"/>
                        <c:pt idx="0">
                          <c:v>3.5</c:v>
                        </c:pt>
                      </c15:dlblFieldTableCache>
                    </c15:dlblFTEntry>
                  </c15:dlblFieldTable>
                  <c15:showDataLabelsRange val="0"/>
                </c:ext>
                <c:ext xmlns:c16="http://schemas.microsoft.com/office/drawing/2014/chart" uri="{C3380CC4-5D6E-409C-BE32-E72D297353CC}">
                  <c16:uniqueId val="{0000000D-339C-481E-BB59-22E3A3A24050}"/>
                </c:ext>
              </c:extLst>
            </c:dLbl>
            <c:dLbl>
              <c:idx val="14"/>
              <c:tx>
                <c:strRef>
                  <c:f>Daten_Diagramme!$D$28</c:f>
                  <c:strCache>
                    <c:ptCount val="1"/>
                    <c:pt idx="0">
                      <c:v>9.1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{34B80305-05E1-4FA2-BA8F-A0A12FCA91BA}</c15:txfldGUID>
                      <c15:f>Daten_Diagramme!$D$28</c15:f>
                      <c15:dlblFieldTableCache>
                        <c:ptCount val="1"/>
                        <c:pt idx="0">
                          <c:v>9.1</c:v>
                        </c:pt>
                      </c15:dlblFieldTableCache>
                    </c15:dlblFTEntry>
                  </c15:dlblFieldTable>
                  <c15:showDataLabelsRange val="0"/>
                </c:ext>
                <c:ext xmlns:c16="http://schemas.microsoft.com/office/drawing/2014/chart" uri="{C3380CC4-5D6E-409C-BE32-E72D297353CC}">
                  <c16:uniqueId val="{0000000E-339C-481E-BB59-22E3A3A24050}"/>
                </c:ext>
              </c:extLst>
            </c:dLbl>
            <c:dLbl>
              <c:idx val="15"/>
              <c:tx>
                <c:strRef>
                  <c:f>Daten_Diagramme!$D$29</c:f>
                  <c:strCache>
                    <c:ptCount val="1"/>
                    <c:pt idx="0">
                      <c:v>20.7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{A4A0AC3F-7250-402A-9548-8FECDC09D399}</c15:txfldGUID>
                      <c15:f>Daten_Diagramme!$D$29</c15:f>
                      <c15:dlblFieldTableCache>
                        <c:ptCount val="1"/>
                        <c:pt idx="0">
                          <c:v>20.7</c:v>
                        </c:pt>
                      </c15:dlblFieldTableCache>
                    </c15:dlblFTEntry>
                  </c15:dlblFieldTable>
                  <c15:showDataLabelsRange val="0"/>
                </c:ext>
                <c:ext xmlns:c16="http://schemas.microsoft.com/office/drawing/2014/chart" uri="{C3380CC4-5D6E-409C-BE32-E72D297353CC}">
                  <c16:uniqueId val="{0000000F-339C-481E-BB59-22E3A3A24050}"/>
                </c:ext>
              </c:extLst>
            </c:dLbl>
            <c:dLbl>
              <c:idx val="16"/>
              <c:tx>
                <c:strRef>
                  <c:f>Daten_Diagramme!$D$30</c:f>
                  <c:strCache>
                    <c:ptCount val="1"/>
                    <c:pt idx="0">
                      <c:v>6.0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{C92D88D7-EBE6-47EB-8C75-A70CEBACB1D9}</c15:txfldGUID>
                      <c15:f>Daten_Diagramme!$D$30</c15:f>
                      <c15:dlblFieldTableCache>
                        <c:ptCount val="1"/>
                        <c:pt idx="0">
                          <c:v>6.0</c:v>
                        </c:pt>
                      </c15:dlblFieldTableCache>
                    </c15:dlblFTEntry>
                  </c15:dlblFieldTable>
                  <c15:showDataLabelsRange val="0"/>
                </c:ext>
                <c:ext xmlns:c16="http://schemas.microsoft.com/office/drawing/2014/chart" uri="{C3380CC4-5D6E-409C-BE32-E72D297353CC}">
                  <c16:uniqueId val="{00000010-339C-481E-BB59-22E3A3A24050}"/>
                </c:ext>
              </c:extLst>
            </c:dLbl>
            <c:dLbl>
              <c:idx val="17"/>
              <c:tx>
                <c:strRef>
                  <c:f>Daten_Diagramme!$D$31</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{E949E608-08F9-4AE3-A10C-556BD8EE62FA}</c15:txfldGUID>
                      <c15:f>Daten_Diagramme!$D$31</c15:f>
                      <c15:dlblFieldTableCache>
                        <c:ptCount val="1"/>
                        <c:pt idx="0">
                          <c:v>-1.4</c:v>
                        </c:pt>
                      </c15:dlblFieldTableCache>
                    </c15:dlblFTEntry>
                  </c15:dlblFieldTable>
                  <c15:showDataLabelsRange val="0"/>
                </c:ext>
                <c:ext xmlns:c16="http://schemas.microsoft.com/office/drawing/2014/chart" uri="{C3380CC4-5D6E-409C-BE32-E72D297353CC}">
                  <c16:uniqueId val="{00000011-339C-481E-BB59-22E3A3A24050}"/>
                </c:ext>
              </c:extLst>
            </c:dLbl>
            <c:dLbl>
              <c:idx val="18"/>
              <c:tx>
                <c:strRef>
                  <c:f>Daten_Diagramme!$D$32</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{38F8A142-8934-4647-9C4D-720569D1566E}</c15:txfldGUID>
                      <c15:f>Daten_Diagramme!$D$32</c15:f>
                      <c15:dlblFieldTableCache>
                        <c:ptCount val="1"/>
                        <c:pt idx="0">
                          <c:v>-2.6</c:v>
                        </c:pt>
                      </c15:dlblFieldTableCache>
                    </c15:dlblFTEntry>
                  </c15:dlblFieldTable>
                  <c15:showDataLabelsRange val="0"/>
                </c:ext>
                <c:ext xmlns:c16="http://schemas.microsoft.com/office/drawing/2014/chart" uri="{C3380CC4-5D6E-409C-BE32-E72D297353CC}">
                  <c16:uniqueId val="{00000012-339C-481E-BB59-22E3A3A24050}"/>
                </c:ext>
              </c:extLst>
            </c:dLbl>
            <c:dLbl>
              <c:idx val="19"/>
              <c:tx>
                <c:strRef>
                  <c:f>Daten_Diagramme!$D$33</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{3AEBDD01-F1C1-4773-9E8F-AD3493B8E9BA}</c15:txfldGUID>
                      <c15:f>Daten_Diagramme!$D$33</c15:f>
                      <c15:dlblFieldTableCache>
                        <c:ptCount val="1"/>
                        <c:pt idx="0">
                          <c:v>2.6</c:v>
                        </c:pt>
                      </c15:dlblFieldTableCache>
                    </c15:dlblFTEntry>
                  </c15:dlblFieldTable>
                  <c15:showDataLabelsRange val="0"/>
                </c:ext>
                <c:ext xmlns:c16="http://schemas.microsoft.com/office/drawing/2014/chart" uri="{C3380CC4-5D6E-409C-BE32-E72D297353CC}">
                  <c16:uniqueId val="{00000013-339C-481E-BB59-22E3A3A24050}"/>
                </c:ext>
              </c:extLst>
            </c:dLbl>
            <c:dLbl>
              <c:idx val="20"/>
              <c:tx>
                <c:strRef>
                  <c:f>Daten_Diagramme!$D$34</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{D3116DC1-9D56-4EC5-9F9B-6CDF6BA29800}</c15:txfldGUID>
                      <c15:f>Daten_Diagramme!$D$34</c15:f>
                      <c15:dlblFieldTableCache>
                        <c:ptCount val="1"/>
                        <c:pt idx="0">
                          <c:v>-0.2</c:v>
                        </c:pt>
                      </c15:dlblFieldTableCache>
                    </c15:dlblFTEntry>
                  </c15:dlblFieldTable>
                  <c15:showDataLabelsRange val="0"/>
                </c:ext>
                <c:ext xmlns:c16="http://schemas.microsoft.com/office/drawing/2014/chart" uri="{C3380CC4-5D6E-409C-BE32-E72D297353CC}">
                  <c16:uniqueId val="{00000014-339C-481E-BB59-22E3A3A24050}"/>
                </c:ext>
              </c:extLst>
            </c:dLbl>
            <c:dLbl>
              <c:idx val="21"/>
              <c:tx>
                <c:strRef>
                  <c:f>Daten_Diagramme!$D$35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{8869ACD8-B553-44D4-A161-6FCCF80D0C3A}</c15:txfldGUID>
                      <c15:f>Daten_Diagramme!$D$35</c15:f>
                      <c15:dlblFieldTableCache>
                        <c:ptCount val="1"/>
                        <c:pt idx="0">
                          <c:v>0.0</c:v>
                        </c:pt>
                      </c15:dlblFieldTableCache>
                    </c15:dlblFTEntry>
                  </c15:dlblFieldTable>
                  <c15:showDataLabelsRange val="0"/>
                </c:ext>
                <c:ext xmlns:c16="http://schemas.microsoft.com/office/drawing/2014/chart" uri="{C3380CC4-5D6E-409C-BE32-E72D297353CC}">
                  <c16:uniqueId val="{00000015-339C-481E-BB59-22E3A3A24050}"/>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{E9B197B3-682D-40CC-A1A1-E419C9CA78F6}</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339C-481E-BB59-22E3A3A24050}"/>
                </c:ext>
              </c:extLst>
            </c:dLbl>
            <c:dLbl>
              <c:idx val="23"/>
              <c:tx>
                <c:strRef>
                  <c:f>Daten_Diagramme!$D$37</c:f>
                  <c:strCache>
                    <c:ptCount val="1"/>
                    <c:pt idx="0">
                      <c:v>3.1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{5A4D826D-C393-45F3-A26A-E0B2BFFA8585}</c15:txfldGUID>
                      <c15:f>Daten_Diagramme!$D$37</c15:f>
                      <c15:dlblFieldTableCache>
                        <c:ptCount val="1"/>
                        <c:pt idx="0">
                          <c:v>3.1</c:v>
                        </c:pt>
                      </c15:dlblFieldTableCache>
                    </c15:dlblFTEntry>
                  </c15:dlblFieldTable>
                  <c15:showDataLabelsRange val="0"/>
                </c:ext>
                <c:ext xmlns:c16="http://schemas.microsoft.com/office/drawing/2014/chart" uri="{C3380CC4-5D6E-409C-BE32-E72D297353CC}">
                  <c16:uniqueId val="{00000017-339C-481E-BB59-22E3A3A24050}"/>
                </c:ext>
              </c:extLst>
            </c:dLbl>
            <c:dLbl>
              <c:idx val="24"/>
              <c:layout>
                <c:manualLayout>
                  <c:x val="4.7769028871392123E-3"/>
                  <c:y val="-4.6876052205785108E-5"/>
                </c:manualLayout>
              </c:layout>
              <c:tx>
                <c:strRef>
                  <c:f>Daten_Diagramme!$D$38</c:f>
                  <c:strCache>
                    <c:ptCount val="1"/>
                    <c:pt idx="0">
                      <c:v>1.1</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{B392B476-CE7D-468C-98D2-82ACC5F9D166}</c15:txfldGUID>
                      <c15:f>Daten_Diagramme!$D$38</c15:f>
                      <c15:dlblFieldTableCache>
                        <c:ptCount val="1"/>
                        <c:pt idx="0">
                          <c:v>1.1</c:v>
                        </c:pt>
                      </c15:dlblFieldTableCache>
                    </c15:dlblFTEntry>
                  </c15:dlblFieldTable>
                  <c15:showDataLabelsRange val="0"/>
                </c:ext>
                <c:ext xmlns:c16="http://schemas.microsoft.com/office/drawing/2014/chart" uri="{C3380CC4-5D6E-409C-BE32-E72D297353CC}">
                  <c16:uniqueId val="{00000018-339C-481E-BB59-22E3A3A24050}"/>
                </c:ext>
              </c:extLst>
            </c:dLbl>
            <c:dLbl>
              <c:idx val="25"/>
              <c:tx>
                <c:strRef>
                  <c:f>Daten_Diagramme!$D$39</c:f>
                  <c:strCache>
                    <c:ptCount val="1"/>
                    <c:pt idx="0">
                      <c:v>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{96012581-E853-4C50-BA69-0D5B34557910}</c15:txfldGUID>
                      <c15:f>Daten_Diagramme!$D$39</c15:f>
                      <c15:dlblFieldTableCache>
                        <c:ptCount val="1"/>
                        <c:pt idx="0">
                          <c:v>2.0</c:v>
                        </c:pt>
                      </c15:dlblFieldTableCache>
                    </c15:dlblFTEntry>
                  </c15:dlblFieldTable>
                  <c15:showDataLabelsRange val="0"/>
                </c:ext>
                <c:ext xmlns:c16="http://schemas.microsoft.com/office/drawing/2014/chart" uri="{C3380CC4-5D6E-409C-BE32-E72D297353CC}">
                  <c16:uniqueId val="{00000019-339C-481E-BB59-22E3A3A24050}"/>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{219ABD5F-2379-4A84-BF6F-B73CB9CA48F2}</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339C-481E-BB59-22E3A3A24050}"/>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{97B534B8-0DB6-475A-89A2-7A8756C9D9C2}</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339C-481E-BB59-22E3A3A24050}"/>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{D60F97AA-37C7-4689-A054-8A63684FD906}</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339C-481E-BB59-22E3A3A24050}"/>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{E46D0C50-39AA-456C-B432-47E14289B1FB}</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339C-481E-BB59-22E3A3A24050}"/>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{1B53C578-4720-40F1-BE4E-A61E66E8AAB4}</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339C-481E-BB59-22E3A3A24050}"/>
                </c:ext>
              </c:extLst>
            </c:dLbl>
            <c:dLbl>
              <c:idx val="31"/>
              <c:tx>
                <c:strRef>
                  <c:f>Daten_Diagramme!$D$45</c:f>
                  <c:strCache>
                    <c:ptCount val="1"/>
                    <c:pt idx="0">
                      <c:v>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{492C7177-0124-4B96-ABB3-6CCDC29EDD9A}</c15:txfldGUID>
                      <c15:f>Daten_Diagramme!$D$45</c15:f>
                      <c15:dlblFieldTableCache>
                        <c:ptCount val="1"/>
                        <c:pt idx="0">
                          <c:v>2.0</c:v>
                        </c:pt>
                      </c15:dlblFieldTableCache>
                    </c15:dlblFTEntry>
                  </c15:dlblFieldTable>
                  <c15:showDataLabelsRange val="0"/>
                </c:ext>
                <c:ext xmlns:c16="http://schemas.microsoft.com/office/drawing/2014/chart" uri="{C3380CC4-5D6E-409C-BE32-E72D297353CC}">
                  <c16:uniqueId val="{0000001F-339C-481E-BB59-22E3A3A24050}"/>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1.598443520390646</c:v>
                </c:pt>
                <c:pt idx="1">
                  <c:v>3.125</c:v>
                </c:pt>
                <c:pt idx="2">
                  <c:v>1.834862385321101</c:v>
                </c:pt>
                <c:pt idx="3">
                  <c:v>0.82117669790358416</c:v>
                </c:pt>
                <c:pt idx="4">
                  <c:v>-4.4753086419753085</c:v>
                </c:pt>
                <c:pt idx="5">
                  <c:v>1.9122807017543859</c:v>
                </c:pt>
                <c:pt idx="6">
                  <c:v>2.3272995936461025</c:v>
                </c:pt>
                <c:pt idx="7">
                  <c:v>2.2727272727272729</c:v>
                </c:pt>
                <c:pt idx="8">
                  <c:v>-1.3527223537368955</c:v>
                </c:pt>
                <c:pt idx="9">
                  <c:v>2.5862068965517242</c:v>
                </c:pt>
                <c:pt idx="10">
                  <c:v>9.6226415094339615</c:v>
                </c:pt>
                <c:pt idx="11">
                  <c:v>16.905444126074499</c:v>
                </c:pt>
                <c:pt idx="12">
                  <c:v>-2.5316455696202533</c:v>
                </c:pt>
                <c:pt idx="13">
                  <c:v>3.5019455252918288</c:v>
                </c:pt>
                <c:pt idx="14">
                  <c:v>9.1445427728613566</c:v>
                </c:pt>
                <c:pt idx="15">
                  <c:v>20.707070707070706</c:v>
                </c:pt>
                <c:pt idx="16">
                  <c:v>5.9553349875930524</c:v>
                </c:pt>
                <c:pt idx="17">
                  <c:v>-1.4112903225806452</c:v>
                </c:pt>
                <c:pt idx="18">
                  <c:v>-2.5925925925925926</c:v>
                </c:pt>
                <c:pt idx="19">
                  <c:v>2.5668449197860963</c:v>
                </c:pt>
                <c:pt idx="20">
                  <c:v>-0.23364485981308411</c:v>
                </c:pt>
                <c:pt idx="21">
                  <c:v>0</c:v>
                </c:pt>
                <c:pt idx="23">
                  <c:v>3.125</c:v>
                </c:pt>
                <c:pt idx="24">
                  <c:v>1.1355944949988719</c:v>
                </c:pt>
                <c:pt idx="25">
                  <c:v>2.0482692918386789</c:v>
                </c:pt>
              </c:numCache>
            </c:numRef>
          </c:val>
          <c:extLst>
            <c:ext xmlns:c16="http://schemas.microsoft.com/office/drawing/2014/chart" uri="{C3380CC4-5D6E-409C-BE32-E72D297353CC}">
              <c16:uniqueId val="{00000020-339C-481E-BB59-22E3A3A24050}"/>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{F2005DA5-18F0-4A12-96B4-B01AA539F82B}</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339C-481E-BB59-22E3A3A24050}"/>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{6426583B-F344-4367-A358-EE12C7222105}</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339C-481E-BB59-22E3A3A24050}"/>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{BEB74D35-C312-4CAD-B2F3-582D03254A70}</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339C-481E-BB59-22E3A3A24050}"/>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{FE9BC228-9002-4611-88A0-29608D0BDB82}</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339C-481E-BB59-22E3A3A24050}"/>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{73082B4F-86C0-4A28-8580-4372848DFF83}</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339C-481E-BB59-22E3A3A24050}"/>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{7FE016C9-CE15-4306-82FA-AABAD3E42EDB}</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339C-481E-BB59-22E3A3A24050}"/>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{E7F018BC-8C7F-418B-A71A-69BC73432BEF}</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339C-481E-BB59-22E3A3A24050}"/>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{2E7B17EC-35EE-464F-A3FC-2407F6436DA2}</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339C-481E-BB59-22E3A3A24050}"/>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{75669281-DC86-4E3E-9219-5A7D466F97FD}</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339C-481E-BB59-22E3A3A24050}"/>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{37D8F633-8BEF-48C2-9DEB-50A1F444F37D}</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339C-481E-BB59-22E3A3A24050}"/>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{25E7F57C-DF5A-46DE-88EC-A93BB35A41D3}</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339C-481E-BB59-22E3A3A24050}"/>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{BF05E53F-422C-4984-9DCE-0767BBE58C2F}</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339C-481E-BB59-22E3A3A24050}"/>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{2CDC2ECA-32F3-45D1-9696-6128C004DE32}</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339C-481E-BB59-22E3A3A24050}"/>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{3BDF30AB-6212-4364-A555-060BA518CFB8}</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339C-481E-BB59-22E3A3A24050}"/>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{F3479D1D-FF21-4E8C-AD0A-5E4397D4068F}</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339C-481E-BB59-22E3A3A24050}"/>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{F045DC36-DC52-461C-86B4-AD6DFDE79F55}</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339C-481E-BB59-22E3A3A24050}"/>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{DFC30A2D-1C7A-4756-A645-A05B9B5B30F9}</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339C-481E-BB59-22E3A3A24050}"/>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{B7881F44-543A-4FFE-B73E-B6A7320431A2}</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339C-481E-BB59-22E3A3A24050}"/>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{688BC8AA-9B32-465E-A455-7E8ECFC8319F}</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339C-481E-BB59-22E3A3A24050}"/>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{03CE29C6-8272-493A-AA74-3FA694247FA7}</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339C-481E-BB59-22E3A3A24050}"/>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{0182E07F-E500-4D4A-ABB9-9F8A6EEEC635}</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339C-481E-BB59-22E3A3A24050}"/>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{FEF0A901-0B83-46DD-AD36-F583FB124DAA}</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339C-481E-BB59-22E3A3A24050}"/>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{C776DF8D-AE9F-4313-A76D-6D5914F087F1}</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339C-481E-BB59-22E3A3A24050}"/>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{06A1CE6A-C1AE-462D-96E9-DAA7875A2F70}</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339C-481E-BB59-22E3A3A24050}"/>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{08A3F06E-EB5F-4726-9A01-7872A059AAB8}</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339C-481E-BB59-22E3A3A24050}"/>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{890FC96E-F473-40AC-A644-762E5557674A}</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339C-481E-BB59-22E3A3A24050}"/>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{9F103CE5-CCC7-4F93-BD6E-794D0089CE0F}</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339C-481E-BB59-22E3A3A24050}"/>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{0432F004-CA43-4383-9DC0-B698BC2DC2EC}</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339C-481E-BB59-22E3A3A24050}"/>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{67777486-7173-4E64-B7AC-320CB45FC8DD}</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339C-481E-BB59-22E3A3A24050}"/>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{DE034918-3E9C-48D5-9CFD-4E935F55C81D}</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339C-481E-BB59-22E3A3A24050}"/>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{F8C3AC20-D9BF-4291-AEC8-A288CB5E3DD0}</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339C-481E-BB59-22E3A3A24050}"/>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{49DC30D1-5C94-4123-95BC-3A3E5B46FD32}</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339C-481E-BB59-22E3A3A24050}"/>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339C-481E-BB59-22E3A3A24050}"/>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339C-481E-BB59-22E3A3A24050}"/>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{E74074B8-14B8-4E33-A0FB-FE60765B8F7D}</c15:txfldGUID>
                      <c15:f>Daten_Diagramme!$E$14</c15:f>
                      <c15:dlblFieldTableCache>
                        <c:ptCount val="1"/>
                        <c:pt idx="0">
                          <c:v>-1.6</c:v>
                        </c:pt>
                      </c15:dlblFieldTableCache>
                    </c15:dlblFTEntry>
                  </c15:dlblFieldTable>
                  <c15:showDataLabelsRange val="0"/>
                </c:ext>
                <c:ext xmlns:c16="http://schemas.microsoft.com/office/drawing/2014/chart" uri="{C3380CC4-5D6E-409C-BE32-E72D297353CC}">
                  <c16:uniqueId val="{00000000-1A9D-47B3-A1EA-A337F105F645}"/>
                </c:ext>
              </c:extLst>
            </c:dLbl>
            <c:dLbl>
              <c:idx val="1"/>
              <c:tx>
                <c:strRef>
                  <c:f>Daten_Diagramme!$E$15</c:f>
                  <c:strCache>
                    <c:ptCount val="1"/>
                    <c:pt idx="0">
                      <c:v>17.0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{BB452E1F-2DFD-4A5F-8114-04F764662D85}</c15:txfldGUID>
                      <c15:f>Daten_Diagramme!$E$15</c15:f>
                      <c15:dlblFieldTableCache>
                        <c:ptCount val="1"/>
                        <c:pt idx="0">
                          <c:v>17.0</c:v>
                        </c:pt>
                      </c15:dlblFieldTableCache>
                    </c15:dlblFTEntry>
                  </c15:dlblFieldTable>
                  <c15:showDataLabelsRange val="0"/>
                </c:ext>
                <c:ext xmlns:c16="http://schemas.microsoft.com/office/drawing/2014/chart" uri="{C3380CC4-5D6E-409C-BE32-E72D297353CC}">
                  <c16:uniqueId val="{00000001-1A9D-47B3-A1EA-A337F105F645}"/>
                </c:ext>
              </c:extLst>
            </c:dLbl>
            <c:dLbl>
              <c:idx val="2"/>
              <c:tx>
                <c:strRef>
                  <c:f>Daten_Diagramme!$E$16</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{51E87370-B9F3-4D6B-B023-5456692ED1DC}</c15:txfldGUID>
                      <c15:f>Daten_Diagramme!$E$16</c15:f>
                      <c15:dlblFieldTableCache>
                        <c:ptCount val="1"/>
                        <c:pt idx="0">
                          <c:v>1.4</c:v>
                        </c:pt>
                      </c15:dlblFieldTableCache>
                    </c15:dlblFTEntry>
                  </c15:dlblFieldTable>
                  <c15:showDataLabelsRange val="0"/>
                </c:ext>
                <c:ext xmlns:c16="http://schemas.microsoft.com/office/drawing/2014/chart" uri="{C3380CC4-5D6E-409C-BE32-E72D297353CC}">
                  <c16:uniqueId val="{00000002-1A9D-47B3-A1EA-A337F105F645}"/>
                </c:ext>
              </c:extLst>
            </c:dLbl>
            <c:dLbl>
              <c:idx val="3"/>
              <c:tx>
                <c:strRef>
                  <c:f>Daten_Diagramme!$E$17</c:f>
                  <c:strCache>
                    <c:ptCount val="1"/>
                    <c:pt idx="0">
                      <c:v>-7.7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{55DD168D-43BC-45ED-8C44-D5C5C42E6AE3}</c15:txfldGUID>
                      <c15:f>Daten_Diagramme!$E$17</c15:f>
                      <c15:dlblFieldTableCache>
                        <c:ptCount val="1"/>
                        <c:pt idx="0">
                          <c:v>-7.7</c:v>
                        </c:pt>
                      </c15:dlblFieldTableCache>
                    </c15:dlblFTEntry>
                  </c15:dlblFieldTable>
                  <c15:showDataLabelsRange val="0"/>
                </c:ext>
                <c:ext xmlns:c16="http://schemas.microsoft.com/office/drawing/2014/chart" uri="{C3380CC4-5D6E-409C-BE32-E72D297353CC}">
                  <c16:uniqueId val="{00000003-1A9D-47B3-A1EA-A337F105F645}"/>
                </c:ext>
              </c:extLst>
            </c:dLbl>
            <c:dLbl>
              <c:idx val="4"/>
              <c:tx>
                <c:strRef>
                  <c:f>Daten_Diagramme!$E$18</c:f>
                  <c:strCache>
                    <c:ptCount val="1"/>
                    <c:pt idx="0">
                      <c:v>-9.3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{47044DCF-E9F5-4BFB-9CAE-3F3BA0595A41}</c15:txfldGUID>
                      <c15:f>Daten_Diagramme!$E$18</c15:f>
                      <c15:dlblFieldTableCache>
                        <c:ptCount val="1"/>
                        <c:pt idx="0">
                          <c:v>-9.3</c:v>
                        </c:pt>
                      </c15:dlblFieldTableCache>
                    </c15:dlblFTEntry>
                  </c15:dlblFieldTable>
                  <c15:showDataLabelsRange val="0"/>
                </c:ext>
                <c:ext xmlns:c16="http://schemas.microsoft.com/office/drawing/2014/chart" uri="{C3380CC4-5D6E-409C-BE32-E72D297353CC}">
                  <c16:uniqueId val="{00000004-1A9D-47B3-A1EA-A337F105F645}"/>
                </c:ext>
              </c:extLst>
            </c:dLbl>
            <c:dLbl>
              <c:idx val="5"/>
              <c:tx>
                <c:strRef>
                  <c:f>Daten_Diagramme!$E$19</c:f>
                  <c:strCache>
                    <c:ptCount val="1"/>
                    <c:pt idx="0">
                      <c:v>-4.4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{AA399548-48DF-4F69-A175-5B81BB161DB5}</c15:txfldGUID>
                      <c15:f>Daten_Diagramme!$E$19</c15:f>
                      <c15:dlblFieldTableCache>
                        <c:ptCount val="1"/>
                        <c:pt idx="0">
                          <c:v>-4.4</c:v>
                        </c:pt>
                      </c15:dlblFieldTableCache>
                    </c15:dlblFTEntry>
                  </c15:dlblFieldTable>
                  <c15:showDataLabelsRange val="0"/>
                </c:ext>
                <c:ext xmlns:c16="http://schemas.microsoft.com/office/drawing/2014/chart" uri="{C3380CC4-5D6E-409C-BE32-E72D297353CC}">
                  <c16:uniqueId val="{00000005-1A9D-47B3-A1EA-A337F105F645}"/>
                </c:ext>
              </c:extLst>
            </c:dLbl>
            <c:dLbl>
              <c:idx val="6"/>
              <c:tx>
                <c:strRef>
                  <c:f>Daten_Diagramme!$E$20</c:f>
                  <c:strCache>
                    <c:ptCount val="1"/>
                    <c:pt idx="0">
                      <c:v>-8.9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{6367AA85-4842-42A4-9EE7-35E619856818}</c15:txfldGUID>
                      <c15:f>Daten_Diagramme!$E$20</c15:f>
                      <c15:dlblFieldTableCache>
                        <c:ptCount val="1"/>
                        <c:pt idx="0">
                          <c:v>-8.9</c:v>
                        </c:pt>
                      </c15:dlblFieldTableCache>
                    </c15:dlblFTEntry>
                  </c15:dlblFieldTable>
                  <c15:showDataLabelsRange val="0"/>
                </c:ext>
                <c:ext xmlns:c16="http://schemas.microsoft.com/office/drawing/2014/chart" uri="{C3380CC4-5D6E-409C-BE32-E72D297353CC}">
                  <c16:uniqueId val="{00000006-1A9D-47B3-A1EA-A337F105F645}"/>
                </c:ext>
              </c:extLst>
            </c:dLbl>
            <c:dLbl>
              <c:idx val="7"/>
              <c:tx>
                <c:strRef>
                  <c:f>Daten_Diagramme!$E$21</c:f>
                  <c:strCache>
                    <c:ptCount val="1"/>
                    <c:pt idx="0">
                      <c:v>4.1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{3A78D1B4-EE93-4A45-B78F-54E38D401585}</c15:txfldGUID>
                      <c15:f>Daten_Diagramme!$E$21</c15:f>
                      <c15:dlblFieldTableCache>
                        <c:ptCount val="1"/>
                        <c:pt idx="0">
                          <c:v>4.1</c:v>
                        </c:pt>
                      </c15:dlblFieldTableCache>
                    </c15:dlblFTEntry>
                  </c15:dlblFieldTable>
                  <c15:showDataLabelsRange val="0"/>
                </c:ext>
                <c:ext xmlns:c16="http://schemas.microsoft.com/office/drawing/2014/chart" uri="{C3380CC4-5D6E-409C-BE32-E72D297353CC}">
                  <c16:uniqueId val="{00000007-1A9D-47B3-A1EA-A337F105F645}"/>
                </c:ext>
              </c:extLst>
            </c:dLbl>
            <c:dLbl>
              <c:idx val="8"/>
              <c:tx>
                <c:strRef>
                  <c:f>Daten_Diagramme!$E$22</c:f>
                  <c:strCache>
                    <c:ptCount val="1"/>
                    <c:pt idx="0">
                      <c:v>-4.8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{1326E4EB-2C2A-47D4-AE62-D12161547042}</c15:txfldGUID>
                      <c15:f>Daten_Diagramme!$E$22</c15:f>
                      <c15:dlblFieldTableCache>
                        <c:ptCount val="1"/>
                        <c:pt idx="0">
                          <c:v>-4.8</c:v>
                        </c:pt>
                      </c15:dlblFieldTableCache>
                    </c15:dlblFTEntry>
                  </c15:dlblFieldTable>
                  <c15:showDataLabelsRange val="0"/>
                </c:ext>
                <c:ext xmlns:c16="http://schemas.microsoft.com/office/drawing/2014/chart" uri="{C3380CC4-5D6E-409C-BE32-E72D297353CC}">
                  <c16:uniqueId val="{00000008-1A9D-47B3-A1EA-A337F105F645}"/>
                </c:ext>
              </c:extLst>
            </c:dLbl>
            <c:dLbl>
              <c:idx val="9"/>
              <c:tx>
                <c:strRef>
                  <c:f>Daten_Diagramme!$E$23</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{4A60F1F3-2533-4EBC-88A0-5F63ACC848A3}</c15:txfldGUID>
                      <c15:f>Daten_Diagramme!$E$23</c15:f>
                      <c15:dlblFieldTableCache>
                        <c:ptCount val="1"/>
                        <c:pt idx="0">
                          <c:v>1.4</c:v>
                        </c:pt>
                      </c15:dlblFieldTableCache>
                    </c15:dlblFTEntry>
                  </c15:dlblFieldTable>
                  <c15:showDataLabelsRange val="0"/>
                </c:ext>
                <c:ext xmlns:c16="http://schemas.microsoft.com/office/drawing/2014/chart" uri="{C3380CC4-5D6E-409C-BE32-E72D297353CC}">
                  <c16:uniqueId val="{00000009-1A9D-47B3-A1EA-A337F105F645}"/>
                </c:ext>
              </c:extLst>
            </c:dLbl>
            <c:dLbl>
              <c:idx val="10"/>
              <c:tx>
                <c:strRef>
                  <c:f>Daten_Diagramme!$E$24</c:f>
                  <c:strCache>
                    <c:ptCount val="1"/>
                    <c:pt idx="0">
                      <c:v>-1.6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{C7CFB0AC-A370-40D8-8396-774EC4024829}</c15:txfldGUID>
                      <c15:f>Daten_Diagramme!$E$24</c15:f>
                      <c15:dlblFieldTableCache>
                        <c:ptCount val="1"/>
                        <c:pt idx="0">
                          <c:v>-1.6</c:v>
                        </c:pt>
                      </c15:dlblFieldTableCache>
                    </c15:dlblFTEntry>
                  </c15:dlblFieldTable>
                  <c15:showDataLabelsRange val="0"/>
                </c:ext>
                <c:ext xmlns:c16="http://schemas.microsoft.com/office/drawing/2014/chart" uri="{C3380CC4-5D6E-409C-BE32-E72D297353CC}">
                  <c16:uniqueId val="{0000000A-1A9D-47B3-A1EA-A337F105F645}"/>
                </c:ext>
              </c:extLst>
            </c:dLbl>
            <c:dLbl>
              <c:idx val="11"/>
              <c:tx>
                <c:strRef>
                  <c:f>Daten_Diagramme!$E$25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{1536150E-4294-4508-8D29-F0C6ADC87B28}</c15:txfldGUID>
                      <c15:f>Daten_Diagramme!$E$25</c15:f>
                      <c15:dlblFieldTableCache>
                        <c:ptCount val="1"/>
                        <c:pt idx="0">
                          <c:v>0.0</c:v>
                        </c:pt>
                      </c15:dlblFieldTableCache>
                    </c15:dlblFTEntry>
                  </c15:dlblFieldTable>
                  <c15:showDataLabelsRange val="0"/>
                </c:ext>
                <c:ext xmlns:c16="http://schemas.microsoft.com/office/drawing/2014/chart" uri="{C3380CC4-5D6E-409C-BE32-E72D297353CC}">
                  <c16:uniqueId val="{0000000B-1A9D-47B3-A1EA-A337F105F645}"/>
                </c:ext>
              </c:extLst>
            </c:dLbl>
            <c:dLbl>
              <c:idx val="12"/>
              <c:tx>
                <c:strRef>
                  <c:f>Daten_Diagramme!$E$26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{3CB657FE-9011-4119-9C36-F579B920C008}</c15:txfldGUID>
                      <c15:f>Daten_Diagramme!$E$26</c15:f>
                      <c15:dlblFieldTableCache>
                        <c:ptCount val="1"/>
                        <c:pt idx="0">
                          <c:v>0.0</c:v>
                        </c:pt>
                      </c15:dlblFieldTableCache>
                    </c15:dlblFTEntry>
                  </c15:dlblFieldTable>
                  <c15:showDataLabelsRange val="0"/>
                </c:ext>
                <c:ext xmlns:c16="http://schemas.microsoft.com/office/drawing/2014/chart" uri="{C3380CC4-5D6E-409C-BE32-E72D297353CC}">
                  <c16:uniqueId val="{0000000C-1A9D-47B3-A1EA-A337F105F645}"/>
                </c:ext>
              </c:extLst>
            </c:dLbl>
            <c:dLbl>
              <c:idx val="13"/>
              <c:tx>
                <c:strRef>
                  <c:f>Daten_Diagramme!$E$27</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{6A54EB1A-AA5E-4CB7-9B88-C72C859FC2A1}</c15:txfldGUID>
                      <c15:f>Daten_Diagramme!$E$27</c15:f>
                      <c15:dlblFieldTableCache>
                        <c:ptCount val="1"/>
                        <c:pt idx="0">
                          <c:v>-1.0</c:v>
                        </c:pt>
                      </c15:dlblFieldTableCache>
                    </c15:dlblFTEntry>
                  </c15:dlblFieldTable>
                  <c15:showDataLabelsRange val="0"/>
                </c:ext>
                <c:ext xmlns:c16="http://schemas.microsoft.com/office/drawing/2014/chart" uri="{C3380CC4-5D6E-409C-BE32-E72D297353CC}">
                  <c16:uniqueId val="{0000000D-1A9D-47B3-A1EA-A337F105F645}"/>
                </c:ext>
              </c:extLst>
            </c:dLbl>
            <c:dLbl>
              <c:idx val="14"/>
              <c:tx>
                <c:strRef>
                  <c:f>Daten_Diagramme!$E$28</c:f>
                  <c:strCache>
                    <c:ptCount val="1"/>
                    <c:pt idx="0">
                      <c:v>-4.2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{BADCCF2E-C374-4D7D-AD96-769AA0D476C9}</c15:txfldGUID>
                      <c15:f>Daten_Diagramme!$E$28</c15:f>
                      <c15:dlblFieldTableCache>
                        <c:ptCount val="1"/>
                        <c:pt idx="0">
                          <c:v>-4.2</c:v>
                        </c:pt>
                      </c15:dlblFieldTableCache>
                    </c15:dlblFTEntry>
                  </c15:dlblFieldTable>
                  <c15:showDataLabelsRange val="0"/>
                </c:ext>
                <c:ext xmlns:c16="http://schemas.microsoft.com/office/drawing/2014/chart" uri="{C3380CC4-5D6E-409C-BE32-E72D297353CC}">
                  <c16:uniqueId val="{0000000E-1A9D-47B3-A1EA-A337F105F645}"/>
                </c:ext>
              </c:extLst>
            </c:dLbl>
            <c:dLbl>
              <c:idx val="15"/>
              <c:tx>
                <c:strRef>
                  <c:f>Daten_Diagramme!$E$29</c:f>
                  <c:strCache>
                    <c:ptCount val="1"/>
                    <c:pt idx="0">
                      <c:v>17.9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{72F5A12F-B240-4111-917E-F9980C64B7FF}</c15:txfldGUID>
                      <c15:f>Daten_Diagramme!$E$29</c15:f>
                      <c15:dlblFieldTableCache>
                        <c:ptCount val="1"/>
                        <c:pt idx="0">
                          <c:v>17.9</c:v>
                        </c:pt>
                      </c15:dlblFieldTableCache>
                    </c15:dlblFTEntry>
                  </c15:dlblFieldTable>
                  <c15:showDataLabelsRange val="0"/>
                </c:ext>
                <c:ext xmlns:c16="http://schemas.microsoft.com/office/drawing/2014/chart" uri="{C3380CC4-5D6E-409C-BE32-E72D297353CC}">
                  <c16:uniqueId val="{0000000F-1A9D-47B3-A1EA-A337F105F645}"/>
                </c:ext>
              </c:extLst>
            </c:dLbl>
            <c:dLbl>
              <c:idx val="16"/>
              <c:tx>
                <c:strRef>
                  <c:f>Daten_Diagramme!$E$30</c:f>
                  <c:strCache>
                    <c:ptCount val="1"/>
                    <c:pt idx="0">
                      <c:v>-2.0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{E3F895E0-E12F-4D7A-9727-E118D064620D}</c15:txfldGUID>
                      <c15:f>Daten_Diagramme!$E$30</c15:f>
                      <c15:dlblFieldTableCache>
                        <c:ptCount val="1"/>
                        <c:pt idx="0">
                          <c:v>-2.0</c:v>
                        </c:pt>
                      </c15:dlblFieldTableCache>
                    </c15:dlblFTEntry>
                  </c15:dlblFieldTable>
                  <c15:showDataLabelsRange val="0"/>
                </c:ext>
                <c:ext xmlns:c16="http://schemas.microsoft.com/office/drawing/2014/chart" uri="{C3380CC4-5D6E-409C-BE32-E72D297353CC}">
                  <c16:uniqueId val="{00000010-1A9D-47B3-A1EA-A337F105F645}"/>
                </c:ext>
              </c:extLst>
            </c:dLbl>
            <c:dLbl>
              <c:idx val="17"/>
              <c:tx>
                <c:strRef>
                  <c:f>Daten_Diagramme!$E$31</c:f>
                  <c:strCache>
                    <c:ptCount val="1"/>
                    <c:pt idx="0">
                      <c:v>15.9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{CC755CE3-BC99-4279-A16B-5B5C825A3A3E}</c15:txfldGUID>
                      <c15:f>Daten_Diagramme!$E$31</c15:f>
                      <c15:dlblFieldTableCache>
                        <c:ptCount val="1"/>
                        <c:pt idx="0">
                          <c:v>15.9</c:v>
                        </c:pt>
                      </c15:dlblFieldTableCache>
                    </c15:dlblFTEntry>
                  </c15:dlblFieldTable>
                  <c15:showDataLabelsRange val="0"/>
                </c:ext>
                <c:ext xmlns:c16="http://schemas.microsoft.com/office/drawing/2014/chart" uri="{C3380CC4-5D6E-409C-BE32-E72D297353CC}">
                  <c16:uniqueId val="{00000011-1A9D-47B3-A1EA-A337F105F645}"/>
                </c:ext>
              </c:extLst>
            </c:dLbl>
            <c:dLbl>
              <c:idx val="18"/>
              <c:tx>
                <c:strRef>
                  <c:f>Daten_Diagramme!$E$32</c:f>
                  <c:strCache>
                    <c:ptCount val="1"/>
                    <c:pt idx="0">
                      <c:v>5.2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{9DD1DF97-0743-4FB2-B1F6-0D51B49DF282}</c15:txfldGUID>
                      <c15:f>Daten_Diagramme!$E$32</c15:f>
                      <c15:dlblFieldTableCache>
                        <c:ptCount val="1"/>
                        <c:pt idx="0">
                          <c:v>5.2</c:v>
                        </c:pt>
                      </c15:dlblFieldTableCache>
                    </c15:dlblFTEntry>
                  </c15:dlblFieldTable>
                  <c15:showDataLabelsRange val="0"/>
                </c:ext>
                <c:ext xmlns:c16="http://schemas.microsoft.com/office/drawing/2014/chart" uri="{C3380CC4-5D6E-409C-BE32-E72D297353CC}">
                  <c16:uniqueId val="{00000012-1A9D-47B3-A1EA-A337F105F645}"/>
                </c:ext>
              </c:extLst>
            </c:dLbl>
            <c:dLbl>
              <c:idx val="19"/>
              <c:tx>
                <c:strRef>
                  <c:f>Daten_Diagramme!$E$33</c:f>
                  <c:strCache>
                    <c:ptCount val="1"/>
                    <c:pt idx="0">
                      <c:v>13.1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{472CAB8D-A01B-43E4-9A43-26D606788BFF}</c15:txfldGUID>
                      <c15:f>Daten_Diagramme!$E$33</c15:f>
                      <c15:dlblFieldTableCache>
                        <c:ptCount val="1"/>
                        <c:pt idx="0">
                          <c:v>13.1</c:v>
                        </c:pt>
                      </c15:dlblFieldTableCache>
                    </c15:dlblFTEntry>
                  </c15:dlblFieldTable>
                  <c15:showDataLabelsRange val="0"/>
                </c:ext>
                <c:ext xmlns:c16="http://schemas.microsoft.com/office/drawing/2014/chart" uri="{C3380CC4-5D6E-409C-BE32-E72D297353CC}">
                  <c16:uniqueId val="{00000013-1A9D-47B3-A1EA-A337F105F645}"/>
                </c:ext>
              </c:extLst>
            </c:dLbl>
            <c:dLbl>
              <c:idx val="20"/>
              <c:tx>
                <c:strRef>
                  <c:f>Daten_Diagramme!$E$34</c:f>
                  <c:strCache>
                    <c:ptCount val="1"/>
                    <c:pt idx="0">
                      <c:v>-7.8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{A8F5FFAA-404A-45F9-B70C-3B34BF3EE354}</c15:txfldGUID>
                      <c15:f>Daten_Diagramme!$E$34</c15:f>
                      <c15:dlblFieldTableCache>
                        <c:ptCount val="1"/>
                        <c:pt idx="0">
                          <c:v>-7.8</c:v>
                        </c:pt>
                      </c15:dlblFieldTableCache>
                    </c15:dlblFTEntry>
                  </c15:dlblFieldTable>
                  <c15:showDataLabelsRange val="0"/>
                </c:ext>
                <c:ext xmlns:c16="http://schemas.microsoft.com/office/drawing/2014/chart" uri="{C3380CC4-5D6E-409C-BE32-E72D297353CC}">
                  <c16:uniqueId val="{00000014-1A9D-47B3-A1EA-A337F105F645}"/>
                </c:ext>
              </c:extLst>
            </c:dLbl>
            <c:dLbl>
              <c:idx val="21"/>
              <c:tx>
                <c:strRef>
                  <c:f>Daten_Diagramme!$E$35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{D0E65DF1-A2CF-4273-BF51-E49BB6A60860}</c15:txfldGUID>
                      <c15:f>Daten_Diagramme!$E$35</c15:f>
                      <c15:dlblFieldTableCache>
                        <c:ptCount val="1"/>
                        <c:pt idx="0">
                          <c:v>0.0</c:v>
                        </c:pt>
                      </c15:dlblFieldTableCache>
                    </c15:dlblFTEntry>
                  </c15:dlblFieldTable>
                  <c15:showDataLabelsRange val="0"/>
                </c:ext>
                <c:ext xmlns:c16="http://schemas.microsoft.com/office/drawing/2014/chart" uri="{C3380CC4-5D6E-409C-BE32-E72D297353CC}">
                  <c16:uniqueId val="{00000015-1A9D-47B3-A1EA-A337F105F645}"/>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{A55096AB-2C29-4442-8C56-0CA4691BBDC0}</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1A9D-47B3-A1EA-A337F105F645}"/>
                </c:ext>
              </c:extLst>
            </c:dLbl>
            <c:dLbl>
              <c:idx val="23"/>
              <c:tx>
                <c:strRef>
                  <c:f>Daten_Diagramme!$E$37</c:f>
                  <c:strCache>
                    <c:ptCount val="1"/>
                    <c:pt idx="0">
                      <c:v>17.0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{8B86BDBA-3726-4D96-B741-9EF78B03D242}</c15:txfldGUID>
                      <c15:f>Daten_Diagramme!$E$37</c15:f>
                      <c15:dlblFieldTableCache>
                        <c:ptCount val="1"/>
                        <c:pt idx="0">
                          <c:v>17.0</c:v>
                        </c:pt>
                      </c15:dlblFieldTableCache>
                    </c15:dlblFTEntry>
                  </c15:dlblFieldTable>
                  <c15:showDataLabelsRange val="0"/>
                </c:ext>
                <c:ext xmlns:c16="http://schemas.microsoft.com/office/drawing/2014/chart" uri="{C3380CC4-5D6E-409C-BE32-E72D297353CC}">
                  <c16:uniqueId val="{00000017-1A9D-47B3-A1EA-A337F105F645}"/>
                </c:ext>
              </c:extLst>
            </c:dLbl>
            <c:dLbl>
              <c:idx val="24"/>
              <c:tx>
                <c:strRef>
                  <c:f>Daten_Diagramme!$E$38</c:f>
                  <c:strCache>
                    <c:ptCount val="1"/>
                    <c:pt idx="0">
                      <c:v>-3.5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{34685A6E-3803-4544-A378-E7608797B16E}</c15:txfldGUID>
                      <c15:f>Daten_Diagramme!$E$38</c15:f>
                      <c15:dlblFieldTableCache>
                        <c:ptCount val="1"/>
                        <c:pt idx="0">
                          <c:v>-3.5</c:v>
                        </c:pt>
                      </c15:dlblFieldTableCache>
                    </c15:dlblFTEntry>
                  </c15:dlblFieldTable>
                  <c15:showDataLabelsRange val="0"/>
                </c:ext>
                <c:ext xmlns:c16="http://schemas.microsoft.com/office/drawing/2014/chart" uri="{C3380CC4-5D6E-409C-BE32-E72D297353CC}">
                  <c16:uniqueId val="{00000018-1A9D-47B3-A1EA-A337F105F645}"/>
                </c:ext>
              </c:extLst>
            </c:dLbl>
            <c:dLbl>
              <c:idx val="25"/>
              <c:tx>
                <c:strRef>
                  <c:f>Daten_Diagramme!$E$39</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{3F93A568-CACF-498C-A642-FFAA4CF5C751}</c15:txfldGUID>
                      <c15:f>Daten_Diagramme!$E$39</c15:f>
                      <c15:dlblFieldTableCache>
                        <c:ptCount val="1"/>
                        <c:pt idx="0">
                          <c:v>-1.9</c:v>
                        </c:pt>
                      </c15:dlblFieldTableCache>
                    </c15:dlblFTEntry>
                  </c15:dlblFieldTable>
                  <c15:showDataLabelsRange val="0"/>
                </c:ext>
                <c:ext xmlns:c16="http://schemas.microsoft.com/office/drawing/2014/chart" uri="{C3380CC4-5D6E-409C-BE32-E72D297353CC}">
                  <c16:uniqueId val="{00000019-1A9D-47B3-A1EA-A337F105F645}"/>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{21D088DB-718A-492E-BF3D-BE25A65D8228}</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1A9D-47B3-A1EA-A337F105F645}"/>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{E5F275EF-325E-4F53-A8E8-BD86C6B8F105}</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1A9D-47B3-A1EA-A337F105F645}"/>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{DA8C094C-47F0-456D-A346-A8507B774B35}</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1A9D-47B3-A1EA-A337F105F645}"/>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{1DF384DE-68E6-4468-A18D-E6D503E034FE}</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1A9D-47B3-A1EA-A337F105F645}"/>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{0955D87C-B71B-4176-A350-B106E0EC52CE}</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1A9D-47B3-A1EA-A337F105F645}"/>
                </c:ext>
              </c:extLst>
            </c:dLbl>
            <c:dLbl>
              <c:idx val="31"/>
              <c:tx>
                <c:strRef>
                  <c:f>Daten_Diagramme!$E$45</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{7CCC6850-B07E-4B02-9D7C-A74DABED6550}</c15:txfldGUID>
                      <c15:f>Daten_Diagramme!$E$45</c15:f>
                      <c15:dlblFieldTableCache>
                        <c:ptCount val="1"/>
                        <c:pt idx="0">
                          <c:v>-1.9</c:v>
                        </c:pt>
                      </c15:dlblFieldTableCache>
                    </c15:dlblFTEntry>
                  </c15:dlblFieldTable>
                  <c15:showDataLabelsRange val="0"/>
                </c:ext>
                <c:ext xmlns:c16="http://schemas.microsoft.com/office/drawing/2014/chart" uri="{C3380CC4-5D6E-409C-BE32-E72D297353CC}">
                  <c16:uniqueId val="{0000001F-1A9D-47B3-A1EA-A337F105F645}"/>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-1.6281062553556127</c:v>
                </c:pt>
                <c:pt idx="1">
                  <c:v>17.045454545454547</c:v>
                </c:pt>
                <c:pt idx="2">
                  <c:v>1.3888888888888888</c:v>
                </c:pt>
                <c:pt idx="3">
                  <c:v>-7.7235772357723578</c:v>
                </c:pt>
                <c:pt idx="4">
                  <c:v>-9.3373493975903621</c:v>
                </c:pt>
                <c:pt idx="5">
                  <c:v>-4.4052863436123344</c:v>
                </c:pt>
                <c:pt idx="6">
                  <c:v>-8.938547486033519</c:v>
                </c:pt>
                <c:pt idx="7">
                  <c:v>4.0871934604904636</c:v>
                </c:pt>
                <c:pt idx="8">
                  <c:v>-4.7856430707876374</c:v>
                </c:pt>
                <c:pt idx="9">
                  <c:v>1.3513513513513513</c:v>
                </c:pt>
                <c:pt idx="10">
                  <c:v>-1.5801354401805869</c:v>
                </c:pt>
                <c:pt idx="11">
                  <c:v>0</c:v>
                </c:pt>
                <c:pt idx="12">
                  <c:v>0</c:v>
                </c:pt>
                <c:pt idx="13">
                  <c:v>-0.99255583126550873</c:v>
                </c:pt>
                <c:pt idx="14">
                  <c:v>-4.1775456919060057</c:v>
                </c:pt>
                <c:pt idx="15">
                  <c:v>17.857142857142858</c:v>
                </c:pt>
                <c:pt idx="16">
                  <c:v>-2.0100502512562812</c:v>
                </c:pt>
                <c:pt idx="17">
                  <c:v>15.853658536585366</c:v>
                </c:pt>
                <c:pt idx="18">
                  <c:v>5.2434456928838955</c:v>
                </c:pt>
                <c:pt idx="19">
                  <c:v>13.138686131386862</c:v>
                </c:pt>
                <c:pt idx="20">
                  <c:v>-7.7844311377245505</c:v>
                </c:pt>
                <c:pt idx="21">
                  <c:v>0</c:v>
                </c:pt>
                <c:pt idx="23">
                  <c:v>17.045454545454547</c:v>
                </c:pt>
                <c:pt idx="24">
                  <c:v>-3.4834324553950724</c:v>
                </c:pt>
                <c:pt idx="25">
                  <c:v>-1.8741633199464525</c:v>
                </c:pt>
              </c:numCache>
            </c:numRef>
          </c:val>
          <c:extLst>
            <c:ext xmlns:c16="http://schemas.microsoft.com/office/drawing/2014/chart" uri="{C3380CC4-5D6E-409C-BE32-E72D297353CC}">
              <c16:uniqueId val="{00000020-1A9D-47B3-A1EA-A337F105F645}"/>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{83E893A2-D2E0-4C6F-A970-EBBA1821E325}</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1A9D-47B3-A1EA-A337F105F645}"/>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{0BBB615D-67E1-4D6D-8134-932C38A47A95}</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1A9D-47B3-A1EA-A337F105F645}"/>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{87079323-FF50-4321-A827-9C6109251924}</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1A9D-47B3-A1EA-A337F105F645}"/>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{B5E2E79B-63FE-4F22-A47D-6EFCA72577E4}</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1A9D-47B3-A1EA-A337F105F645}"/>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{AE538968-4A96-4E7B-8BF0-3C4ABE01D3F1}</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1A9D-47B3-A1EA-A337F105F645}"/>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{E5E14F88-7B16-4139-8657-E0A213706926}</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1A9D-47B3-A1EA-A337F105F645}"/>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{45154DC9-1D28-4D2A-BB10-6DC061538D54}</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1A9D-47B3-A1EA-A337F105F645}"/>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{BA04E09C-D29A-4B34-BB57-A68BD00BDD21}</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1A9D-47B3-A1EA-A337F105F645}"/>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{E9683FD0-BE16-4D9D-94CB-3F14B69E118F}</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1A9D-47B3-A1EA-A337F105F645}"/>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{D0D9946D-88DD-47D8-962A-FEEEBD55296A}</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1A9D-47B3-A1EA-A337F105F645}"/>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{73221275-36C9-494A-8634-8DFCE515B5A8}</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1A9D-47B3-A1EA-A337F105F645}"/>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{1FDDFC59-E436-4C82-8217-E81D8B1E51F3}</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1A9D-47B3-A1EA-A337F105F645}"/>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{A9B7D123-F6E6-4FDC-9946-495A3A1F1A01}</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1A9D-47B3-A1EA-A337F105F645}"/>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{4E537E7A-352F-4FA6-BADB-DC2A083537FF}</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1A9D-47B3-A1EA-A337F105F645}"/>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{AE93DBFB-5131-4314-9861-29BEE3921058}</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1A9D-47B3-A1EA-A337F105F645}"/>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{F599AE3D-0C90-457A-B3B3-F207E410DA58}</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1A9D-47B3-A1EA-A337F105F645}"/>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{6F607AE5-9099-432F-88DD-97D8E263E7F5}</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1A9D-47B3-A1EA-A337F105F645}"/>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{9D13C90F-81AB-42F6-8ED3-AD7E8CD11C28}</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1A9D-47B3-A1EA-A337F105F645}"/>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{874B060F-57D5-45D7-A0D6-01F8B731E57F}</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1A9D-47B3-A1EA-A337F105F645}"/>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{0BE08809-6C4A-46B9-A197-A4EDE082574F}</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1A9D-47B3-A1EA-A337F105F645}"/>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{3DB4B006-AD44-4F87-BE84-01ACF216BB19}</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1A9D-47B3-A1EA-A337F105F645}"/>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{A6DE2DA7-4D08-44BA-A74E-B194865F5765}</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1A9D-47B3-A1EA-A337F105F645}"/>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{9AD3D021-AA7E-4AF8-A163-57E8576C0E4A}</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1A9D-47B3-A1EA-A337F105F645}"/>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{3BA89392-C02D-4872-92F7-6E533EE5FE5A}</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1A9D-47B3-A1EA-A337F105F645}"/>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{11B9B42C-2A81-4FF8-A520-442389761E7F}</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1A9D-47B3-A1EA-A337F105F645}"/>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{C0CEE461-7C01-4AC2-A27B-45B6BE96D71F}</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1A9D-47B3-A1EA-A337F105F645}"/>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{17310F48-365F-4CB3-86E6-30CD7B19A325}</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1A9D-47B3-A1EA-A337F105F645}"/>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{67A44ABA-66E3-4A18-998B-FC952C1174A4}</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1A9D-47B3-A1EA-A337F105F645}"/>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{E2FC1EB0-846D-4EF8-868E-CBAE39FC984A}</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1A9D-47B3-A1EA-A337F105F645}"/>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{9EE0BC28-2108-4DEB-AD49-184A70021E56}</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1A9D-47B3-A1EA-A337F105F645}"/>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{5F66C02D-E7DA-40AC-9908-71BD6E50A665}</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1A9D-47B3-A1EA-A337F105F645}"/>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{16B00035-A04F-4260-BD64-58FEB0876554}</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1A9D-47B3-A1EA-A337F105F645}"/>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1A9D-47B3-A1EA-A337F105F645}"/>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1A9D-47B3-A1EA-A337F105F645}"/>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{8263A66E-FC79-4347-943D-D8B2DCE22D9D}</c15:txfldGUID>
                      <c15:f>Diagramm!$I$46</c15:f>
                      <c15:dlblFieldTableCache>
                        <c:ptCount val="1"/>
                      </c15:dlblFieldTableCache>
                    </c15:dlblFTEntry>
                  </c15:dlblFieldTable>
                  <c15:showDataLabelsRange val="0"/>
                </c:ext>
                <c:ext xmlns:c16="http://schemas.microsoft.com/office/drawing/2014/chart" uri="{C3380CC4-5D6E-409C-BE32-E72D297353CC}">
                  <c16:uniqueId val="{00000000-3349-4E50-8081-547D2FA5C667}"/>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{A2962CD5-C169-4DDC-8990-D1000C4073F6}</c15:txfldGUID>
                      <c15:f>Diagramm!$I$47</c15:f>
                      <c15:dlblFieldTableCache>
                        <c:ptCount val="1"/>
                      </c15:dlblFieldTableCache>
                    </c15:dlblFTEntry>
                  </c15:dlblFieldTable>
                  <c15:showDataLabelsRange val="0"/>
                </c:ext>
                <c:ext xmlns:c16="http://schemas.microsoft.com/office/drawing/2014/chart" uri="{C3380CC4-5D6E-409C-BE32-E72D297353CC}">
                  <c16:uniqueId val="{00000001-3349-4E50-8081-547D2FA5C667}"/>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{3FB4FEAE-FF9A-4C2D-9398-BA2C0BC5ADCA}</c15:txfldGUID>
                      <c15:f>Diagramm!$I$48</c15:f>
                      <c15:dlblFieldTableCache>
                        <c:ptCount val="1"/>
                      </c15:dlblFieldTableCache>
                    </c15:dlblFTEntry>
                  </c15:dlblFieldTable>
                  <c15:showDataLabelsRange val="0"/>
                </c:ext>
                <c:ext xmlns:c16="http://schemas.microsoft.com/office/drawing/2014/chart" uri="{C3380CC4-5D6E-409C-BE32-E72D297353CC}">
                  <c16:uniqueId val="{00000002-3349-4E50-8081-547D2FA5C667}"/>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{2C2D426A-FEA2-4393-AF17-507F003E4F8B}</c15:txfldGUID>
                      <c15:f>Diagramm!$I$49</c15:f>
                      <c15:dlblFieldTableCache>
                        <c:ptCount val="1"/>
                      </c15:dlblFieldTableCache>
                    </c15:dlblFTEntry>
                  </c15:dlblFieldTable>
                  <c15:showDataLabelsRange val="0"/>
                </c:ext>
                <c:ext xmlns:c16="http://schemas.microsoft.com/office/drawing/2014/chart" uri="{C3380CC4-5D6E-409C-BE32-E72D297353CC}">
                  <c16:uniqueId val="{00000003-3349-4E50-8081-547D2FA5C667}"/>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{A634919A-63B3-48F0-A0B2-ECBFCED4BFF1}</c15:txfldGUID>
                      <c15:f>Diagramm!$I$50</c15:f>
                      <c15:dlblFieldTableCache>
                        <c:ptCount val="1"/>
                      </c15:dlblFieldTableCache>
                    </c15:dlblFTEntry>
                  </c15:dlblFieldTable>
                  <c15:showDataLabelsRange val="0"/>
                </c:ext>
                <c:ext xmlns:c16="http://schemas.microsoft.com/office/drawing/2014/chart" uri="{C3380CC4-5D6E-409C-BE32-E72D297353CC}">
                  <c16:uniqueId val="{00000004-3349-4E50-8081-547D2FA5C667}"/>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{1BAF4011-E7A0-4968-B6E2-432FD688B4D0}</c15:txfldGUID>
                      <c15:f>Diagramm!$I$51</c15:f>
                      <c15:dlblFieldTableCache>
                        <c:ptCount val="1"/>
                      </c15:dlblFieldTableCache>
                    </c15:dlblFTEntry>
                  </c15:dlblFieldTable>
                  <c15:showDataLabelsRange val="0"/>
                </c:ext>
                <c:ext xmlns:c16="http://schemas.microsoft.com/office/drawing/2014/chart" uri="{C3380CC4-5D6E-409C-BE32-E72D297353CC}">
                  <c16:uniqueId val="{00000005-3349-4E50-8081-547D2FA5C667}"/>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{24A1C4E8-0045-4D9F-98CF-DF928DE285A1}</c15:txfldGUID>
                      <c15:f>Diagramm!$I$52</c15:f>
                      <c15:dlblFieldTableCache>
                        <c:ptCount val="1"/>
                      </c15:dlblFieldTableCache>
                    </c15:dlblFTEntry>
                  </c15:dlblFieldTable>
                  <c15:showDataLabelsRange val="0"/>
                </c:ext>
                <c:ext xmlns:c16="http://schemas.microsoft.com/office/drawing/2014/chart" uri="{C3380CC4-5D6E-409C-BE32-E72D297353CC}">
                  <c16:uniqueId val="{00000006-3349-4E50-8081-547D2FA5C667}"/>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{D14BDC75-0616-4AEB-9479-1D1763584E00}</c15:txfldGUID>
                      <c15:f>Diagramm!$I$53</c15:f>
                      <c15:dlblFieldTableCache>
                        <c:ptCount val="1"/>
                      </c15:dlblFieldTableCache>
                    </c15:dlblFTEntry>
                  </c15:dlblFieldTable>
                  <c15:showDataLabelsRange val="0"/>
                </c:ext>
                <c:ext xmlns:c16="http://schemas.microsoft.com/office/drawing/2014/chart" uri="{C3380CC4-5D6E-409C-BE32-E72D297353CC}">
                  <c16:uniqueId val="{00000007-3349-4E50-8081-547D2FA5C667}"/>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{4EBC0ECE-B0D2-4CE8-93AF-27208AA08653}</c15:txfldGUID>
                      <c15:f>Diagramm!$I$54</c15:f>
                      <c15:dlblFieldTableCache>
                        <c:ptCount val="1"/>
                      </c15:dlblFieldTableCache>
                    </c15:dlblFTEntry>
                  </c15:dlblFieldTable>
                  <c15:showDataLabelsRange val="0"/>
                </c:ext>
                <c:ext xmlns:c16="http://schemas.microsoft.com/office/drawing/2014/chart" uri="{C3380CC4-5D6E-409C-BE32-E72D297353CC}">
                  <c16:uniqueId val="{00000008-3349-4E50-8081-547D2FA5C667}"/>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{3148D855-80AE-4D67-B67B-3FF261811293}</c15:txfldGUID>
                      <c15:f>Diagramm!$I$55</c15:f>
                      <c15:dlblFieldTableCache>
                        <c:ptCount val="1"/>
                      </c15:dlblFieldTableCache>
                    </c15:dlblFTEntry>
                  </c15:dlblFieldTable>
                  <c15:showDataLabelsRange val="0"/>
                </c:ext>
                <c:ext xmlns:c16="http://schemas.microsoft.com/office/drawing/2014/chart" uri="{C3380CC4-5D6E-409C-BE32-E72D297353CC}">
                  <c16:uniqueId val="{00000009-3349-4E50-8081-547D2FA5C667}"/>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{0D4E3875-6C03-4DC9-B441-F1F5AFAF9B98}</c15:txfldGUID>
                      <c15:f>Diagramm!$I$56</c15:f>
                      <c15:dlblFieldTableCache>
                        <c:ptCount val="1"/>
                      </c15:dlblFieldTableCache>
                    </c15:dlblFTEntry>
                  </c15:dlblFieldTable>
                  <c15:showDataLabelsRange val="0"/>
                </c:ext>
                <c:ext xmlns:c16="http://schemas.microsoft.com/office/drawing/2014/chart" uri="{C3380CC4-5D6E-409C-BE32-E72D297353CC}">
                  <c16:uniqueId val="{0000000A-3349-4E50-8081-547D2FA5C667}"/>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{9493A017-C548-42C4-BA35-CE9B5CD7BAB9}</c15:txfldGUID>
                      <c15:f>Diagramm!$I$57</c15:f>
                      <c15:dlblFieldTableCache>
                        <c:ptCount val="1"/>
                      </c15:dlblFieldTableCache>
                    </c15:dlblFTEntry>
                  </c15:dlblFieldTable>
                  <c15:showDataLabelsRange val="0"/>
                </c:ext>
                <c:ext xmlns:c16="http://schemas.microsoft.com/office/drawing/2014/chart" uri="{C3380CC4-5D6E-409C-BE32-E72D297353CC}">
                  <c16:uniqueId val="{0000000B-3349-4E50-8081-547D2FA5C667}"/>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{72379F94-5E72-4312-8489-224597EDDB7F}</c15:txfldGUID>
                      <c15:f>Diagramm!$I$58</c15:f>
                      <c15:dlblFieldTableCache>
                        <c:ptCount val="1"/>
                      </c15:dlblFieldTableCache>
                    </c15:dlblFTEntry>
                  </c15:dlblFieldTable>
                  <c15:showDataLabelsRange val="0"/>
                </c:ext>
                <c:ext xmlns:c16="http://schemas.microsoft.com/office/drawing/2014/chart" uri="{C3380CC4-5D6E-409C-BE32-E72D297353CC}">
                  <c16:uniqueId val="{0000000C-3349-4E50-8081-547D2FA5C667}"/>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{B4936DF3-9212-4A90-89E8-95CCCD0DC8B3}</c15:txfldGUID>
                      <c15:f>Diagramm!$I$59</c15:f>
                      <c15:dlblFieldTableCache>
                        <c:ptCount val="1"/>
                      </c15:dlblFieldTableCache>
                    </c15:dlblFTEntry>
                  </c15:dlblFieldTable>
                  <c15:showDataLabelsRange val="0"/>
                </c:ext>
                <c:ext xmlns:c16="http://schemas.microsoft.com/office/drawing/2014/chart" uri="{C3380CC4-5D6E-409C-BE32-E72D297353CC}">
                  <c16:uniqueId val="{0000000D-3349-4E50-8081-547D2FA5C667}"/>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{BEED15D3-0478-4D3F-A68E-DF47DB584BBE}</c15:txfldGUID>
                      <c15:f>Diagramm!$I$60</c15:f>
                      <c15:dlblFieldTableCache>
                        <c:ptCount val="1"/>
                      </c15:dlblFieldTableCache>
                    </c15:dlblFTEntry>
                  </c15:dlblFieldTable>
                  <c15:showDataLabelsRange val="0"/>
                </c:ext>
                <c:ext xmlns:c16="http://schemas.microsoft.com/office/drawing/2014/chart" uri="{C3380CC4-5D6E-409C-BE32-E72D297353CC}">
                  <c16:uniqueId val="{0000000E-3349-4E50-8081-547D2FA5C667}"/>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{91E81CA4-0686-45B1-B61F-58FFA7159CE7}</c15:txfldGUID>
                      <c15:f>Diagramm!$I$61</c15:f>
                      <c15:dlblFieldTableCache>
                        <c:ptCount val="1"/>
                      </c15:dlblFieldTableCache>
                    </c15:dlblFTEntry>
                  </c15:dlblFieldTable>
                  <c15:showDataLabelsRange val="0"/>
                </c:ext>
                <c:ext xmlns:c16="http://schemas.microsoft.com/office/drawing/2014/chart" uri="{C3380CC4-5D6E-409C-BE32-E72D297353CC}">
                  <c16:uniqueId val="{0000000F-3349-4E50-8081-547D2FA5C667}"/>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{B5A7A155-E627-42D8-B9B6-BD33231B2254}</c15:txfldGUID>
                      <c15:f>Diagramm!$I$62</c15:f>
                      <c15:dlblFieldTableCache>
                        <c:ptCount val="1"/>
                      </c15:dlblFieldTableCache>
                    </c15:dlblFTEntry>
                  </c15:dlblFieldTable>
                  <c15:showDataLabelsRange val="0"/>
                </c:ext>
                <c:ext xmlns:c16="http://schemas.microsoft.com/office/drawing/2014/chart" uri="{C3380CC4-5D6E-409C-BE32-E72D297353CC}">
                  <c16:uniqueId val="{00000010-3349-4E50-8081-547D2FA5C667}"/>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{88848A44-31FC-48E4-A956-59011E30278B}</c15:txfldGUID>
                      <c15:f>Diagramm!$I$63</c15:f>
                      <c15:dlblFieldTableCache>
                        <c:ptCount val="1"/>
                      </c15:dlblFieldTableCache>
                    </c15:dlblFTEntry>
                  </c15:dlblFieldTable>
                  <c15:showDataLabelsRange val="0"/>
                </c:ext>
                <c:ext xmlns:c16="http://schemas.microsoft.com/office/drawing/2014/chart" uri="{C3380CC4-5D6E-409C-BE32-E72D297353CC}">
                  <c16:uniqueId val="{00000011-3349-4E50-8081-547D2FA5C667}"/>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{79DF60D5-BC97-47D7-8817-416C206A1E69}</c15:txfldGUID>
                      <c15:f>Diagramm!$I$64</c15:f>
                      <c15:dlblFieldTableCache>
                        <c:ptCount val="1"/>
                      </c15:dlblFieldTableCache>
                    </c15:dlblFTEntry>
                  </c15:dlblFieldTable>
                  <c15:showDataLabelsRange val="0"/>
                </c:ext>
                <c:ext xmlns:c16="http://schemas.microsoft.com/office/drawing/2014/chart" uri="{C3380CC4-5D6E-409C-BE32-E72D297353CC}">
                  <c16:uniqueId val="{00000012-3349-4E50-8081-547D2FA5C667}"/>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{52AB5A7E-BE58-4870-AA0C-9A2B05F10FD4}</c15:txfldGUID>
                      <c15:f>Diagramm!$I$65</c15:f>
                      <c15:dlblFieldTableCache>
                        <c:ptCount val="1"/>
                      </c15:dlblFieldTableCache>
                    </c15:dlblFTEntry>
                  </c15:dlblFieldTable>
                  <c15:showDataLabelsRange val="0"/>
                </c:ext>
                <c:ext xmlns:c16="http://schemas.microsoft.com/office/drawing/2014/chart" uri="{C3380CC4-5D6E-409C-BE32-E72D297353CC}">
                  <c16:uniqueId val="{00000013-3349-4E50-8081-547D2FA5C667}"/>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{33FE464F-3287-4D7D-9182-E43E92EFB211}</c15:txfldGUID>
                      <c15:f>Diagramm!$I$66</c15:f>
                      <c15:dlblFieldTableCache>
                        <c:ptCount val="1"/>
                      </c15:dlblFieldTableCache>
                    </c15:dlblFTEntry>
                  </c15:dlblFieldTable>
                  <c15:showDataLabelsRange val="0"/>
                </c:ext>
                <c:ext xmlns:c16="http://schemas.microsoft.com/office/drawing/2014/chart" uri="{C3380CC4-5D6E-409C-BE32-E72D297353CC}">
                  <c16:uniqueId val="{00000014-3349-4E50-8081-547D2FA5C667}"/>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{32DE07E4-5ECA-4379-8A69-896E8A65F397}</c15:txfldGUID>
                      <c15:f>Diagramm!$I$67</c15:f>
                      <c15:dlblFieldTableCache>
                        <c:ptCount val="1"/>
                      </c15:dlblFieldTableCache>
                    </c15:dlblFTEntry>
                  </c15:dlblFieldTable>
                  <c15:showDataLabelsRange val="0"/>
                </c:ext>
                <c:ext xmlns:c16="http://schemas.microsoft.com/office/drawing/2014/chart" uri="{C3380CC4-5D6E-409C-BE32-E72D297353CC}">
                  <c16:uniqueId val="{00000015-3349-4E50-8081-547D2FA5C667}"/>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3349-4E50-8081-547D2FA5C667}"/>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{9AE34268-17A6-49C3-AAA8-C37C7FC68EAE}</c15:txfldGUID>
                      <c15:f>Diagramm!$K$46</c15:f>
                      <c15:dlblFieldTableCache>
                        <c:ptCount val="1"/>
                      </c15:dlblFieldTableCache>
                    </c15:dlblFTEntry>
                  </c15:dlblFieldTable>
                  <c15:showDataLabelsRange val="0"/>
                </c:ext>
                <c:ext xmlns:c16="http://schemas.microsoft.com/office/drawing/2014/chart" uri="{C3380CC4-5D6E-409C-BE32-E72D297353CC}">
                  <c16:uniqueId val="{00000017-3349-4E50-8081-547D2FA5C667}"/>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{74377FE7-97A9-44B5-9878-2FD2CAE56596}</c15:txfldGUID>
                      <c15:f>Diagramm!$K$47</c15:f>
                      <c15:dlblFieldTableCache>
                        <c:ptCount val="1"/>
                      </c15:dlblFieldTableCache>
                    </c15:dlblFTEntry>
                  </c15:dlblFieldTable>
                  <c15:showDataLabelsRange val="0"/>
                </c:ext>
                <c:ext xmlns:c16="http://schemas.microsoft.com/office/drawing/2014/chart" uri="{C3380CC4-5D6E-409C-BE32-E72D297353CC}">
                  <c16:uniqueId val="{00000018-3349-4E50-8081-547D2FA5C667}"/>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{064D63D5-C07C-4558-9D47-6073531730AA}</c15:txfldGUID>
                      <c15:f>Diagramm!$K$48</c15:f>
                      <c15:dlblFieldTableCache>
                        <c:ptCount val="1"/>
                      </c15:dlblFieldTableCache>
                    </c15:dlblFTEntry>
                  </c15:dlblFieldTable>
                  <c15:showDataLabelsRange val="0"/>
                </c:ext>
                <c:ext xmlns:c16="http://schemas.microsoft.com/office/drawing/2014/chart" uri="{C3380CC4-5D6E-409C-BE32-E72D297353CC}">
                  <c16:uniqueId val="{00000019-3349-4E50-8081-547D2FA5C667}"/>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{7B572815-06E9-432F-BA86-0C558E882C6B}</c15:txfldGUID>
                      <c15:f>Diagramm!$K$49</c15:f>
                      <c15:dlblFieldTableCache>
                        <c:ptCount val="1"/>
                      </c15:dlblFieldTableCache>
                    </c15:dlblFTEntry>
                  </c15:dlblFieldTable>
                  <c15:showDataLabelsRange val="0"/>
                </c:ext>
                <c:ext xmlns:c16="http://schemas.microsoft.com/office/drawing/2014/chart" uri="{C3380CC4-5D6E-409C-BE32-E72D297353CC}">
                  <c16:uniqueId val="{0000001A-3349-4E50-8081-547D2FA5C667}"/>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{8D21E2A5-D8AF-4155-A23D-C4AB65AE31B8}</c15:txfldGUID>
                      <c15:f>Diagramm!$K$50</c15:f>
                      <c15:dlblFieldTableCache>
                        <c:ptCount val="1"/>
                      </c15:dlblFieldTableCache>
                    </c15:dlblFTEntry>
                  </c15:dlblFieldTable>
                  <c15:showDataLabelsRange val="0"/>
                </c:ext>
                <c:ext xmlns:c16="http://schemas.microsoft.com/office/drawing/2014/chart" uri="{C3380CC4-5D6E-409C-BE32-E72D297353CC}">
                  <c16:uniqueId val="{0000001B-3349-4E50-8081-547D2FA5C667}"/>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{055362F9-31D3-4B83-9181-267971293CE2}</c15:txfldGUID>
                      <c15:f>Diagramm!$K$51</c15:f>
                      <c15:dlblFieldTableCache>
                        <c:ptCount val="1"/>
                      </c15:dlblFieldTableCache>
                    </c15:dlblFTEntry>
                  </c15:dlblFieldTable>
                  <c15:showDataLabelsRange val="0"/>
                </c:ext>
                <c:ext xmlns:c16="http://schemas.microsoft.com/office/drawing/2014/chart" uri="{C3380CC4-5D6E-409C-BE32-E72D297353CC}">
                  <c16:uniqueId val="{0000001C-3349-4E50-8081-547D2FA5C667}"/>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{2D229B3D-EB70-4F06-BAF0-BC6901463C57}</c15:txfldGUID>
                      <c15:f>Diagramm!$K$52</c15:f>
                      <c15:dlblFieldTableCache>
                        <c:ptCount val="1"/>
                      </c15:dlblFieldTableCache>
                    </c15:dlblFTEntry>
                  </c15:dlblFieldTable>
                  <c15:showDataLabelsRange val="0"/>
                </c:ext>
                <c:ext xmlns:c16="http://schemas.microsoft.com/office/drawing/2014/chart" uri="{C3380CC4-5D6E-409C-BE32-E72D297353CC}">
                  <c16:uniqueId val="{0000001D-3349-4E50-8081-547D2FA5C667}"/>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{1D35694D-E1FF-49AE-B9F7-46C3C1FDA906}</c15:txfldGUID>
                      <c15:f>Diagramm!$K$53</c15:f>
                      <c15:dlblFieldTableCache>
                        <c:ptCount val="1"/>
                      </c15:dlblFieldTableCache>
                    </c15:dlblFTEntry>
                  </c15:dlblFieldTable>
                  <c15:showDataLabelsRange val="0"/>
                </c:ext>
                <c:ext xmlns:c16="http://schemas.microsoft.com/office/drawing/2014/chart" uri="{C3380CC4-5D6E-409C-BE32-E72D297353CC}">
                  <c16:uniqueId val="{0000001E-3349-4E50-8081-547D2FA5C667}"/>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{70239F02-09BB-479D-859F-61D5D054D5C5}</c15:txfldGUID>
                      <c15:f>Diagramm!$K$54</c15:f>
                      <c15:dlblFieldTableCache>
                        <c:ptCount val="1"/>
                      </c15:dlblFieldTableCache>
                    </c15:dlblFTEntry>
                  </c15:dlblFieldTable>
                  <c15:showDataLabelsRange val="0"/>
                </c:ext>
                <c:ext xmlns:c16="http://schemas.microsoft.com/office/drawing/2014/chart" uri="{C3380CC4-5D6E-409C-BE32-E72D297353CC}">
                  <c16:uniqueId val="{0000001F-3349-4E50-8081-547D2FA5C667}"/>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{72434F8D-9D57-4DCD-803F-D76AB02533A8}</c15:txfldGUID>
                      <c15:f>Diagramm!$K$55</c15:f>
                      <c15:dlblFieldTableCache>
                        <c:ptCount val="1"/>
                      </c15:dlblFieldTableCache>
                    </c15:dlblFTEntry>
                  </c15:dlblFieldTable>
                  <c15:showDataLabelsRange val="0"/>
                </c:ext>
                <c:ext xmlns:c16="http://schemas.microsoft.com/office/drawing/2014/chart" uri="{C3380CC4-5D6E-409C-BE32-E72D297353CC}">
                  <c16:uniqueId val="{00000020-3349-4E50-8081-547D2FA5C667}"/>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{31106ED3-59AA-4EA7-9B4D-967E03D4D104}</c15:txfldGUID>
                      <c15:f>Diagramm!$K$56</c15:f>
                      <c15:dlblFieldTableCache>
                        <c:ptCount val="1"/>
                      </c15:dlblFieldTableCache>
                    </c15:dlblFTEntry>
                  </c15:dlblFieldTable>
                  <c15:showDataLabelsRange val="0"/>
                </c:ext>
                <c:ext xmlns:c16="http://schemas.microsoft.com/office/drawing/2014/chart" uri="{C3380CC4-5D6E-409C-BE32-E72D297353CC}">
                  <c16:uniqueId val="{00000021-3349-4E50-8081-547D2FA5C667}"/>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{3D125A1B-F993-4276-8B47-59F6BE85954B}</c15:txfldGUID>
                      <c15:f>Diagramm!$K$57</c15:f>
                      <c15:dlblFieldTableCache>
                        <c:ptCount val="1"/>
                      </c15:dlblFieldTableCache>
                    </c15:dlblFTEntry>
                  </c15:dlblFieldTable>
                  <c15:showDataLabelsRange val="0"/>
                </c:ext>
                <c:ext xmlns:c16="http://schemas.microsoft.com/office/drawing/2014/chart" uri="{C3380CC4-5D6E-409C-BE32-E72D297353CC}">
                  <c16:uniqueId val="{00000022-3349-4E50-8081-547D2FA5C667}"/>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{05A7653A-5146-4EE0-B308-05EA74DF634F}</c15:txfldGUID>
                      <c15:f>Diagramm!$K$58</c15:f>
                      <c15:dlblFieldTableCache>
                        <c:ptCount val="1"/>
                      </c15:dlblFieldTableCache>
                    </c15:dlblFTEntry>
                  </c15:dlblFieldTable>
                  <c15:showDataLabelsRange val="0"/>
                </c:ext>
                <c:ext xmlns:c16="http://schemas.microsoft.com/office/drawing/2014/chart" uri="{C3380CC4-5D6E-409C-BE32-E72D297353CC}">
                  <c16:uniqueId val="{00000023-3349-4E50-8081-547D2FA5C667}"/>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{8A6CAC0F-C4F4-4747-B606-8CB2A21265D9}</c15:txfldGUID>
                      <c15:f>Diagramm!$K$59</c15:f>
                      <c15:dlblFieldTableCache>
                        <c:ptCount val="1"/>
                      </c15:dlblFieldTableCache>
                    </c15:dlblFTEntry>
                  </c15:dlblFieldTable>
                  <c15:showDataLabelsRange val="0"/>
                </c:ext>
                <c:ext xmlns:c16="http://schemas.microsoft.com/office/drawing/2014/chart" uri="{C3380CC4-5D6E-409C-BE32-E72D297353CC}">
                  <c16:uniqueId val="{00000024-3349-4E50-8081-547D2FA5C667}"/>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{B790CCF1-1C32-4BD7-984D-048045CA6ABF}</c15:txfldGUID>
                      <c15:f>Diagramm!$K$60</c15:f>
                      <c15:dlblFieldTableCache>
                        <c:ptCount val="1"/>
                      </c15:dlblFieldTableCache>
                    </c15:dlblFTEntry>
                  </c15:dlblFieldTable>
                  <c15:showDataLabelsRange val="0"/>
                </c:ext>
                <c:ext xmlns:c16="http://schemas.microsoft.com/office/drawing/2014/chart" uri="{C3380CC4-5D6E-409C-BE32-E72D297353CC}">
                  <c16:uniqueId val="{00000025-3349-4E50-8081-547D2FA5C667}"/>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{C6721894-FBB8-4042-9054-020E82788994}</c15:txfldGUID>
                      <c15:f>Diagramm!$K$61</c15:f>
                      <c15:dlblFieldTableCache>
                        <c:ptCount val="1"/>
                      </c15:dlblFieldTableCache>
                    </c15:dlblFTEntry>
                  </c15:dlblFieldTable>
                  <c15:showDataLabelsRange val="0"/>
                </c:ext>
                <c:ext xmlns:c16="http://schemas.microsoft.com/office/drawing/2014/chart" uri="{C3380CC4-5D6E-409C-BE32-E72D297353CC}">
                  <c16:uniqueId val="{00000026-3349-4E50-8081-547D2FA5C667}"/>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{60155D5C-BE7F-40D2-9039-3AE5AA905751}</c15:txfldGUID>
                      <c15:f>Diagramm!$K$62</c15:f>
                      <c15:dlblFieldTableCache>
                        <c:ptCount val="1"/>
                      </c15:dlblFieldTableCache>
                    </c15:dlblFTEntry>
                  </c15:dlblFieldTable>
                  <c15:showDataLabelsRange val="0"/>
                </c:ext>
                <c:ext xmlns:c16="http://schemas.microsoft.com/office/drawing/2014/chart" uri="{C3380CC4-5D6E-409C-BE32-E72D297353CC}">
                  <c16:uniqueId val="{00000027-3349-4E50-8081-547D2FA5C667}"/>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{F6DC94F5-9190-4374-9372-4F23F37A0627}</c15:txfldGUID>
                      <c15:f>Diagramm!$K$63</c15:f>
                      <c15:dlblFieldTableCache>
                        <c:ptCount val="1"/>
                      </c15:dlblFieldTableCache>
                    </c15:dlblFTEntry>
                  </c15:dlblFieldTable>
                  <c15:showDataLabelsRange val="0"/>
                </c:ext>
                <c:ext xmlns:c16="http://schemas.microsoft.com/office/drawing/2014/chart" uri="{C3380CC4-5D6E-409C-BE32-E72D297353CC}">
                  <c16:uniqueId val="{00000028-3349-4E50-8081-547D2FA5C667}"/>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{02FDCADD-4F62-4C8F-A097-13CB89F7B6E9}</c15:txfldGUID>
                      <c15:f>Diagramm!$K$64</c15:f>
                      <c15:dlblFieldTableCache>
                        <c:ptCount val="1"/>
                      </c15:dlblFieldTableCache>
                    </c15:dlblFTEntry>
                  </c15:dlblFieldTable>
                  <c15:showDataLabelsRange val="0"/>
                </c:ext>
                <c:ext xmlns:c16="http://schemas.microsoft.com/office/drawing/2014/chart" uri="{C3380CC4-5D6E-409C-BE32-E72D297353CC}">
                  <c16:uniqueId val="{00000029-3349-4E50-8081-547D2FA5C667}"/>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{B0859672-80E8-4314-AAD5-070DFD49F108}</c15:txfldGUID>
                      <c15:f>Diagramm!$K$65</c15:f>
                      <c15:dlblFieldTableCache>
                        <c:ptCount val="1"/>
                      </c15:dlblFieldTableCache>
                    </c15:dlblFTEntry>
                  </c15:dlblFieldTable>
                  <c15:showDataLabelsRange val="0"/>
                </c:ext>
                <c:ext xmlns:c16="http://schemas.microsoft.com/office/drawing/2014/chart" uri="{C3380CC4-5D6E-409C-BE32-E72D297353CC}">
                  <c16:uniqueId val="{0000002A-3349-4E50-8081-547D2FA5C667}"/>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{60FCFEAE-F955-4D36-BFC6-6EEF662574A6}</c15:txfldGUID>
                      <c15:f>Diagramm!$K$66</c15:f>
                      <c15:dlblFieldTableCache>
                        <c:ptCount val="1"/>
                      </c15:dlblFieldTableCache>
                    </c15:dlblFTEntry>
                  </c15:dlblFieldTable>
                  <c15:showDataLabelsRange val="0"/>
                </c:ext>
                <c:ext xmlns:c16="http://schemas.microsoft.com/office/drawing/2014/chart" uri="{C3380CC4-5D6E-409C-BE32-E72D297353CC}">
                  <c16:uniqueId val="{0000002B-3349-4E50-8081-547D2FA5C667}"/>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{7AFB3E8B-7143-48F2-BDE6-9C53A5D9FE4F}</c15:txfldGUID>
                      <c15:f>Diagramm!$K$67</c15:f>
                      <c15:dlblFieldTableCache>
                        <c:ptCount val="1"/>
                      </c15:dlblFieldTableCache>
                    </c15:dlblFTEntry>
                  </c15:dlblFieldTable>
                  <c15:showDataLabelsRange val="0"/>
                </c:ext>
                <c:ext xmlns:c16="http://schemas.microsoft.com/office/drawing/2014/chart" uri="{C3380CC4-5D6E-409C-BE32-E72D297353CC}">
                  <c16:uniqueId val="{0000002C-3349-4E50-8081-547D2FA5C667}"/>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3349-4E50-8081-547D2FA5C667}"/>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{C8687E5E-422F-48A7-B9BD-92AE37E5F97E}</c15:txfldGUID>
                      <c15:f>Diagramm!$J$46</c15:f>
                      <c15:dlblFieldTableCache>
                        <c:ptCount val="1"/>
                      </c15:dlblFieldTableCache>
                    </c15:dlblFTEntry>
                  </c15:dlblFieldTable>
                  <c15:showDataLabelsRange val="0"/>
                </c:ext>
                <c:ext xmlns:c16="http://schemas.microsoft.com/office/drawing/2014/chart" uri="{C3380CC4-5D6E-409C-BE32-E72D297353CC}">
                  <c16:uniqueId val="{0000002E-3349-4E50-8081-547D2FA5C667}"/>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{76CF6C25-0A42-41E2-BB65-29231CCA5E00}</c15:txfldGUID>
                      <c15:f>Diagramm!$J$47</c15:f>
                      <c15:dlblFieldTableCache>
                        <c:ptCount val="1"/>
                      </c15:dlblFieldTableCache>
                    </c15:dlblFTEntry>
                  </c15:dlblFieldTable>
                  <c15:showDataLabelsRange val="0"/>
                </c:ext>
                <c:ext xmlns:c16="http://schemas.microsoft.com/office/drawing/2014/chart" uri="{C3380CC4-5D6E-409C-BE32-E72D297353CC}">
                  <c16:uniqueId val="{0000002F-3349-4E50-8081-547D2FA5C667}"/>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{55CA784D-7014-4CDD-B135-3C85AD4E2D40}</c15:txfldGUID>
                      <c15:f>Diagramm!$J$48</c15:f>
                      <c15:dlblFieldTableCache>
                        <c:ptCount val="1"/>
                      </c15:dlblFieldTableCache>
                    </c15:dlblFTEntry>
                  </c15:dlblFieldTable>
                  <c15:showDataLabelsRange val="0"/>
                </c:ext>
                <c:ext xmlns:c16="http://schemas.microsoft.com/office/drawing/2014/chart" uri="{C3380CC4-5D6E-409C-BE32-E72D297353CC}">
                  <c16:uniqueId val="{00000030-3349-4E50-8081-547D2FA5C667}"/>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{19FFC8DA-6141-4434-8A42-403955538D7D}</c15:txfldGUID>
                      <c15:f>Diagramm!$J$49</c15:f>
                      <c15:dlblFieldTableCache>
                        <c:ptCount val="1"/>
                      </c15:dlblFieldTableCache>
                    </c15:dlblFTEntry>
                  </c15:dlblFieldTable>
                  <c15:showDataLabelsRange val="0"/>
                </c:ext>
                <c:ext xmlns:c16="http://schemas.microsoft.com/office/drawing/2014/chart" uri="{C3380CC4-5D6E-409C-BE32-E72D297353CC}">
                  <c16:uniqueId val="{00000031-3349-4E50-8081-547D2FA5C667}"/>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{5F86D95F-37FA-4A5F-9524-42EF99DB8192}</c15:txfldGUID>
                      <c15:f>Diagramm!$J$50</c15:f>
                      <c15:dlblFieldTableCache>
                        <c:ptCount val="1"/>
                      </c15:dlblFieldTableCache>
                    </c15:dlblFTEntry>
                  </c15:dlblFieldTable>
                  <c15:showDataLabelsRange val="0"/>
                </c:ext>
                <c:ext xmlns:c16="http://schemas.microsoft.com/office/drawing/2014/chart" uri="{C3380CC4-5D6E-409C-BE32-E72D297353CC}">
                  <c16:uniqueId val="{00000032-3349-4E50-8081-547D2FA5C667}"/>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{52AD782C-4C12-4CFC-A330-1673CFF19322}</c15:txfldGUID>
                      <c15:f>Diagramm!$J$51</c15:f>
                      <c15:dlblFieldTableCache>
                        <c:ptCount val="1"/>
                      </c15:dlblFieldTableCache>
                    </c15:dlblFTEntry>
                  </c15:dlblFieldTable>
                  <c15:showDataLabelsRange val="0"/>
                </c:ext>
                <c:ext xmlns:c16="http://schemas.microsoft.com/office/drawing/2014/chart" uri="{C3380CC4-5D6E-409C-BE32-E72D297353CC}">
                  <c16:uniqueId val="{00000033-3349-4E50-8081-547D2FA5C667}"/>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{98747C88-F17E-4240-9DEC-2DB6AA928A30}</c15:txfldGUID>
                      <c15:f>Diagramm!$J$52</c15:f>
                      <c15:dlblFieldTableCache>
                        <c:ptCount val="1"/>
                      </c15:dlblFieldTableCache>
                    </c15:dlblFTEntry>
                  </c15:dlblFieldTable>
                  <c15:showDataLabelsRange val="0"/>
                </c:ext>
                <c:ext xmlns:c16="http://schemas.microsoft.com/office/drawing/2014/chart" uri="{C3380CC4-5D6E-409C-BE32-E72D297353CC}">
                  <c16:uniqueId val="{00000034-3349-4E50-8081-547D2FA5C667}"/>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{8F00F4DB-AEE1-4E51-B4D5-5F250FDF38FC}</c15:txfldGUID>
                      <c15:f>Diagramm!$J$53</c15:f>
                      <c15:dlblFieldTableCache>
                        <c:ptCount val="1"/>
                      </c15:dlblFieldTableCache>
                    </c15:dlblFTEntry>
                  </c15:dlblFieldTable>
                  <c15:showDataLabelsRange val="0"/>
                </c:ext>
                <c:ext xmlns:c16="http://schemas.microsoft.com/office/drawing/2014/chart" uri="{C3380CC4-5D6E-409C-BE32-E72D297353CC}">
                  <c16:uniqueId val="{00000035-3349-4E50-8081-547D2FA5C667}"/>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{B0788688-5B08-44F6-997F-50FAA26CDED7}</c15:txfldGUID>
                      <c15:f>Diagramm!$J$54</c15:f>
                      <c15:dlblFieldTableCache>
                        <c:ptCount val="1"/>
                      </c15:dlblFieldTableCache>
                    </c15:dlblFTEntry>
                  </c15:dlblFieldTable>
                  <c15:showDataLabelsRange val="0"/>
                </c:ext>
                <c:ext xmlns:c16="http://schemas.microsoft.com/office/drawing/2014/chart" uri="{C3380CC4-5D6E-409C-BE32-E72D297353CC}">
                  <c16:uniqueId val="{00000036-3349-4E50-8081-547D2FA5C667}"/>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{7D3B412A-372C-4613-B315-699A527631A5}</c15:txfldGUID>
                      <c15:f>Diagramm!$J$55</c15:f>
                      <c15:dlblFieldTableCache>
                        <c:ptCount val="1"/>
                      </c15:dlblFieldTableCache>
                    </c15:dlblFTEntry>
                  </c15:dlblFieldTable>
                  <c15:showDataLabelsRange val="0"/>
                </c:ext>
                <c:ext xmlns:c16="http://schemas.microsoft.com/office/drawing/2014/chart" uri="{C3380CC4-5D6E-409C-BE32-E72D297353CC}">
                  <c16:uniqueId val="{00000037-3349-4E50-8081-547D2FA5C667}"/>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{E5CAE6BC-C8D5-4412-B22E-A32E0A09DAB4}</c15:txfldGUID>
                      <c15:f>Diagramm!$J$56</c15:f>
                      <c15:dlblFieldTableCache>
                        <c:ptCount val="1"/>
                      </c15:dlblFieldTableCache>
                    </c15:dlblFTEntry>
                  </c15:dlblFieldTable>
                  <c15:showDataLabelsRange val="0"/>
                </c:ext>
                <c:ext xmlns:c16="http://schemas.microsoft.com/office/drawing/2014/chart" uri="{C3380CC4-5D6E-409C-BE32-E72D297353CC}">
                  <c16:uniqueId val="{00000038-3349-4E50-8081-547D2FA5C667}"/>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{1E51794C-CB7E-40CE-B883-311A0D0EA950}</c15:txfldGUID>
                      <c15:f>Diagramm!$J$57</c15:f>
                      <c15:dlblFieldTableCache>
                        <c:ptCount val="1"/>
                      </c15:dlblFieldTableCache>
                    </c15:dlblFTEntry>
                  </c15:dlblFieldTable>
                  <c15:showDataLabelsRange val="0"/>
                </c:ext>
                <c:ext xmlns:c16="http://schemas.microsoft.com/office/drawing/2014/chart" uri="{C3380CC4-5D6E-409C-BE32-E72D297353CC}">
                  <c16:uniqueId val="{00000039-3349-4E50-8081-547D2FA5C667}"/>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{5C7B181D-70DD-49A2-A6C6-54A0E634E1BB}</c15:txfldGUID>
                      <c15:f>Diagramm!$J$58</c15:f>
                      <c15:dlblFieldTableCache>
                        <c:ptCount val="1"/>
                      </c15:dlblFieldTableCache>
                    </c15:dlblFTEntry>
                  </c15:dlblFieldTable>
                  <c15:showDataLabelsRange val="0"/>
                </c:ext>
                <c:ext xmlns:c16="http://schemas.microsoft.com/office/drawing/2014/chart" uri="{C3380CC4-5D6E-409C-BE32-E72D297353CC}">
                  <c16:uniqueId val="{0000003A-3349-4E50-8081-547D2FA5C667}"/>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{A3868DA9-926F-402B-B618-F7D0D2E94A78}</c15:txfldGUID>
                      <c15:f>Diagramm!$J$59</c15:f>
                      <c15:dlblFieldTableCache>
                        <c:ptCount val="1"/>
                      </c15:dlblFieldTableCache>
                    </c15:dlblFTEntry>
                  </c15:dlblFieldTable>
                  <c15:showDataLabelsRange val="0"/>
                </c:ext>
                <c:ext xmlns:c16="http://schemas.microsoft.com/office/drawing/2014/chart" uri="{C3380CC4-5D6E-409C-BE32-E72D297353CC}">
                  <c16:uniqueId val="{0000003B-3349-4E50-8081-547D2FA5C667}"/>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{D9C3B877-3F75-4A51-BE33-15BBA667ADD0}</c15:txfldGUID>
                      <c15:f>Diagramm!$J$60</c15:f>
                      <c15:dlblFieldTableCache>
                        <c:ptCount val="1"/>
                      </c15:dlblFieldTableCache>
                    </c15:dlblFTEntry>
                  </c15:dlblFieldTable>
                  <c15:showDataLabelsRange val="0"/>
                </c:ext>
                <c:ext xmlns:c16="http://schemas.microsoft.com/office/drawing/2014/chart" uri="{C3380CC4-5D6E-409C-BE32-E72D297353CC}">
                  <c16:uniqueId val="{0000003C-3349-4E50-8081-547D2FA5C667}"/>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{1FD0918D-D7CC-4924-9117-7856E4222A0F}</c15:txfldGUID>
                      <c15:f>Diagramm!$J$61</c15:f>
                      <c15:dlblFieldTableCache>
                        <c:ptCount val="1"/>
                      </c15:dlblFieldTableCache>
                    </c15:dlblFTEntry>
                  </c15:dlblFieldTable>
                  <c15:showDataLabelsRange val="0"/>
                </c:ext>
                <c:ext xmlns:c16="http://schemas.microsoft.com/office/drawing/2014/chart" uri="{C3380CC4-5D6E-409C-BE32-E72D297353CC}">
                  <c16:uniqueId val="{0000003D-3349-4E50-8081-547D2FA5C667}"/>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{78830D43-C3F3-439A-9D57-41C85A609521}</c15:txfldGUID>
                      <c15:f>Diagramm!$J$62</c15:f>
                      <c15:dlblFieldTableCache>
                        <c:ptCount val="1"/>
                      </c15:dlblFieldTableCache>
                    </c15:dlblFTEntry>
                  </c15:dlblFieldTable>
                  <c15:showDataLabelsRange val="0"/>
                </c:ext>
                <c:ext xmlns:c16="http://schemas.microsoft.com/office/drawing/2014/chart" uri="{C3380CC4-5D6E-409C-BE32-E72D297353CC}">
                  <c16:uniqueId val="{0000003E-3349-4E50-8081-547D2FA5C667}"/>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{39124749-B2CB-48F8-8752-2B15700785D2}</c15:txfldGUID>
                      <c15:f>Diagramm!$J$63</c15:f>
                      <c15:dlblFieldTableCache>
                        <c:ptCount val="1"/>
                      </c15:dlblFieldTableCache>
                    </c15:dlblFTEntry>
                  </c15:dlblFieldTable>
                  <c15:showDataLabelsRange val="0"/>
                </c:ext>
                <c:ext xmlns:c16="http://schemas.microsoft.com/office/drawing/2014/chart" uri="{C3380CC4-5D6E-409C-BE32-E72D297353CC}">
                  <c16:uniqueId val="{0000003F-3349-4E50-8081-547D2FA5C667}"/>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{A136AC37-0A25-4C52-8D23-85F0CCCFA679}</c15:txfldGUID>
                      <c15:f>Diagramm!$J$64</c15:f>
                      <c15:dlblFieldTableCache>
                        <c:ptCount val="1"/>
                      </c15:dlblFieldTableCache>
                    </c15:dlblFTEntry>
                  </c15:dlblFieldTable>
                  <c15:showDataLabelsRange val="0"/>
                </c:ext>
                <c:ext xmlns:c16="http://schemas.microsoft.com/office/drawing/2014/chart" uri="{C3380CC4-5D6E-409C-BE32-E72D297353CC}">
                  <c16:uniqueId val="{00000040-3349-4E50-8081-547D2FA5C667}"/>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{8E15EC1E-800B-40AC-9669-16F68DA2BC61}</c15:txfldGUID>
                      <c15:f>Diagramm!$J$65</c15:f>
                      <c15:dlblFieldTableCache>
                        <c:ptCount val="1"/>
                      </c15:dlblFieldTableCache>
                    </c15:dlblFTEntry>
                  </c15:dlblFieldTable>
                  <c15:showDataLabelsRange val="0"/>
                </c:ext>
                <c:ext xmlns:c16="http://schemas.microsoft.com/office/drawing/2014/chart" uri="{C3380CC4-5D6E-409C-BE32-E72D297353CC}">
                  <c16:uniqueId val="{00000041-3349-4E50-8081-547D2FA5C667}"/>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{11DE8DE3-B1DD-46E2-9309-70D2A333B6F7}</c15:txfldGUID>
                      <c15:f>Diagramm!$J$66</c15:f>
                      <c15:dlblFieldTableCache>
                        <c:ptCount val="1"/>
                      </c15:dlblFieldTableCache>
                    </c15:dlblFTEntry>
                  </c15:dlblFieldTable>
                  <c15:showDataLabelsRange val="0"/>
                </c:ext>
                <c:ext xmlns:c16="http://schemas.microsoft.com/office/drawing/2014/chart" uri="{C3380CC4-5D6E-409C-BE32-E72D297353CC}">
                  <c16:uniqueId val="{00000042-3349-4E50-8081-547D2FA5C667}"/>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{A84040B9-CB56-4C4D-9078-7784CE30055C}</c15:txfldGUID>
                      <c15:f>Diagramm!$J$67</c15:f>
                      <c15:dlblFieldTableCache>
                        <c:ptCount val="1"/>
                      </c15:dlblFieldTableCache>
                    </c15:dlblFTEntry>
                  </c15:dlblFieldTable>
                  <c15:showDataLabelsRange val="0"/>
                </c:ext>
                <c:ext xmlns:c16="http://schemas.microsoft.com/office/drawing/2014/chart" uri="{C3380CC4-5D6E-409C-BE32-E72D297353CC}">
                  <c16:uniqueId val="{00000043-3349-4E50-8081-547D2FA5C667}"/>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3349-4E50-8081-547D2FA5C667}"/>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E1A2-424B-9515-FF87958960FD}"/>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E1A2-424B-9515-FF87958960FD}"/>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E1A2-424B-9515-FF87958960FD}"/>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E1A2-424B-9515-FF87958960FD}"/>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E1A2-424B-9515-FF87958960FD}"/>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E1A2-424B-9515-FF87958960FD}"/>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E1A2-424B-9515-FF87958960FD}"/>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E1A2-424B-9515-FF87958960FD}"/>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E1A2-424B-9515-FF87958960FD}"/>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E1A2-424B-9515-FF87958960FD}"/>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E1A2-424B-9515-FF87958960FD}"/>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E1A2-424B-9515-FF87958960FD}"/>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E1A2-424B-9515-FF87958960FD}"/>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E1A2-424B-9515-FF87958960FD}"/>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E1A2-424B-9515-FF87958960FD}"/>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E1A2-424B-9515-FF87958960FD}"/>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E1A2-424B-9515-FF87958960FD}"/>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E1A2-424B-9515-FF87958960FD}"/>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E1A2-424B-9515-FF87958960FD}"/>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E1A2-424B-9515-FF87958960FD}"/>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E1A2-424B-9515-FF87958960FD}"/>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E1A2-424B-9515-FF87958960FD}"/>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E1A2-424B-9515-FF87958960FD}"/>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E1A2-424B-9515-FF87958960FD}"/>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E1A2-424B-9515-FF87958960FD}"/>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E1A2-424B-9515-FF87958960FD}"/>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E1A2-424B-9515-FF87958960FD}"/>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E1A2-424B-9515-FF87958960FD}"/>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E1A2-424B-9515-FF87958960FD}"/>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E1A2-424B-9515-FF87958960FD}"/>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E1A2-424B-9515-FF87958960FD}"/>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E1A2-424B-9515-FF87958960FD}"/>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E1A2-424B-9515-FF87958960FD}"/>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E1A2-424B-9515-FF87958960FD}"/>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E1A2-424B-9515-FF87958960FD}"/>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E1A2-424B-9515-FF87958960FD}"/>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E1A2-424B-9515-FF87958960FD}"/>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E1A2-424B-9515-FF87958960FD}"/>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E1A2-424B-9515-FF87958960FD}"/>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E1A2-424B-9515-FF87958960FD}"/>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E1A2-424B-9515-FF87958960FD}"/>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E1A2-424B-9515-FF87958960FD}"/>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E1A2-424B-9515-FF87958960FD}"/>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E1A2-424B-9515-FF87958960FD}"/>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E1A2-424B-9515-FF87958960FD}"/>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E1A2-424B-9515-FF87958960FD}"/>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E1A2-424B-9515-FF87958960FD}"/>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E1A2-424B-9515-FF87958960FD}"/>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E1A2-424B-9515-FF87958960FD}"/>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E1A2-424B-9515-FF87958960FD}"/>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E1A2-424B-9515-FF87958960FD}"/>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E1A2-424B-9515-FF87958960FD}"/>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E1A2-424B-9515-FF87958960FD}"/>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E1A2-424B-9515-FF87958960FD}"/>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E1A2-424B-9515-FF87958960FD}"/>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E1A2-424B-9515-FF87958960FD}"/>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E1A2-424B-9515-FF87958960FD}"/>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E1A2-424B-9515-FF87958960FD}"/>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E1A2-424B-9515-FF87958960FD}"/>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E1A2-424B-9515-FF87958960FD}"/>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E1A2-424B-9515-FF87958960FD}"/>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E1A2-424B-9515-FF87958960FD}"/>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E1A2-424B-9515-FF87958960FD}"/>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E1A2-424B-9515-FF87958960FD}"/>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E1A2-424B-9515-FF87958960FD}"/>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E1A2-424B-9515-FF87958960FD}"/>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E1A2-424B-9515-FF87958960FD}"/>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E1A2-424B-9515-FF87958960FD}"/>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E1A2-424B-9515-FF87958960FD}"/>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101.52039007092199</c:v>
                </c:pt>
                <c:pt idx="2">
                  <c:v>103.04521276595744</c:v>
                </c:pt>
                <c:pt idx="3">
                  <c:v>100.12854609929079</c:v>
                </c:pt>
                <c:pt idx="4">
                  <c:v>101.29432624113474</c:v>
                </c:pt>
                <c:pt idx="5">
                  <c:v>103.67464539007092</c:v>
                </c:pt>
                <c:pt idx="6">
                  <c:v>104.98226950354609</c:v>
                </c:pt>
                <c:pt idx="7">
                  <c:v>102.88120567375887</c:v>
                </c:pt>
                <c:pt idx="8">
                  <c:v>103.66578014184398</c:v>
                </c:pt>
                <c:pt idx="9">
                  <c:v>105.52304964539007</c:v>
                </c:pt>
                <c:pt idx="10">
                  <c:v>109.22429078014184</c:v>
                </c:pt>
                <c:pt idx="11">
                  <c:v>107.76152482269504</c:v>
                </c:pt>
                <c:pt idx="12">
                  <c:v>108.63031914893617</c:v>
                </c:pt>
                <c:pt idx="13">
                  <c:v>110.5008865248227</c:v>
                </c:pt>
                <c:pt idx="14">
                  <c:v>112.74379432624113</c:v>
                </c:pt>
                <c:pt idx="15">
                  <c:v>111.55141843971631</c:v>
                </c:pt>
                <c:pt idx="16">
                  <c:v>112.08333333333333</c:v>
                </c:pt>
                <c:pt idx="17">
                  <c:v>114.41046099290779</c:v>
                </c:pt>
                <c:pt idx="18">
                  <c:v>116.84397163120568</c:v>
                </c:pt>
                <c:pt idx="19">
                  <c:v>115.7313829787234</c:v>
                </c:pt>
                <c:pt idx="20">
                  <c:v>116.19237588652483</c:v>
                </c:pt>
                <c:pt idx="21">
                  <c:v>117.5</c:v>
                </c:pt>
                <c:pt idx="22">
                  <c:v>119.84042553191489</c:v>
                </c:pt>
                <c:pt idx="23">
                  <c:v>118.38209219858156</c:v>
                </c:pt>
                <c:pt idx="24">
                  <c:v>118.04964539007092</c:v>
                </c:pt>
              </c:numCache>
            </c:numRef>
          </c:val>
          <c:smooth val="0"/>
          <c:extLst>
            <c:ext xmlns:c16="http://schemas.microsoft.com/office/drawing/2014/chart" uri="{C3380CC4-5D6E-409C-BE32-E72D297353CC}">
              <c16:uniqueId val="{00000000-86DB-45D7-B5A9-C900482BDC40}"/>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103.22989233692211</c:v>
                </c:pt>
                <c:pt idx="2">
                  <c:v>109.94300189993666</c:v>
                </c:pt>
                <c:pt idx="3">
                  <c:v>108.73970867637746</c:v>
                </c:pt>
                <c:pt idx="4">
                  <c:v>107.7897403419886</c:v>
                </c:pt>
                <c:pt idx="5">
                  <c:v>110.70297656744773</c:v>
                </c:pt>
                <c:pt idx="6">
                  <c:v>117.85940468651046</c:v>
                </c:pt>
                <c:pt idx="7">
                  <c:v>113.10956301456618</c:v>
                </c:pt>
                <c:pt idx="8">
                  <c:v>115.76947435085496</c:v>
                </c:pt>
                <c:pt idx="9">
                  <c:v>118.36605446485117</c:v>
                </c:pt>
                <c:pt idx="10">
                  <c:v>122.03926535782142</c:v>
                </c:pt>
                <c:pt idx="11">
                  <c:v>120.0759974667511</c:v>
                </c:pt>
                <c:pt idx="12">
                  <c:v>120.70930968967701</c:v>
                </c:pt>
                <c:pt idx="13">
                  <c:v>126.59911336288789</c:v>
                </c:pt>
                <c:pt idx="14">
                  <c:v>132.74224192526916</c:v>
                </c:pt>
                <c:pt idx="15">
                  <c:v>130.20899303356555</c:v>
                </c:pt>
                <c:pt idx="16">
                  <c:v>129.82900569980998</c:v>
                </c:pt>
                <c:pt idx="17">
                  <c:v>133.56554781507285</c:v>
                </c:pt>
                <c:pt idx="18">
                  <c:v>137.6187460417986</c:v>
                </c:pt>
                <c:pt idx="19">
                  <c:v>136.79544015199494</c:v>
                </c:pt>
                <c:pt idx="20">
                  <c:v>136.2254591513616</c:v>
                </c:pt>
                <c:pt idx="21">
                  <c:v>142.74857504749843</c:v>
                </c:pt>
                <c:pt idx="22">
                  <c:v>149.461684610513</c:v>
                </c:pt>
                <c:pt idx="23">
                  <c:v>147.68841038632047</c:v>
                </c:pt>
                <c:pt idx="24">
                  <c:v>144.33185560481317</c:v>
                </c:pt>
              </c:numCache>
            </c:numRef>
          </c:val>
          <c:smooth val="0"/>
          <c:extLst>
            <c:ext xmlns:c16="http://schemas.microsoft.com/office/drawing/2014/chart" uri="{C3380CC4-5D6E-409C-BE32-E72D297353CC}">
              <c16:uniqueId val="{00000001-86DB-45D7-B5A9-C900482BDC40}"/>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99.844317592112091</c:v>
                </c:pt>
                <c:pt idx="2">
                  <c:v>99.558899844317594</c:v>
                </c:pt>
                <c:pt idx="3">
                  <c:v>99.792423456149464</c:v>
                </c:pt>
                <c:pt idx="4">
                  <c:v>96.600934094447339</c:v>
                </c:pt>
                <c:pt idx="5">
                  <c:v>97.509081473793458</c:v>
                </c:pt>
                <c:pt idx="6">
                  <c:v>96.497145822522057</c:v>
                </c:pt>
                <c:pt idx="7">
                  <c:v>96.626881162428646</c:v>
                </c:pt>
                <c:pt idx="8">
                  <c:v>95.874416190970422</c:v>
                </c:pt>
                <c:pt idx="9">
                  <c:v>95.225739491437466</c:v>
                </c:pt>
                <c:pt idx="10">
                  <c:v>96.107939802802278</c:v>
                </c:pt>
                <c:pt idx="11">
                  <c:v>97.535028541774778</c:v>
                </c:pt>
                <c:pt idx="12">
                  <c:v>95.822522055007781</c:v>
                </c:pt>
                <c:pt idx="13">
                  <c:v>96.237675142708881</c:v>
                </c:pt>
                <c:pt idx="14">
                  <c:v>93.954333160352874</c:v>
                </c:pt>
                <c:pt idx="15">
                  <c:v>94.058121432278156</c:v>
                </c:pt>
                <c:pt idx="16">
                  <c:v>94.187856772184745</c:v>
                </c:pt>
                <c:pt idx="17">
                  <c:v>96.237675142708881</c:v>
                </c:pt>
                <c:pt idx="18">
                  <c:v>95.303580695381413</c:v>
                </c:pt>
                <c:pt idx="19">
                  <c:v>96.237675142708881</c:v>
                </c:pt>
                <c:pt idx="20">
                  <c:v>95.588998443175925</c:v>
                </c:pt>
                <c:pt idx="21">
                  <c:v>95.251686559418786</c:v>
                </c:pt>
                <c:pt idx="22">
                  <c:v>94.628956927867151</c:v>
                </c:pt>
                <c:pt idx="23">
                  <c:v>93.694862480539697</c:v>
                </c:pt>
                <c:pt idx="24">
                  <c:v>89.80280228334199</c:v>
                </c:pt>
              </c:numCache>
            </c:numRef>
          </c:val>
          <c:smooth val="0"/>
          <c:extLst>
            <c:ext xmlns:c16="http://schemas.microsoft.com/office/drawing/2014/chart" uri="{C3380CC4-5D6E-409C-BE32-E72D297353CC}">
              <c16:uniqueId val="{00000002-86DB-45D7-B5A9-C900482BDC40}"/>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86DB-45D7-B5A9-C900482BDC40}"/>
                </c:ext>
              </c:extLst>
            </c:dLbl>
            <c:dLbl>
              <c:idx val="1"/>
              <c:delete val="1"/>
              <c:extLst>
                <c:ext xmlns:c15="http://schemas.microsoft.com/office/drawing/2012/chart" uri="{CE6537A1-D6FC-4f65-9D91-7224C49458BB}"/>
                <c:ext xmlns:c16="http://schemas.microsoft.com/office/drawing/2014/chart" uri="{C3380CC4-5D6E-409C-BE32-E72D297353CC}">
                  <c16:uniqueId val="{00000004-86DB-45D7-B5A9-C900482BDC40}"/>
                </c:ext>
              </c:extLst>
            </c:dLbl>
            <c:dLbl>
              <c:idx val="2"/>
              <c:delete val="1"/>
              <c:extLst>
                <c:ext xmlns:c15="http://schemas.microsoft.com/office/drawing/2012/chart" uri="{CE6537A1-D6FC-4f65-9D91-7224C49458BB}"/>
                <c:ext xmlns:c16="http://schemas.microsoft.com/office/drawing/2014/chart" uri="{C3380CC4-5D6E-409C-BE32-E72D297353CC}">
                  <c16:uniqueId val="{00000005-86DB-45D7-B5A9-C900482BDC40}"/>
                </c:ext>
              </c:extLst>
            </c:dLbl>
            <c:dLbl>
              <c:idx val="3"/>
              <c:delete val="1"/>
              <c:extLst>
                <c:ext xmlns:c15="http://schemas.microsoft.com/office/drawing/2012/chart" uri="{CE6537A1-D6FC-4f65-9D91-7224C49458BB}"/>
                <c:ext xmlns:c16="http://schemas.microsoft.com/office/drawing/2014/chart" uri="{C3380CC4-5D6E-409C-BE32-E72D297353CC}">
                  <c16:uniqueId val="{00000006-86DB-45D7-B5A9-C900482BDC40}"/>
                </c:ext>
              </c:extLst>
            </c:dLbl>
            <c:dLbl>
              <c:idx val="4"/>
              <c:delete val="1"/>
              <c:extLst>
                <c:ext xmlns:c15="http://schemas.microsoft.com/office/drawing/2012/chart" uri="{CE6537A1-D6FC-4f65-9D91-7224C49458BB}"/>
                <c:ext xmlns:c16="http://schemas.microsoft.com/office/drawing/2014/chart" uri="{C3380CC4-5D6E-409C-BE32-E72D297353CC}">
                  <c16:uniqueId val="{00000007-86DB-45D7-B5A9-C900482BDC40}"/>
                </c:ext>
              </c:extLst>
            </c:dLbl>
            <c:dLbl>
              <c:idx val="5"/>
              <c:delete val="1"/>
              <c:extLst>
                <c:ext xmlns:c15="http://schemas.microsoft.com/office/drawing/2012/chart" uri="{CE6537A1-D6FC-4f65-9D91-7224C49458BB}"/>
                <c:ext xmlns:c16="http://schemas.microsoft.com/office/drawing/2014/chart" uri="{C3380CC4-5D6E-409C-BE32-E72D297353CC}">
                  <c16:uniqueId val="{00000008-86DB-45D7-B5A9-C900482BDC40}"/>
                </c:ext>
              </c:extLst>
            </c:dLbl>
            <c:dLbl>
              <c:idx val="6"/>
              <c:delete val="1"/>
              <c:extLst>
                <c:ext xmlns:c15="http://schemas.microsoft.com/office/drawing/2012/chart" uri="{CE6537A1-D6FC-4f65-9D91-7224C49458BB}"/>
                <c:ext xmlns:c16="http://schemas.microsoft.com/office/drawing/2014/chart" uri="{C3380CC4-5D6E-409C-BE32-E72D297353CC}">
                  <c16:uniqueId val="{00000009-86DB-45D7-B5A9-C900482BDC40}"/>
                </c:ext>
              </c:extLst>
            </c:dLbl>
            <c:dLbl>
              <c:idx val="7"/>
              <c:delete val="1"/>
              <c:extLst>
                <c:ext xmlns:c15="http://schemas.microsoft.com/office/drawing/2012/chart" uri="{CE6537A1-D6FC-4f65-9D91-7224C49458BB}"/>
                <c:ext xmlns:c16="http://schemas.microsoft.com/office/drawing/2014/chart" uri="{C3380CC4-5D6E-409C-BE32-E72D297353CC}">
                  <c16:uniqueId val="{0000000A-86DB-45D7-B5A9-C900482BDC40}"/>
                </c:ext>
              </c:extLst>
            </c:dLbl>
            <c:dLbl>
              <c:idx val="8"/>
              <c:delete val="1"/>
              <c:extLst>
                <c:ext xmlns:c15="http://schemas.microsoft.com/office/drawing/2012/chart" uri="{CE6537A1-D6FC-4f65-9D91-7224C49458BB}"/>
                <c:ext xmlns:c16="http://schemas.microsoft.com/office/drawing/2014/chart" uri="{C3380CC4-5D6E-409C-BE32-E72D297353CC}">
                  <c16:uniqueId val="{0000000B-86DB-45D7-B5A9-C900482BDC40}"/>
                </c:ext>
              </c:extLst>
            </c:dLbl>
            <c:dLbl>
              <c:idx val="9"/>
              <c:delete val="1"/>
              <c:extLst>
                <c:ext xmlns:c15="http://schemas.microsoft.com/office/drawing/2012/chart" uri="{CE6537A1-D6FC-4f65-9D91-7224C49458BB}"/>
                <c:ext xmlns:c16="http://schemas.microsoft.com/office/drawing/2014/chart" uri="{C3380CC4-5D6E-409C-BE32-E72D297353CC}">
                  <c16:uniqueId val="{0000000C-86DB-45D7-B5A9-C900482BDC40}"/>
                </c:ext>
              </c:extLst>
            </c:dLbl>
            <c:dLbl>
              <c:idx val="10"/>
              <c:delete val="1"/>
              <c:extLst>
                <c:ext xmlns:c15="http://schemas.microsoft.com/office/drawing/2012/chart" uri="{CE6537A1-D6FC-4f65-9D91-7224C49458BB}"/>
                <c:ext xmlns:c16="http://schemas.microsoft.com/office/drawing/2014/chart" uri="{C3380CC4-5D6E-409C-BE32-E72D297353CC}">
                  <c16:uniqueId val="{0000000D-86DB-45D7-B5A9-C900482BDC40}"/>
                </c:ext>
              </c:extLst>
            </c:dLbl>
            <c:dLbl>
              <c:idx val="11"/>
              <c:delete val="1"/>
              <c:extLst>
                <c:ext xmlns:c15="http://schemas.microsoft.com/office/drawing/2012/chart" uri="{CE6537A1-D6FC-4f65-9D91-7224C49458BB}"/>
                <c:ext xmlns:c16="http://schemas.microsoft.com/office/drawing/2014/chart" uri="{C3380CC4-5D6E-409C-BE32-E72D297353CC}">
                  <c16:uniqueId val="{0000000E-86DB-45D7-B5A9-C900482BDC40}"/>
                </c:ext>
              </c:extLst>
            </c:dLbl>
            <c:dLbl>
              <c:idx val="12"/>
              <c:delete val="1"/>
              <c:extLst>
                <c:ext xmlns:c15="http://schemas.microsoft.com/office/drawing/2012/chart" uri="{CE6537A1-D6FC-4f65-9D91-7224C49458BB}"/>
                <c:ext xmlns:c16="http://schemas.microsoft.com/office/drawing/2014/chart" uri="{C3380CC4-5D6E-409C-BE32-E72D297353CC}">
                  <c16:uniqueId val="{0000000F-86DB-45D7-B5A9-C900482BDC40}"/>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86DB-45D7-B5A9-C900482BDC40}"/>
                </c:ext>
              </c:extLst>
            </c:dLbl>
            <c:dLbl>
              <c:idx val="14"/>
              <c:delete val="1"/>
              <c:extLst>
                <c:ext xmlns:c15="http://schemas.microsoft.com/office/drawing/2012/chart" uri="{CE6537A1-D6FC-4f65-9D91-7224C49458BB}"/>
                <c:ext xmlns:c16="http://schemas.microsoft.com/office/drawing/2014/chart" uri="{C3380CC4-5D6E-409C-BE32-E72D297353CC}">
                  <c16:uniqueId val="{00000011-86DB-45D7-B5A9-C900482BDC40}"/>
                </c:ext>
              </c:extLst>
            </c:dLbl>
            <c:dLbl>
              <c:idx val="15"/>
              <c:delete val="1"/>
              <c:extLst>
                <c:ext xmlns:c15="http://schemas.microsoft.com/office/drawing/2012/chart" uri="{CE6537A1-D6FC-4f65-9D91-7224C49458BB}"/>
                <c:ext xmlns:c16="http://schemas.microsoft.com/office/drawing/2014/chart" uri="{C3380CC4-5D6E-409C-BE32-E72D297353CC}">
                  <c16:uniqueId val="{00000012-86DB-45D7-B5A9-C900482BDC40}"/>
                </c:ext>
              </c:extLst>
            </c:dLbl>
            <c:dLbl>
              <c:idx val="16"/>
              <c:delete val="1"/>
              <c:extLst>
                <c:ext xmlns:c15="http://schemas.microsoft.com/office/drawing/2012/chart" uri="{CE6537A1-D6FC-4f65-9D91-7224C49458BB}"/>
                <c:ext xmlns:c16="http://schemas.microsoft.com/office/drawing/2014/chart" uri="{C3380CC4-5D6E-409C-BE32-E72D297353CC}">
                  <c16:uniqueId val="{00000013-86DB-45D7-B5A9-C900482BDC40}"/>
                </c:ext>
              </c:extLst>
            </c:dLbl>
            <c:dLbl>
              <c:idx val="17"/>
              <c:delete val="1"/>
              <c:extLst>
                <c:ext xmlns:c15="http://schemas.microsoft.com/office/drawing/2012/chart" uri="{CE6537A1-D6FC-4f65-9D91-7224C49458BB}"/>
                <c:ext xmlns:c16="http://schemas.microsoft.com/office/drawing/2014/chart" uri="{C3380CC4-5D6E-409C-BE32-E72D297353CC}">
                  <c16:uniqueId val="{00000014-86DB-45D7-B5A9-C900482BDC40}"/>
                </c:ext>
              </c:extLst>
            </c:dLbl>
            <c:dLbl>
              <c:idx val="18"/>
              <c:delete val="1"/>
              <c:extLst>
                <c:ext xmlns:c15="http://schemas.microsoft.com/office/drawing/2012/chart" uri="{CE6537A1-D6FC-4f65-9D91-7224C49458BB}"/>
                <c:ext xmlns:c16="http://schemas.microsoft.com/office/drawing/2014/chart" uri="{C3380CC4-5D6E-409C-BE32-E72D297353CC}">
                  <c16:uniqueId val="{00000015-86DB-45D7-B5A9-C900482BDC40}"/>
                </c:ext>
              </c:extLst>
            </c:dLbl>
            <c:dLbl>
              <c:idx val="19"/>
              <c:delete val="1"/>
              <c:extLst>
                <c:ext xmlns:c15="http://schemas.microsoft.com/office/drawing/2012/chart" uri="{CE6537A1-D6FC-4f65-9D91-7224C49458BB}"/>
                <c:ext xmlns:c16="http://schemas.microsoft.com/office/drawing/2014/chart" uri="{C3380CC4-5D6E-409C-BE32-E72D297353CC}">
                  <c16:uniqueId val="{00000016-86DB-45D7-B5A9-C900482BDC40}"/>
                </c:ext>
              </c:extLst>
            </c:dLbl>
            <c:dLbl>
              <c:idx val="20"/>
              <c:delete val="1"/>
              <c:extLst>
                <c:ext xmlns:c15="http://schemas.microsoft.com/office/drawing/2012/chart" uri="{CE6537A1-D6FC-4f65-9D91-7224C49458BB}"/>
                <c:ext xmlns:c16="http://schemas.microsoft.com/office/drawing/2014/chart" uri="{C3380CC4-5D6E-409C-BE32-E72D297353CC}">
                  <c16:uniqueId val="{00000017-86DB-45D7-B5A9-C900482BDC40}"/>
                </c:ext>
              </c:extLst>
            </c:dLbl>
            <c:dLbl>
              <c:idx val="21"/>
              <c:delete val="1"/>
              <c:extLst>
                <c:ext xmlns:c15="http://schemas.microsoft.com/office/drawing/2012/chart" uri="{CE6537A1-D6FC-4f65-9D91-7224C49458BB}"/>
                <c:ext xmlns:c16="http://schemas.microsoft.com/office/drawing/2014/chart" uri="{C3380CC4-5D6E-409C-BE32-E72D297353CC}">
                  <c16:uniqueId val="{00000018-86DB-45D7-B5A9-C900482BDC40}"/>
                </c:ext>
              </c:extLst>
            </c:dLbl>
            <c:dLbl>
              <c:idx val="22"/>
              <c:delete val="1"/>
              <c:extLst>
                <c:ext xmlns:c15="http://schemas.microsoft.com/office/drawing/2012/chart" uri="{CE6537A1-D6FC-4f65-9D91-7224C49458BB}"/>
                <c:ext xmlns:c16="http://schemas.microsoft.com/office/drawing/2014/chart" uri="{C3380CC4-5D6E-409C-BE32-E72D297353CC}">
                  <c16:uniqueId val="{00000019-86DB-45D7-B5A9-C900482BDC40}"/>
                </c:ext>
              </c:extLst>
            </c:dLbl>
            <c:dLbl>
              <c:idx val="23"/>
              <c:delete val="1"/>
              <c:extLst>
                <c:ext xmlns:c15="http://schemas.microsoft.com/office/drawing/2012/chart" uri="{CE6537A1-D6FC-4f65-9D91-7224C49458BB}"/>
                <c:ext xmlns:c16="http://schemas.microsoft.com/office/drawing/2014/chart" uri="{C3380CC4-5D6E-409C-BE32-E72D297353CC}">
                  <c16:uniqueId val="{0000001A-86DB-45D7-B5A9-C900482BDC40}"/>
                </c:ext>
              </c:extLst>
            </c:dLbl>
            <c:dLbl>
              <c:idx val="24"/>
              <c:delete val="1"/>
              <c:extLst>
                <c:ext xmlns:c15="http://schemas.microsoft.com/office/drawing/2012/chart" uri="{CE6537A1-D6FC-4f65-9D91-7224C49458BB}"/>
                <c:ext xmlns:c16="http://schemas.microsoft.com/office/drawing/2014/chart" uri="{C3380CC4-5D6E-409C-BE32-E72D297353CC}">
                  <c16:uniqueId val="{0000001B-86DB-45D7-B5A9-C900482BDC40}"/>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86DB-45D7-B5A9-C900482BDC40}"/>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Tirschenreuth (09377)</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704850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66" t="s">
        <v>97</v>
      </c>
      <c r="F8" s="566" t="s">
        <v>98</v>
      </c>
      <c r="G8" s="566" t="s">
        <v>99</v>
      </c>
      <c r="H8" s="566" t="s">
        <v>100</v>
      </c>
      <c r="I8" s="566" t="s">
        <v>101</v>
      </c>
      <c r="J8" s="590"/>
      <c r="K8" s="591"/>
    </row>
    <row r="9" spans="1:255" ht="12" customHeight="1" x14ac:dyDescent="0.2">
      <c r="A9" s="578"/>
      <c r="B9" s="579"/>
      <c r="C9" s="579"/>
      <c r="D9" s="583"/>
      <c r="E9" s="567"/>
      <c r="F9" s="567"/>
      <c r="G9" s="567"/>
      <c r="H9" s="567"/>
      <c r="I9" s="567"/>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26632</v>
      </c>
      <c r="F11" s="238">
        <v>26707</v>
      </c>
      <c r="G11" s="238">
        <v>27036</v>
      </c>
      <c r="H11" s="238">
        <v>26508</v>
      </c>
      <c r="I11" s="265">
        <v>26213</v>
      </c>
      <c r="J11" s="263">
        <v>419</v>
      </c>
      <c r="K11" s="266">
        <v>1.598443520390646</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18.549113848002403</v>
      </c>
      <c r="E13" s="115">
        <v>4940</v>
      </c>
      <c r="F13" s="114">
        <v>4838</v>
      </c>
      <c r="G13" s="114">
        <v>4930</v>
      </c>
      <c r="H13" s="114">
        <v>5011</v>
      </c>
      <c r="I13" s="140">
        <v>4845</v>
      </c>
      <c r="J13" s="115">
        <v>95</v>
      </c>
      <c r="K13" s="116">
        <v>1.9607843137254901</v>
      </c>
    </row>
    <row r="14" spans="1:255" ht="14.1" customHeight="1" x14ac:dyDescent="0.2">
      <c r="A14" s="306" t="s">
        <v>230</v>
      </c>
      <c r="B14" s="307"/>
      <c r="C14" s="308"/>
      <c r="D14" s="113">
        <v>63.881796335235805</v>
      </c>
      <c r="E14" s="115">
        <v>17013</v>
      </c>
      <c r="F14" s="114">
        <v>17187</v>
      </c>
      <c r="G14" s="114">
        <v>17423</v>
      </c>
      <c r="H14" s="114">
        <v>16949</v>
      </c>
      <c r="I14" s="140">
        <v>16850</v>
      </c>
      <c r="J14" s="115">
        <v>163</v>
      </c>
      <c r="K14" s="116">
        <v>0.96735905044510384</v>
      </c>
    </row>
    <row r="15" spans="1:255" ht="14.1" customHeight="1" x14ac:dyDescent="0.2">
      <c r="A15" s="306" t="s">
        <v>231</v>
      </c>
      <c r="B15" s="307"/>
      <c r="C15" s="308"/>
      <c r="D15" s="113">
        <v>9.9767197356563528</v>
      </c>
      <c r="E15" s="115">
        <v>2657</v>
      </c>
      <c r="F15" s="114">
        <v>2651</v>
      </c>
      <c r="G15" s="114">
        <v>2659</v>
      </c>
      <c r="H15" s="114">
        <v>2582</v>
      </c>
      <c r="I15" s="140">
        <v>2558</v>
      </c>
      <c r="J15" s="115">
        <v>99</v>
      </c>
      <c r="K15" s="116">
        <v>3.8702111024237684</v>
      </c>
    </row>
    <row r="16" spans="1:255" ht="14.1" customHeight="1" x14ac:dyDescent="0.2">
      <c r="A16" s="306" t="s">
        <v>232</v>
      </c>
      <c r="B16" s="307"/>
      <c r="C16" s="308"/>
      <c r="D16" s="113">
        <v>7.5923700811054369</v>
      </c>
      <c r="E16" s="115">
        <v>2022</v>
      </c>
      <c r="F16" s="114">
        <v>2031</v>
      </c>
      <c r="G16" s="114">
        <v>2024</v>
      </c>
      <c r="H16" s="114">
        <v>1966</v>
      </c>
      <c r="I16" s="140">
        <v>1960</v>
      </c>
      <c r="J16" s="115">
        <v>62</v>
      </c>
      <c r="K16" s="116">
        <v>3.1632653061224492</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1.1227095223790928</v>
      </c>
      <c r="E18" s="115">
        <v>299</v>
      </c>
      <c r="F18" s="114">
        <v>318</v>
      </c>
      <c r="G18" s="114">
        <v>330</v>
      </c>
      <c r="H18" s="114">
        <v>319</v>
      </c>
      <c r="I18" s="140">
        <v>272</v>
      </c>
      <c r="J18" s="115">
        <v>27</v>
      </c>
      <c r="K18" s="116">
        <v>9.9264705882352935</v>
      </c>
    </row>
    <row r="19" spans="1:255" ht="14.1" customHeight="1" x14ac:dyDescent="0.2">
      <c r="A19" s="306" t="s">
        <v>235</v>
      </c>
      <c r="B19" s="307" t="s">
        <v>236</v>
      </c>
      <c r="C19" s="308"/>
      <c r="D19" s="113">
        <v>0.61204565935716426</v>
      </c>
      <c r="E19" s="115">
        <v>163</v>
      </c>
      <c r="F19" s="114">
        <v>185</v>
      </c>
      <c r="G19" s="114">
        <v>194</v>
      </c>
      <c r="H19" s="114">
        <v>191</v>
      </c>
      <c r="I19" s="140">
        <v>150</v>
      </c>
      <c r="J19" s="115">
        <v>13</v>
      </c>
      <c r="K19" s="116">
        <v>8.6666666666666661</v>
      </c>
    </row>
    <row r="20" spans="1:255" ht="14.1" customHeight="1" x14ac:dyDescent="0.2">
      <c r="A20" s="306">
        <v>12</v>
      </c>
      <c r="B20" s="307" t="s">
        <v>237</v>
      </c>
      <c r="C20" s="308"/>
      <c r="D20" s="113">
        <v>0.45809552418143584</v>
      </c>
      <c r="E20" s="115">
        <v>122</v>
      </c>
      <c r="F20" s="114">
        <v>108</v>
      </c>
      <c r="G20" s="114">
        <v>137</v>
      </c>
      <c r="H20" s="114">
        <v>144</v>
      </c>
      <c r="I20" s="140">
        <v>119</v>
      </c>
      <c r="J20" s="115">
        <v>3</v>
      </c>
      <c r="K20" s="116">
        <v>2.5210084033613445</v>
      </c>
    </row>
    <row r="21" spans="1:255" ht="14.1" customHeight="1" x14ac:dyDescent="0.2">
      <c r="A21" s="306">
        <v>21</v>
      </c>
      <c r="B21" s="307" t="s">
        <v>238</v>
      </c>
      <c r="C21" s="308"/>
      <c r="D21" s="113">
        <v>3.9914388705316912</v>
      </c>
      <c r="E21" s="115">
        <v>1063</v>
      </c>
      <c r="F21" s="114">
        <v>1041</v>
      </c>
      <c r="G21" s="114">
        <v>1075</v>
      </c>
      <c r="H21" s="114">
        <v>1038</v>
      </c>
      <c r="I21" s="140">
        <v>1014</v>
      </c>
      <c r="J21" s="115">
        <v>49</v>
      </c>
      <c r="K21" s="116">
        <v>4.832347140039448</v>
      </c>
    </row>
    <row r="22" spans="1:255" ht="14.1" customHeight="1" x14ac:dyDescent="0.2">
      <c r="A22" s="306">
        <v>22</v>
      </c>
      <c r="B22" s="307" t="s">
        <v>239</v>
      </c>
      <c r="C22" s="308"/>
      <c r="D22" s="113">
        <v>3.7098227696004806</v>
      </c>
      <c r="E22" s="115">
        <v>988</v>
      </c>
      <c r="F22" s="114">
        <v>987</v>
      </c>
      <c r="G22" s="114">
        <v>980</v>
      </c>
      <c r="H22" s="114">
        <v>987</v>
      </c>
      <c r="I22" s="140">
        <v>973</v>
      </c>
      <c r="J22" s="115">
        <v>15</v>
      </c>
      <c r="K22" s="116">
        <v>1.5416238437821173</v>
      </c>
    </row>
    <row r="23" spans="1:255" ht="14.1" customHeight="1" x14ac:dyDescent="0.2">
      <c r="A23" s="306">
        <v>23</v>
      </c>
      <c r="B23" s="307" t="s">
        <v>240</v>
      </c>
      <c r="C23" s="308"/>
      <c r="D23" s="113">
        <v>1.3930609792730551</v>
      </c>
      <c r="E23" s="115">
        <v>371</v>
      </c>
      <c r="F23" s="114">
        <v>368</v>
      </c>
      <c r="G23" s="114">
        <v>369</v>
      </c>
      <c r="H23" s="114">
        <v>364</v>
      </c>
      <c r="I23" s="140">
        <v>390</v>
      </c>
      <c r="J23" s="115">
        <v>-19</v>
      </c>
      <c r="K23" s="116">
        <v>-4.8717948717948714</v>
      </c>
    </row>
    <row r="24" spans="1:255" ht="14.1" customHeight="1" x14ac:dyDescent="0.2">
      <c r="A24" s="306">
        <v>24</v>
      </c>
      <c r="B24" s="307" t="s">
        <v>241</v>
      </c>
      <c r="C24" s="308"/>
      <c r="D24" s="113">
        <v>5.1329227996395312</v>
      </c>
      <c r="E24" s="115">
        <v>1367</v>
      </c>
      <c r="F24" s="114">
        <v>1353</v>
      </c>
      <c r="G24" s="114">
        <v>1380</v>
      </c>
      <c r="H24" s="114">
        <v>1338</v>
      </c>
      <c r="I24" s="140">
        <v>1337</v>
      </c>
      <c r="J24" s="115">
        <v>30</v>
      </c>
      <c r="K24" s="116">
        <v>2.2438294689603588</v>
      </c>
    </row>
    <row r="25" spans="1:255" ht="14.1" customHeight="1" x14ac:dyDescent="0.2">
      <c r="A25" s="306">
        <v>25</v>
      </c>
      <c r="B25" s="307" t="s">
        <v>242</v>
      </c>
      <c r="C25" s="308"/>
      <c r="D25" s="113">
        <v>9.3083508561129467</v>
      </c>
      <c r="E25" s="115">
        <v>2479</v>
      </c>
      <c r="F25" s="114">
        <v>2548</v>
      </c>
      <c r="G25" s="114">
        <v>2547</v>
      </c>
      <c r="H25" s="114">
        <v>2470</v>
      </c>
      <c r="I25" s="140">
        <v>2495</v>
      </c>
      <c r="J25" s="115">
        <v>-16</v>
      </c>
      <c r="K25" s="116">
        <v>-0.6412825651302605</v>
      </c>
    </row>
    <row r="26" spans="1:255" ht="14.1" customHeight="1" x14ac:dyDescent="0.2">
      <c r="A26" s="306">
        <v>26</v>
      </c>
      <c r="B26" s="307" t="s">
        <v>243</v>
      </c>
      <c r="C26" s="308"/>
      <c r="D26" s="113">
        <v>2.6847401622108742</v>
      </c>
      <c r="E26" s="115">
        <v>715</v>
      </c>
      <c r="F26" s="114">
        <v>724</v>
      </c>
      <c r="G26" s="114">
        <v>727</v>
      </c>
      <c r="H26" s="114">
        <v>709</v>
      </c>
      <c r="I26" s="140">
        <v>706</v>
      </c>
      <c r="J26" s="115">
        <v>9</v>
      </c>
      <c r="K26" s="116">
        <v>1.2747875354107649</v>
      </c>
    </row>
    <row r="27" spans="1:255" ht="14.1" customHeight="1" x14ac:dyDescent="0.2">
      <c r="A27" s="306">
        <v>27</v>
      </c>
      <c r="B27" s="307" t="s">
        <v>244</v>
      </c>
      <c r="C27" s="308"/>
      <c r="D27" s="113">
        <v>4.7686993091018328</v>
      </c>
      <c r="E27" s="115">
        <v>1270</v>
      </c>
      <c r="F27" s="114">
        <v>1254</v>
      </c>
      <c r="G27" s="114">
        <v>1253</v>
      </c>
      <c r="H27" s="114">
        <v>1226</v>
      </c>
      <c r="I27" s="140">
        <v>1233</v>
      </c>
      <c r="J27" s="115">
        <v>37</v>
      </c>
      <c r="K27" s="116">
        <v>3.0008110300081103</v>
      </c>
    </row>
    <row r="28" spans="1:255" ht="14.1" customHeight="1" x14ac:dyDescent="0.2">
      <c r="A28" s="306">
        <v>28</v>
      </c>
      <c r="B28" s="307" t="s">
        <v>245</v>
      </c>
      <c r="C28" s="308"/>
      <c r="D28" s="113">
        <v>0.55947732051667165</v>
      </c>
      <c r="E28" s="115">
        <v>149</v>
      </c>
      <c r="F28" s="114">
        <v>152</v>
      </c>
      <c r="G28" s="114">
        <v>156</v>
      </c>
      <c r="H28" s="114">
        <v>152</v>
      </c>
      <c r="I28" s="140">
        <v>153</v>
      </c>
      <c r="J28" s="115">
        <v>-4</v>
      </c>
      <c r="K28" s="116">
        <v>-2.6143790849673203</v>
      </c>
    </row>
    <row r="29" spans="1:255" ht="14.1" customHeight="1" x14ac:dyDescent="0.2">
      <c r="A29" s="306">
        <v>29</v>
      </c>
      <c r="B29" s="307" t="s">
        <v>246</v>
      </c>
      <c r="C29" s="308"/>
      <c r="D29" s="113">
        <v>3.1653649744668066</v>
      </c>
      <c r="E29" s="115">
        <v>843</v>
      </c>
      <c r="F29" s="114">
        <v>875</v>
      </c>
      <c r="G29" s="114">
        <v>923</v>
      </c>
      <c r="H29" s="114">
        <v>863</v>
      </c>
      <c r="I29" s="140">
        <v>862</v>
      </c>
      <c r="J29" s="115">
        <v>-19</v>
      </c>
      <c r="K29" s="116">
        <v>-2.2041763341067284</v>
      </c>
    </row>
    <row r="30" spans="1:255" ht="14.1" customHeight="1" x14ac:dyDescent="0.2">
      <c r="A30" s="306" t="s">
        <v>247</v>
      </c>
      <c r="B30" s="307" t="s">
        <v>248</v>
      </c>
      <c r="C30" s="308"/>
      <c r="D30" s="113">
        <v>1.7873235205767497</v>
      </c>
      <c r="E30" s="115">
        <v>476</v>
      </c>
      <c r="F30" s="114">
        <v>490</v>
      </c>
      <c r="G30" s="114">
        <v>549</v>
      </c>
      <c r="H30" s="114">
        <v>490</v>
      </c>
      <c r="I30" s="140">
        <v>502</v>
      </c>
      <c r="J30" s="115">
        <v>-26</v>
      </c>
      <c r="K30" s="116">
        <v>-5.1792828685258963</v>
      </c>
    </row>
    <row r="31" spans="1:255" ht="14.1" customHeight="1" x14ac:dyDescent="0.2">
      <c r="A31" s="306" t="s">
        <v>249</v>
      </c>
      <c r="B31" s="307" t="s">
        <v>250</v>
      </c>
      <c r="C31" s="308"/>
      <c r="D31" s="113">
        <v>1.250375488134575</v>
      </c>
      <c r="E31" s="115">
        <v>333</v>
      </c>
      <c r="F31" s="114">
        <v>348</v>
      </c>
      <c r="G31" s="114">
        <v>336</v>
      </c>
      <c r="H31" s="114">
        <v>334</v>
      </c>
      <c r="I31" s="140">
        <v>322</v>
      </c>
      <c r="J31" s="115">
        <v>11</v>
      </c>
      <c r="K31" s="116">
        <v>3.4161490683229814</v>
      </c>
    </row>
    <row r="32" spans="1:255" ht="14.1" customHeight="1" x14ac:dyDescent="0.2">
      <c r="A32" s="306">
        <v>31</v>
      </c>
      <c r="B32" s="307" t="s">
        <v>251</v>
      </c>
      <c r="C32" s="308"/>
      <c r="D32" s="113">
        <v>0.58200660859116848</v>
      </c>
      <c r="E32" s="115">
        <v>155</v>
      </c>
      <c r="F32" s="114">
        <v>157</v>
      </c>
      <c r="G32" s="114">
        <v>159</v>
      </c>
      <c r="H32" s="114">
        <v>158</v>
      </c>
      <c r="I32" s="140">
        <v>164</v>
      </c>
      <c r="J32" s="115">
        <v>-9</v>
      </c>
      <c r="K32" s="116">
        <v>-5.4878048780487809</v>
      </c>
    </row>
    <row r="33" spans="1:11" ht="14.1" customHeight="1" x14ac:dyDescent="0.2">
      <c r="A33" s="306">
        <v>32</v>
      </c>
      <c r="B33" s="307" t="s">
        <v>252</v>
      </c>
      <c r="C33" s="308"/>
      <c r="D33" s="113">
        <v>3.0264343646740763</v>
      </c>
      <c r="E33" s="115">
        <v>806</v>
      </c>
      <c r="F33" s="114">
        <v>807</v>
      </c>
      <c r="G33" s="114">
        <v>852</v>
      </c>
      <c r="H33" s="114">
        <v>826</v>
      </c>
      <c r="I33" s="140">
        <v>778</v>
      </c>
      <c r="J33" s="115">
        <v>28</v>
      </c>
      <c r="K33" s="116">
        <v>3.5989717223650386</v>
      </c>
    </row>
    <row r="34" spans="1:11" ht="14.1" customHeight="1" x14ac:dyDescent="0.2">
      <c r="A34" s="306">
        <v>33</v>
      </c>
      <c r="B34" s="307" t="s">
        <v>253</v>
      </c>
      <c r="C34" s="308"/>
      <c r="D34" s="113">
        <v>1.7685491138480025</v>
      </c>
      <c r="E34" s="115">
        <v>471</v>
      </c>
      <c r="F34" s="114">
        <v>426</v>
      </c>
      <c r="G34" s="114">
        <v>526</v>
      </c>
      <c r="H34" s="114">
        <v>519</v>
      </c>
      <c r="I34" s="140">
        <v>454</v>
      </c>
      <c r="J34" s="115">
        <v>17</v>
      </c>
      <c r="K34" s="116">
        <v>3.7444933920704844</v>
      </c>
    </row>
    <row r="35" spans="1:11" ht="14.1" customHeight="1" x14ac:dyDescent="0.2">
      <c r="A35" s="306">
        <v>34</v>
      </c>
      <c r="B35" s="307" t="s">
        <v>254</v>
      </c>
      <c r="C35" s="308"/>
      <c r="D35" s="113">
        <v>2.4857314508861519</v>
      </c>
      <c r="E35" s="115">
        <v>662</v>
      </c>
      <c r="F35" s="114">
        <v>658</v>
      </c>
      <c r="G35" s="114">
        <v>673</v>
      </c>
      <c r="H35" s="114">
        <v>665</v>
      </c>
      <c r="I35" s="140">
        <v>652</v>
      </c>
      <c r="J35" s="115">
        <v>10</v>
      </c>
      <c r="K35" s="116">
        <v>1.5337423312883436</v>
      </c>
    </row>
    <row r="36" spans="1:11" ht="14.1" customHeight="1" x14ac:dyDescent="0.2">
      <c r="A36" s="306">
        <v>41</v>
      </c>
      <c r="B36" s="307" t="s">
        <v>255</v>
      </c>
      <c r="C36" s="308"/>
      <c r="D36" s="113">
        <v>0.40552718534094323</v>
      </c>
      <c r="E36" s="115">
        <v>108</v>
      </c>
      <c r="F36" s="114">
        <v>106</v>
      </c>
      <c r="G36" s="114">
        <v>103</v>
      </c>
      <c r="H36" s="114">
        <v>101</v>
      </c>
      <c r="I36" s="140">
        <v>104</v>
      </c>
      <c r="J36" s="115">
        <v>4</v>
      </c>
      <c r="K36" s="116">
        <v>3.8461538461538463</v>
      </c>
    </row>
    <row r="37" spans="1:11" ht="14.1" customHeight="1" x14ac:dyDescent="0.2">
      <c r="A37" s="306">
        <v>42</v>
      </c>
      <c r="B37" s="307" t="s">
        <v>256</v>
      </c>
      <c r="C37" s="308"/>
      <c r="D37" s="113">
        <v>0.20651847401622109</v>
      </c>
      <c r="E37" s="115">
        <v>55</v>
      </c>
      <c r="F37" s="114">
        <v>52</v>
      </c>
      <c r="G37" s="114">
        <v>51</v>
      </c>
      <c r="H37" s="114">
        <v>44</v>
      </c>
      <c r="I37" s="140">
        <v>46</v>
      </c>
      <c r="J37" s="115">
        <v>9</v>
      </c>
      <c r="K37" s="116">
        <v>19.565217391304348</v>
      </c>
    </row>
    <row r="38" spans="1:11" ht="14.1" customHeight="1" x14ac:dyDescent="0.2">
      <c r="A38" s="306">
        <v>43</v>
      </c>
      <c r="B38" s="307" t="s">
        <v>257</v>
      </c>
      <c r="C38" s="308"/>
      <c r="D38" s="113">
        <v>1.6821868428957645</v>
      </c>
      <c r="E38" s="115">
        <v>448</v>
      </c>
      <c r="F38" s="114">
        <v>443</v>
      </c>
      <c r="G38" s="114">
        <v>444</v>
      </c>
      <c r="H38" s="114">
        <v>407</v>
      </c>
      <c r="I38" s="140">
        <v>398</v>
      </c>
      <c r="J38" s="115">
        <v>50</v>
      </c>
      <c r="K38" s="116">
        <v>12.562814070351759</v>
      </c>
    </row>
    <row r="39" spans="1:11" ht="14.1" customHeight="1" x14ac:dyDescent="0.2">
      <c r="A39" s="306">
        <v>51</v>
      </c>
      <c r="B39" s="307" t="s">
        <v>258</v>
      </c>
      <c r="C39" s="308"/>
      <c r="D39" s="113">
        <v>6.4095824571943529</v>
      </c>
      <c r="E39" s="115">
        <v>1707</v>
      </c>
      <c r="F39" s="114">
        <v>1706</v>
      </c>
      <c r="G39" s="114">
        <v>1710</v>
      </c>
      <c r="H39" s="114">
        <v>1740</v>
      </c>
      <c r="I39" s="140">
        <v>1725</v>
      </c>
      <c r="J39" s="115">
        <v>-18</v>
      </c>
      <c r="K39" s="116">
        <v>-1.0434782608695652</v>
      </c>
    </row>
    <row r="40" spans="1:11" ht="14.1" customHeight="1" x14ac:dyDescent="0.2">
      <c r="A40" s="306" t="s">
        <v>259</v>
      </c>
      <c r="B40" s="307" t="s">
        <v>260</v>
      </c>
      <c r="C40" s="308"/>
      <c r="D40" s="113">
        <v>5.5609792730549712</v>
      </c>
      <c r="E40" s="115">
        <v>1481</v>
      </c>
      <c r="F40" s="114">
        <v>1493</v>
      </c>
      <c r="G40" s="114">
        <v>1489</v>
      </c>
      <c r="H40" s="114">
        <v>1535</v>
      </c>
      <c r="I40" s="140">
        <v>1522</v>
      </c>
      <c r="J40" s="115">
        <v>-41</v>
      </c>
      <c r="K40" s="116">
        <v>-2.6938239159001314</v>
      </c>
    </row>
    <row r="41" spans="1:11" ht="14.1" customHeight="1" x14ac:dyDescent="0.2">
      <c r="A41" s="306"/>
      <c r="B41" s="307" t="s">
        <v>261</v>
      </c>
      <c r="C41" s="308"/>
      <c r="D41" s="113">
        <v>5.0991288675277859</v>
      </c>
      <c r="E41" s="115">
        <v>1358</v>
      </c>
      <c r="F41" s="114">
        <v>1369</v>
      </c>
      <c r="G41" s="114">
        <v>1368</v>
      </c>
      <c r="H41" s="114">
        <v>1401</v>
      </c>
      <c r="I41" s="140">
        <v>1389</v>
      </c>
      <c r="J41" s="115">
        <v>-31</v>
      </c>
      <c r="K41" s="116">
        <v>-2.2318214542836574</v>
      </c>
    </row>
    <row r="42" spans="1:11" ht="14.1" customHeight="1" x14ac:dyDescent="0.2">
      <c r="A42" s="306">
        <v>52</v>
      </c>
      <c r="B42" s="307" t="s">
        <v>262</v>
      </c>
      <c r="C42" s="308"/>
      <c r="D42" s="113">
        <v>4.5171222589366176</v>
      </c>
      <c r="E42" s="115">
        <v>1203</v>
      </c>
      <c r="F42" s="114">
        <v>1216</v>
      </c>
      <c r="G42" s="114">
        <v>1234</v>
      </c>
      <c r="H42" s="114">
        <v>1231</v>
      </c>
      <c r="I42" s="140">
        <v>1208</v>
      </c>
      <c r="J42" s="115">
        <v>-5</v>
      </c>
      <c r="K42" s="116">
        <v>-0.41390728476821192</v>
      </c>
    </row>
    <row r="43" spans="1:11" ht="14.1" customHeight="1" x14ac:dyDescent="0.2">
      <c r="A43" s="306" t="s">
        <v>263</v>
      </c>
      <c r="B43" s="307" t="s">
        <v>264</v>
      </c>
      <c r="C43" s="308"/>
      <c r="D43" s="113">
        <v>3.0527185340943226</v>
      </c>
      <c r="E43" s="115">
        <v>813</v>
      </c>
      <c r="F43" s="114">
        <v>834</v>
      </c>
      <c r="G43" s="114">
        <v>854</v>
      </c>
      <c r="H43" s="114">
        <v>845</v>
      </c>
      <c r="I43" s="140">
        <v>836</v>
      </c>
      <c r="J43" s="115">
        <v>-23</v>
      </c>
      <c r="K43" s="116">
        <v>-2.7511961722488039</v>
      </c>
    </row>
    <row r="44" spans="1:11" ht="14.1" customHeight="1" x14ac:dyDescent="0.2">
      <c r="A44" s="306">
        <v>53</v>
      </c>
      <c r="B44" s="307" t="s">
        <v>265</v>
      </c>
      <c r="C44" s="308"/>
      <c r="D44" s="113">
        <v>0.45809552418143584</v>
      </c>
      <c r="E44" s="115">
        <v>122</v>
      </c>
      <c r="F44" s="114">
        <v>117</v>
      </c>
      <c r="G44" s="114">
        <v>119</v>
      </c>
      <c r="H44" s="114">
        <v>117</v>
      </c>
      <c r="I44" s="140">
        <v>117</v>
      </c>
      <c r="J44" s="115">
        <v>5</v>
      </c>
      <c r="K44" s="116">
        <v>4.2735042735042734</v>
      </c>
    </row>
    <row r="45" spans="1:11" ht="14.1" customHeight="1" x14ac:dyDescent="0.2">
      <c r="A45" s="306" t="s">
        <v>266</v>
      </c>
      <c r="B45" s="307" t="s">
        <v>267</v>
      </c>
      <c r="C45" s="308"/>
      <c r="D45" s="113">
        <v>0.39801742264944429</v>
      </c>
      <c r="E45" s="115">
        <v>106</v>
      </c>
      <c r="F45" s="114">
        <v>102</v>
      </c>
      <c r="G45" s="114">
        <v>103</v>
      </c>
      <c r="H45" s="114">
        <v>101</v>
      </c>
      <c r="I45" s="140">
        <v>101</v>
      </c>
      <c r="J45" s="115">
        <v>5</v>
      </c>
      <c r="K45" s="116">
        <v>4.9504950495049505</v>
      </c>
    </row>
    <row r="46" spans="1:11" ht="14.1" customHeight="1" x14ac:dyDescent="0.2">
      <c r="A46" s="306">
        <v>54</v>
      </c>
      <c r="B46" s="307" t="s">
        <v>268</v>
      </c>
      <c r="C46" s="308"/>
      <c r="D46" s="113">
        <v>2.0877140282367077</v>
      </c>
      <c r="E46" s="115">
        <v>556</v>
      </c>
      <c r="F46" s="114">
        <v>547</v>
      </c>
      <c r="G46" s="114">
        <v>555</v>
      </c>
      <c r="H46" s="114">
        <v>550</v>
      </c>
      <c r="I46" s="140">
        <v>537</v>
      </c>
      <c r="J46" s="115">
        <v>19</v>
      </c>
      <c r="K46" s="116">
        <v>3.5381750465549349</v>
      </c>
    </row>
    <row r="47" spans="1:11" ht="14.1" customHeight="1" x14ac:dyDescent="0.2">
      <c r="A47" s="306">
        <v>61</v>
      </c>
      <c r="B47" s="307" t="s">
        <v>269</v>
      </c>
      <c r="C47" s="308"/>
      <c r="D47" s="113">
        <v>2.2979873835986782</v>
      </c>
      <c r="E47" s="115">
        <v>612</v>
      </c>
      <c r="F47" s="114">
        <v>630</v>
      </c>
      <c r="G47" s="114">
        <v>635</v>
      </c>
      <c r="H47" s="114">
        <v>617</v>
      </c>
      <c r="I47" s="140">
        <v>620</v>
      </c>
      <c r="J47" s="115">
        <v>-8</v>
      </c>
      <c r="K47" s="116">
        <v>-1.2903225806451613</v>
      </c>
    </row>
    <row r="48" spans="1:11" ht="14.1" customHeight="1" x14ac:dyDescent="0.2">
      <c r="A48" s="306">
        <v>62</v>
      </c>
      <c r="B48" s="307" t="s">
        <v>270</v>
      </c>
      <c r="C48" s="308"/>
      <c r="D48" s="113">
        <v>6.0678882547311508</v>
      </c>
      <c r="E48" s="115">
        <v>1616</v>
      </c>
      <c r="F48" s="114">
        <v>1637</v>
      </c>
      <c r="G48" s="114">
        <v>1636</v>
      </c>
      <c r="H48" s="114">
        <v>1617</v>
      </c>
      <c r="I48" s="140">
        <v>1621</v>
      </c>
      <c r="J48" s="115">
        <v>-5</v>
      </c>
      <c r="K48" s="116">
        <v>-0.30845157310302285</v>
      </c>
    </row>
    <row r="49" spans="1:11" ht="14.1" customHeight="1" x14ac:dyDescent="0.2">
      <c r="A49" s="306">
        <v>63</v>
      </c>
      <c r="B49" s="307" t="s">
        <v>271</v>
      </c>
      <c r="C49" s="308"/>
      <c r="D49" s="113">
        <v>1.3329828777410633</v>
      </c>
      <c r="E49" s="115">
        <v>355</v>
      </c>
      <c r="F49" s="114">
        <v>363</v>
      </c>
      <c r="G49" s="114">
        <v>355</v>
      </c>
      <c r="H49" s="114">
        <v>341</v>
      </c>
      <c r="I49" s="140">
        <v>319</v>
      </c>
      <c r="J49" s="115">
        <v>36</v>
      </c>
      <c r="K49" s="116">
        <v>11.285266457680251</v>
      </c>
    </row>
    <row r="50" spans="1:11" ht="14.1" customHeight="1" x14ac:dyDescent="0.2">
      <c r="A50" s="306" t="s">
        <v>272</v>
      </c>
      <c r="B50" s="307" t="s">
        <v>273</v>
      </c>
      <c r="C50" s="308"/>
      <c r="D50" s="113">
        <v>0.43556623610693901</v>
      </c>
      <c r="E50" s="115">
        <v>116</v>
      </c>
      <c r="F50" s="114">
        <v>116</v>
      </c>
      <c r="G50" s="114">
        <v>114</v>
      </c>
      <c r="H50" s="114">
        <v>104</v>
      </c>
      <c r="I50" s="140">
        <v>97</v>
      </c>
      <c r="J50" s="115">
        <v>19</v>
      </c>
      <c r="K50" s="116">
        <v>19.587628865979383</v>
      </c>
    </row>
    <row r="51" spans="1:11" ht="14.1" customHeight="1" x14ac:dyDescent="0.2">
      <c r="A51" s="306" t="s">
        <v>274</v>
      </c>
      <c r="B51" s="307" t="s">
        <v>275</v>
      </c>
      <c r="C51" s="308"/>
      <c r="D51" s="113">
        <v>0.79227996395313904</v>
      </c>
      <c r="E51" s="115">
        <v>211</v>
      </c>
      <c r="F51" s="114">
        <v>215</v>
      </c>
      <c r="G51" s="114">
        <v>209</v>
      </c>
      <c r="H51" s="114">
        <v>208</v>
      </c>
      <c r="I51" s="140">
        <v>192</v>
      </c>
      <c r="J51" s="115">
        <v>19</v>
      </c>
      <c r="K51" s="116">
        <v>9.8958333333333339</v>
      </c>
    </row>
    <row r="52" spans="1:11" ht="14.1" customHeight="1" x14ac:dyDescent="0.2">
      <c r="A52" s="306">
        <v>71</v>
      </c>
      <c r="B52" s="307" t="s">
        <v>276</v>
      </c>
      <c r="C52" s="308"/>
      <c r="D52" s="113">
        <v>9.4097326524481826</v>
      </c>
      <c r="E52" s="115">
        <v>2506</v>
      </c>
      <c r="F52" s="114">
        <v>2523</v>
      </c>
      <c r="G52" s="114">
        <v>2528</v>
      </c>
      <c r="H52" s="114">
        <v>2452</v>
      </c>
      <c r="I52" s="140">
        <v>2422</v>
      </c>
      <c r="J52" s="115">
        <v>84</v>
      </c>
      <c r="K52" s="116">
        <v>3.4682080924855492</v>
      </c>
    </row>
    <row r="53" spans="1:11" ht="14.1" customHeight="1" x14ac:dyDescent="0.2">
      <c r="A53" s="306" t="s">
        <v>277</v>
      </c>
      <c r="B53" s="307" t="s">
        <v>278</v>
      </c>
      <c r="C53" s="308"/>
      <c r="D53" s="113">
        <v>3.4056773805947733</v>
      </c>
      <c r="E53" s="115">
        <v>907</v>
      </c>
      <c r="F53" s="114">
        <v>901</v>
      </c>
      <c r="G53" s="114">
        <v>896</v>
      </c>
      <c r="H53" s="114">
        <v>848</v>
      </c>
      <c r="I53" s="140">
        <v>844</v>
      </c>
      <c r="J53" s="115">
        <v>63</v>
      </c>
      <c r="K53" s="116">
        <v>7.4644549763033172</v>
      </c>
    </row>
    <row r="54" spans="1:11" ht="14.1" customHeight="1" x14ac:dyDescent="0.2">
      <c r="A54" s="306" t="s">
        <v>279</v>
      </c>
      <c r="B54" s="307" t="s">
        <v>280</v>
      </c>
      <c r="C54" s="308"/>
      <c r="D54" s="113">
        <v>5.3431961550015021</v>
      </c>
      <c r="E54" s="115">
        <v>1423</v>
      </c>
      <c r="F54" s="114">
        <v>1445</v>
      </c>
      <c r="G54" s="114">
        <v>1452</v>
      </c>
      <c r="H54" s="114">
        <v>1418</v>
      </c>
      <c r="I54" s="140">
        <v>1394</v>
      </c>
      <c r="J54" s="115">
        <v>29</v>
      </c>
      <c r="K54" s="116">
        <v>2.0803443328550935</v>
      </c>
    </row>
    <row r="55" spans="1:11" ht="14.1" customHeight="1" x14ac:dyDescent="0.2">
      <c r="A55" s="306">
        <v>72</v>
      </c>
      <c r="B55" s="307" t="s">
        <v>281</v>
      </c>
      <c r="C55" s="308"/>
      <c r="D55" s="113">
        <v>3.0527185340943226</v>
      </c>
      <c r="E55" s="115">
        <v>813</v>
      </c>
      <c r="F55" s="114">
        <v>823</v>
      </c>
      <c r="G55" s="114">
        <v>829</v>
      </c>
      <c r="H55" s="114">
        <v>830</v>
      </c>
      <c r="I55" s="140">
        <v>828</v>
      </c>
      <c r="J55" s="115">
        <v>-15</v>
      </c>
      <c r="K55" s="116">
        <v>-1.8115942028985508</v>
      </c>
    </row>
    <row r="56" spans="1:11" ht="14.1" customHeight="1" x14ac:dyDescent="0.2">
      <c r="A56" s="306" t="s">
        <v>282</v>
      </c>
      <c r="B56" s="307" t="s">
        <v>283</v>
      </c>
      <c r="C56" s="308"/>
      <c r="D56" s="113">
        <v>1.3667768098528086</v>
      </c>
      <c r="E56" s="115">
        <v>364</v>
      </c>
      <c r="F56" s="114">
        <v>373</v>
      </c>
      <c r="G56" s="114">
        <v>375</v>
      </c>
      <c r="H56" s="114">
        <v>375</v>
      </c>
      <c r="I56" s="140">
        <v>379</v>
      </c>
      <c r="J56" s="115">
        <v>-15</v>
      </c>
      <c r="K56" s="116">
        <v>-3.9577836411609497</v>
      </c>
    </row>
    <row r="57" spans="1:11" ht="14.1" customHeight="1" x14ac:dyDescent="0.2">
      <c r="A57" s="306" t="s">
        <v>284</v>
      </c>
      <c r="B57" s="307" t="s">
        <v>285</v>
      </c>
      <c r="C57" s="308"/>
      <c r="D57" s="113">
        <v>1.1189546410333433</v>
      </c>
      <c r="E57" s="115">
        <v>298</v>
      </c>
      <c r="F57" s="114">
        <v>303</v>
      </c>
      <c r="G57" s="114">
        <v>303</v>
      </c>
      <c r="H57" s="114">
        <v>302</v>
      </c>
      <c r="I57" s="140">
        <v>297</v>
      </c>
      <c r="J57" s="115">
        <v>1</v>
      </c>
      <c r="K57" s="116">
        <v>0.33670033670033672</v>
      </c>
    </row>
    <row r="58" spans="1:11" ht="14.1" customHeight="1" x14ac:dyDescent="0.2">
      <c r="A58" s="306">
        <v>73</v>
      </c>
      <c r="B58" s="307" t="s">
        <v>286</v>
      </c>
      <c r="C58" s="308"/>
      <c r="D58" s="113">
        <v>2.3242715530189244</v>
      </c>
      <c r="E58" s="115">
        <v>619</v>
      </c>
      <c r="F58" s="114">
        <v>617</v>
      </c>
      <c r="G58" s="114">
        <v>609</v>
      </c>
      <c r="H58" s="114">
        <v>603</v>
      </c>
      <c r="I58" s="140">
        <v>597</v>
      </c>
      <c r="J58" s="115">
        <v>22</v>
      </c>
      <c r="K58" s="116">
        <v>3.6850921273031827</v>
      </c>
    </row>
    <row r="59" spans="1:11" ht="14.1" customHeight="1" x14ac:dyDescent="0.2">
      <c r="A59" s="306" t="s">
        <v>287</v>
      </c>
      <c r="B59" s="307" t="s">
        <v>288</v>
      </c>
      <c r="C59" s="308"/>
      <c r="D59" s="113">
        <v>2.0501652147792129</v>
      </c>
      <c r="E59" s="115">
        <v>546</v>
      </c>
      <c r="F59" s="114">
        <v>543</v>
      </c>
      <c r="G59" s="114">
        <v>537</v>
      </c>
      <c r="H59" s="114">
        <v>531</v>
      </c>
      <c r="I59" s="140">
        <v>525</v>
      </c>
      <c r="J59" s="115">
        <v>21</v>
      </c>
      <c r="K59" s="116">
        <v>4</v>
      </c>
    </row>
    <row r="60" spans="1:11" ht="14.1" customHeight="1" x14ac:dyDescent="0.2">
      <c r="A60" s="306">
        <v>81</v>
      </c>
      <c r="B60" s="307" t="s">
        <v>289</v>
      </c>
      <c r="C60" s="308"/>
      <c r="D60" s="113">
        <v>5.9064283568639233</v>
      </c>
      <c r="E60" s="115">
        <v>1573</v>
      </c>
      <c r="F60" s="114">
        <v>1581</v>
      </c>
      <c r="G60" s="114">
        <v>1568</v>
      </c>
      <c r="H60" s="114">
        <v>1593</v>
      </c>
      <c r="I60" s="140">
        <v>1585</v>
      </c>
      <c r="J60" s="115">
        <v>-12</v>
      </c>
      <c r="K60" s="116">
        <v>-0.75709779179810721</v>
      </c>
    </row>
    <row r="61" spans="1:11" ht="14.1" customHeight="1" x14ac:dyDescent="0.2">
      <c r="A61" s="306" t="s">
        <v>290</v>
      </c>
      <c r="B61" s="307" t="s">
        <v>291</v>
      </c>
      <c r="C61" s="308"/>
      <c r="D61" s="113">
        <v>1.6972063682787624</v>
      </c>
      <c r="E61" s="115">
        <v>452</v>
      </c>
      <c r="F61" s="114">
        <v>448</v>
      </c>
      <c r="G61" s="114">
        <v>448</v>
      </c>
      <c r="H61" s="114">
        <v>453</v>
      </c>
      <c r="I61" s="140">
        <v>453</v>
      </c>
      <c r="J61" s="115">
        <v>-1</v>
      </c>
      <c r="K61" s="116">
        <v>-0.22075055187637968</v>
      </c>
    </row>
    <row r="62" spans="1:11" ht="14.1" customHeight="1" x14ac:dyDescent="0.2">
      <c r="A62" s="306" t="s">
        <v>292</v>
      </c>
      <c r="B62" s="307" t="s">
        <v>293</v>
      </c>
      <c r="C62" s="308"/>
      <c r="D62" s="113">
        <v>2.549564433763893</v>
      </c>
      <c r="E62" s="115">
        <v>679</v>
      </c>
      <c r="F62" s="114">
        <v>689</v>
      </c>
      <c r="G62" s="114">
        <v>687</v>
      </c>
      <c r="H62" s="114">
        <v>704</v>
      </c>
      <c r="I62" s="140">
        <v>701</v>
      </c>
      <c r="J62" s="115">
        <v>-22</v>
      </c>
      <c r="K62" s="116">
        <v>-3.1383737517831669</v>
      </c>
    </row>
    <row r="63" spans="1:11" ht="14.1" customHeight="1" x14ac:dyDescent="0.2">
      <c r="A63" s="306"/>
      <c r="B63" s="307" t="s">
        <v>294</v>
      </c>
      <c r="C63" s="308"/>
      <c r="D63" s="113">
        <v>2.1402823670772002</v>
      </c>
      <c r="E63" s="115">
        <v>570</v>
      </c>
      <c r="F63" s="114">
        <v>583</v>
      </c>
      <c r="G63" s="114">
        <v>584</v>
      </c>
      <c r="H63" s="114">
        <v>595</v>
      </c>
      <c r="I63" s="140">
        <v>591</v>
      </c>
      <c r="J63" s="115">
        <v>-21</v>
      </c>
      <c r="K63" s="116">
        <v>-3.5532994923857868</v>
      </c>
    </row>
    <row r="64" spans="1:11" ht="14.1" customHeight="1" x14ac:dyDescent="0.2">
      <c r="A64" s="306" t="s">
        <v>295</v>
      </c>
      <c r="B64" s="307" t="s">
        <v>296</v>
      </c>
      <c r="C64" s="308"/>
      <c r="D64" s="113">
        <v>0.42054671072394112</v>
      </c>
      <c r="E64" s="115">
        <v>112</v>
      </c>
      <c r="F64" s="114">
        <v>113</v>
      </c>
      <c r="G64" s="114">
        <v>107</v>
      </c>
      <c r="H64" s="114">
        <v>111</v>
      </c>
      <c r="I64" s="140">
        <v>113</v>
      </c>
      <c r="J64" s="115">
        <v>-1</v>
      </c>
      <c r="K64" s="116">
        <v>-0.88495575221238942</v>
      </c>
    </row>
    <row r="65" spans="1:11" ht="14.1" customHeight="1" x14ac:dyDescent="0.2">
      <c r="A65" s="306" t="s">
        <v>297</v>
      </c>
      <c r="B65" s="307" t="s">
        <v>298</v>
      </c>
      <c r="C65" s="308"/>
      <c r="D65" s="113">
        <v>0.76975067587864221</v>
      </c>
      <c r="E65" s="115">
        <v>205</v>
      </c>
      <c r="F65" s="114">
        <v>204</v>
      </c>
      <c r="G65" s="114">
        <v>202</v>
      </c>
      <c r="H65" s="114">
        <v>201</v>
      </c>
      <c r="I65" s="140">
        <v>196</v>
      </c>
      <c r="J65" s="115">
        <v>9</v>
      </c>
      <c r="K65" s="116">
        <v>4.591836734693878</v>
      </c>
    </row>
    <row r="66" spans="1:11" ht="14.1" customHeight="1" x14ac:dyDescent="0.2">
      <c r="A66" s="306">
        <v>82</v>
      </c>
      <c r="B66" s="307" t="s">
        <v>299</v>
      </c>
      <c r="C66" s="308"/>
      <c r="D66" s="113">
        <v>3.3118053469510365</v>
      </c>
      <c r="E66" s="115">
        <v>882</v>
      </c>
      <c r="F66" s="114">
        <v>880</v>
      </c>
      <c r="G66" s="114">
        <v>879</v>
      </c>
      <c r="H66" s="114">
        <v>870</v>
      </c>
      <c r="I66" s="140">
        <v>874</v>
      </c>
      <c r="J66" s="115">
        <v>8</v>
      </c>
      <c r="K66" s="116">
        <v>0.91533180778032042</v>
      </c>
    </row>
    <row r="67" spans="1:11" ht="14.1" customHeight="1" x14ac:dyDescent="0.2">
      <c r="A67" s="306" t="s">
        <v>300</v>
      </c>
      <c r="B67" s="307" t="s">
        <v>301</v>
      </c>
      <c r="C67" s="308"/>
      <c r="D67" s="113">
        <v>2.7072694502853709</v>
      </c>
      <c r="E67" s="115">
        <v>721</v>
      </c>
      <c r="F67" s="114">
        <v>713</v>
      </c>
      <c r="G67" s="114">
        <v>712</v>
      </c>
      <c r="H67" s="114">
        <v>706</v>
      </c>
      <c r="I67" s="140">
        <v>705</v>
      </c>
      <c r="J67" s="115">
        <v>16</v>
      </c>
      <c r="K67" s="116">
        <v>2.2695035460992909</v>
      </c>
    </row>
    <row r="68" spans="1:11" ht="14.1" customHeight="1" x14ac:dyDescent="0.2">
      <c r="A68" s="306" t="s">
        <v>302</v>
      </c>
      <c r="B68" s="307" t="s">
        <v>303</v>
      </c>
      <c r="C68" s="308"/>
      <c r="D68" s="113">
        <v>0.3079002703514569</v>
      </c>
      <c r="E68" s="115">
        <v>82</v>
      </c>
      <c r="F68" s="114">
        <v>90</v>
      </c>
      <c r="G68" s="114">
        <v>92</v>
      </c>
      <c r="H68" s="114">
        <v>86</v>
      </c>
      <c r="I68" s="140">
        <v>90</v>
      </c>
      <c r="J68" s="115">
        <v>-8</v>
      </c>
      <c r="K68" s="116">
        <v>-8.8888888888888893</v>
      </c>
    </row>
    <row r="69" spans="1:11" ht="14.1" customHeight="1" x14ac:dyDescent="0.2">
      <c r="A69" s="306">
        <v>83</v>
      </c>
      <c r="B69" s="307" t="s">
        <v>304</v>
      </c>
      <c r="C69" s="308"/>
      <c r="D69" s="113">
        <v>4.5772003604686091</v>
      </c>
      <c r="E69" s="115">
        <v>1219</v>
      </c>
      <c r="F69" s="114">
        <v>1212</v>
      </c>
      <c r="G69" s="114">
        <v>1213</v>
      </c>
      <c r="H69" s="114">
        <v>1160</v>
      </c>
      <c r="I69" s="140">
        <v>1159</v>
      </c>
      <c r="J69" s="115">
        <v>60</v>
      </c>
      <c r="K69" s="116">
        <v>5.1768766177739431</v>
      </c>
    </row>
    <row r="70" spans="1:11" ht="14.1" customHeight="1" x14ac:dyDescent="0.2">
      <c r="A70" s="306" t="s">
        <v>305</v>
      </c>
      <c r="B70" s="307" t="s">
        <v>306</v>
      </c>
      <c r="C70" s="308"/>
      <c r="D70" s="113">
        <v>3.6459897867227395</v>
      </c>
      <c r="E70" s="115">
        <v>971</v>
      </c>
      <c r="F70" s="114">
        <v>973</v>
      </c>
      <c r="G70" s="114">
        <v>974</v>
      </c>
      <c r="H70" s="114">
        <v>918</v>
      </c>
      <c r="I70" s="140">
        <v>921</v>
      </c>
      <c r="J70" s="115">
        <v>50</v>
      </c>
      <c r="K70" s="116">
        <v>5.4288816503800215</v>
      </c>
    </row>
    <row r="71" spans="1:11" ht="14.1" customHeight="1" x14ac:dyDescent="0.2">
      <c r="A71" s="306"/>
      <c r="B71" s="307" t="s">
        <v>307</v>
      </c>
      <c r="C71" s="308"/>
      <c r="D71" s="113">
        <v>2.4068789426254131</v>
      </c>
      <c r="E71" s="115">
        <v>641</v>
      </c>
      <c r="F71" s="114">
        <v>642</v>
      </c>
      <c r="G71" s="114">
        <v>646</v>
      </c>
      <c r="H71" s="114">
        <v>606</v>
      </c>
      <c r="I71" s="140">
        <v>611</v>
      </c>
      <c r="J71" s="115">
        <v>30</v>
      </c>
      <c r="K71" s="116">
        <v>4.9099836333878883</v>
      </c>
    </row>
    <row r="72" spans="1:11" ht="14.1" customHeight="1" x14ac:dyDescent="0.2">
      <c r="A72" s="306">
        <v>84</v>
      </c>
      <c r="B72" s="307" t="s">
        <v>308</v>
      </c>
      <c r="C72" s="308"/>
      <c r="D72" s="113">
        <v>0.87488735355962755</v>
      </c>
      <c r="E72" s="115">
        <v>233</v>
      </c>
      <c r="F72" s="114">
        <v>224</v>
      </c>
      <c r="G72" s="114">
        <v>232</v>
      </c>
      <c r="H72" s="114">
        <v>220</v>
      </c>
      <c r="I72" s="140">
        <v>224</v>
      </c>
      <c r="J72" s="115">
        <v>9</v>
      </c>
      <c r="K72" s="116">
        <v>4.0178571428571432</v>
      </c>
    </row>
    <row r="73" spans="1:11" ht="14.1" customHeight="1" x14ac:dyDescent="0.2">
      <c r="A73" s="306" t="s">
        <v>309</v>
      </c>
      <c r="B73" s="307" t="s">
        <v>310</v>
      </c>
      <c r="C73" s="308"/>
      <c r="D73" s="113">
        <v>0.28161610093121059</v>
      </c>
      <c r="E73" s="115">
        <v>75</v>
      </c>
      <c r="F73" s="114">
        <v>75</v>
      </c>
      <c r="G73" s="114">
        <v>75</v>
      </c>
      <c r="H73" s="114">
        <v>81</v>
      </c>
      <c r="I73" s="140">
        <v>80</v>
      </c>
      <c r="J73" s="115">
        <v>-5</v>
      </c>
      <c r="K73" s="116">
        <v>-6.25</v>
      </c>
    </row>
    <row r="74" spans="1:11" ht="14.1" customHeight="1" x14ac:dyDescent="0.2">
      <c r="A74" s="306" t="s">
        <v>311</v>
      </c>
      <c r="B74" s="307" t="s">
        <v>312</v>
      </c>
      <c r="C74" s="308"/>
      <c r="D74" s="113">
        <v>0.12015620306398318</v>
      </c>
      <c r="E74" s="115">
        <v>32</v>
      </c>
      <c r="F74" s="114">
        <v>31</v>
      </c>
      <c r="G74" s="114">
        <v>31</v>
      </c>
      <c r="H74" s="114">
        <v>35</v>
      </c>
      <c r="I74" s="140">
        <v>36</v>
      </c>
      <c r="J74" s="115">
        <v>-4</v>
      </c>
      <c r="K74" s="116">
        <v>-11.111111111111111</v>
      </c>
    </row>
    <row r="75" spans="1:11" ht="14.1" customHeight="1" x14ac:dyDescent="0.2">
      <c r="A75" s="306" t="s">
        <v>313</v>
      </c>
      <c r="B75" s="307" t="s">
        <v>314</v>
      </c>
      <c r="C75" s="308"/>
      <c r="D75" s="113">
        <v>0</v>
      </c>
      <c r="E75" s="115">
        <v>0</v>
      </c>
      <c r="F75" s="114">
        <v>0</v>
      </c>
      <c r="G75" s="114">
        <v>0</v>
      </c>
      <c r="H75" s="114">
        <v>0</v>
      </c>
      <c r="I75" s="140" t="s">
        <v>513</v>
      </c>
      <c r="J75" s="115" t="s">
        <v>513</v>
      </c>
      <c r="K75" s="116" t="s">
        <v>513</v>
      </c>
    </row>
    <row r="76" spans="1:11" ht="14.1" customHeight="1" x14ac:dyDescent="0.2">
      <c r="A76" s="306">
        <v>91</v>
      </c>
      <c r="B76" s="307" t="s">
        <v>315</v>
      </c>
      <c r="C76" s="308"/>
      <c r="D76" s="113">
        <v>9.0117152297987377E-2</v>
      </c>
      <c r="E76" s="115">
        <v>24</v>
      </c>
      <c r="F76" s="114">
        <v>24</v>
      </c>
      <c r="G76" s="114">
        <v>23</v>
      </c>
      <c r="H76" s="114">
        <v>25</v>
      </c>
      <c r="I76" s="140">
        <v>21</v>
      </c>
      <c r="J76" s="115">
        <v>3</v>
      </c>
      <c r="K76" s="116">
        <v>14.285714285714286</v>
      </c>
    </row>
    <row r="77" spans="1:11" ht="14.1" customHeight="1" x14ac:dyDescent="0.2">
      <c r="A77" s="306">
        <v>92</v>
      </c>
      <c r="B77" s="307" t="s">
        <v>316</v>
      </c>
      <c r="C77" s="308"/>
      <c r="D77" s="113">
        <v>0.49939921898468009</v>
      </c>
      <c r="E77" s="115">
        <v>133</v>
      </c>
      <c r="F77" s="114">
        <v>138</v>
      </c>
      <c r="G77" s="114">
        <v>138</v>
      </c>
      <c r="H77" s="114">
        <v>132</v>
      </c>
      <c r="I77" s="140">
        <v>130</v>
      </c>
      <c r="J77" s="115">
        <v>3</v>
      </c>
      <c r="K77" s="116">
        <v>2.3076923076923075</v>
      </c>
    </row>
    <row r="78" spans="1:11" ht="14.1" customHeight="1" x14ac:dyDescent="0.2">
      <c r="A78" s="306">
        <v>93</v>
      </c>
      <c r="B78" s="307" t="s">
        <v>317</v>
      </c>
      <c r="C78" s="308"/>
      <c r="D78" s="113">
        <v>0.28537098227696006</v>
      </c>
      <c r="E78" s="115">
        <v>76</v>
      </c>
      <c r="F78" s="114">
        <v>80</v>
      </c>
      <c r="G78" s="114">
        <v>77</v>
      </c>
      <c r="H78" s="114">
        <v>71</v>
      </c>
      <c r="I78" s="140">
        <v>68</v>
      </c>
      <c r="J78" s="115">
        <v>8</v>
      </c>
      <c r="K78" s="116">
        <v>11.764705882352942</v>
      </c>
    </row>
    <row r="79" spans="1:11" ht="14.1" customHeight="1" x14ac:dyDescent="0.2">
      <c r="A79" s="306">
        <v>94</v>
      </c>
      <c r="B79" s="307" t="s">
        <v>318</v>
      </c>
      <c r="C79" s="308"/>
      <c r="D79" s="113">
        <v>4.5058576148993688E-2</v>
      </c>
      <c r="E79" s="115">
        <v>12</v>
      </c>
      <c r="F79" s="114">
        <v>12</v>
      </c>
      <c r="G79" s="114">
        <v>11</v>
      </c>
      <c r="H79" s="114">
        <v>9</v>
      </c>
      <c r="I79" s="140">
        <v>8</v>
      </c>
      <c r="J79" s="115">
        <v>4</v>
      </c>
      <c r="K79" s="116">
        <v>50</v>
      </c>
    </row>
    <row r="80" spans="1:11" ht="14.1" customHeight="1" x14ac:dyDescent="0.2">
      <c r="A80" s="306" t="s">
        <v>319</v>
      </c>
      <c r="B80" s="307" t="s">
        <v>320</v>
      </c>
      <c r="C80" s="308"/>
      <c r="D80" s="113">
        <v>0</v>
      </c>
      <c r="E80" s="115">
        <v>0</v>
      </c>
      <c r="F80" s="114">
        <v>0</v>
      </c>
      <c r="G80" s="114">
        <v>0</v>
      </c>
      <c r="H80" s="114">
        <v>0</v>
      </c>
      <c r="I80" s="140">
        <v>0</v>
      </c>
      <c r="J80" s="115">
        <v>0</v>
      </c>
      <c r="K80" s="116">
        <v>0</v>
      </c>
    </row>
    <row r="81" spans="1:11" ht="14.1" customHeight="1" x14ac:dyDescent="0.2">
      <c r="A81" s="310" t="s">
        <v>321</v>
      </c>
      <c r="B81" s="311" t="s">
        <v>224</v>
      </c>
      <c r="C81" s="312"/>
      <c r="D81" s="125">
        <v>0</v>
      </c>
      <c r="E81" s="143">
        <v>0</v>
      </c>
      <c r="F81" s="144">
        <v>0</v>
      </c>
      <c r="G81" s="144">
        <v>0</v>
      </c>
      <c r="H81" s="144">
        <v>0</v>
      </c>
      <c r="I81" s="145">
        <v>0</v>
      </c>
      <c r="J81" s="143">
        <v>0</v>
      </c>
      <c r="K81" s="146">
        <v>0</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18" t="s">
        <v>323</v>
      </c>
      <c r="B85" s="618"/>
      <c r="C85" s="618"/>
      <c r="D85" s="618"/>
      <c r="E85" s="618"/>
      <c r="F85" s="618"/>
      <c r="G85" s="618"/>
      <c r="H85" s="618"/>
      <c r="I85" s="618"/>
      <c r="J85" s="618"/>
      <c r="K85" s="618"/>
    </row>
    <row r="86" spans="1:11" ht="22.5" customHeight="1" x14ac:dyDescent="0.2">
      <c r="A86" s="618"/>
      <c r="B86" s="618"/>
      <c r="C86" s="618"/>
      <c r="D86" s="618"/>
      <c r="E86" s="618"/>
      <c r="F86" s="618"/>
      <c r="G86" s="618"/>
      <c r="H86" s="618"/>
      <c r="I86" s="618"/>
      <c r="J86" s="618"/>
      <c r="K86" s="618"/>
    </row>
    <row r="87" spans="1:11" ht="18" customHeight="1" x14ac:dyDescent="0.2">
      <c r="A87" s="619"/>
      <c r="B87" s="619"/>
      <c r="C87" s="619"/>
      <c r="D87" s="619"/>
      <c r="E87" s="619"/>
      <c r="F87" s="619"/>
      <c r="G87" s="619"/>
      <c r="H87" s="619"/>
      <c r="I87" s="619"/>
      <c r="J87" s="619"/>
      <c r="K87" s="619"/>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3:K3"/>
    <mergeCell ref="A4:K4"/>
    <mergeCell ref="A5:E5"/>
    <mergeCell ref="A7:C10"/>
    <mergeCell ref="D7:D10"/>
    <mergeCell ref="E7:I7"/>
    <mergeCell ref="J7:K8"/>
    <mergeCell ref="E8:E9"/>
    <mergeCell ref="F8:F9"/>
    <mergeCell ref="G8:G9"/>
    <mergeCell ref="H8:H9"/>
    <mergeCell ref="I8:I9"/>
    <mergeCell ref="A85:K85"/>
    <mergeCell ref="A86:K86"/>
    <mergeCell ref="A87:K87"/>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66" t="s">
        <v>97</v>
      </c>
      <c r="E8" s="566" t="s">
        <v>98</v>
      </c>
      <c r="F8" s="566" t="s">
        <v>99</v>
      </c>
      <c r="G8" s="566" t="s">
        <v>100</v>
      </c>
      <c r="H8" s="566" t="s">
        <v>101</v>
      </c>
      <c r="I8" s="590"/>
      <c r="J8" s="591"/>
      <c r="K8"/>
      <c r="L8"/>
      <c r="M8"/>
      <c r="N8"/>
      <c r="O8"/>
      <c r="P8"/>
    </row>
    <row r="9" spans="1:16" ht="12" customHeight="1" x14ac:dyDescent="0.2">
      <c r="A9" s="578"/>
      <c r="B9" s="579"/>
      <c r="C9" s="583"/>
      <c r="D9" s="567"/>
      <c r="E9" s="567"/>
      <c r="F9" s="567"/>
      <c r="G9" s="567"/>
      <c r="H9" s="567"/>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5740</v>
      </c>
      <c r="E12" s="114">
        <v>5943</v>
      </c>
      <c r="F12" s="114">
        <v>6007</v>
      </c>
      <c r="G12" s="114">
        <v>5925</v>
      </c>
      <c r="H12" s="140">
        <v>5835</v>
      </c>
      <c r="I12" s="115">
        <v>-95</v>
      </c>
      <c r="J12" s="116">
        <v>-1.6281062553556127</v>
      </c>
      <c r="K12"/>
      <c r="L12"/>
      <c r="M12"/>
      <c r="N12"/>
      <c r="O12"/>
      <c r="P12"/>
    </row>
    <row r="13" spans="1:16" s="110" customFormat="1" ht="14.45" customHeight="1" x14ac:dyDescent="0.2">
      <c r="A13" s="120" t="s">
        <v>105</v>
      </c>
      <c r="B13" s="119" t="s">
        <v>106</v>
      </c>
      <c r="C13" s="113">
        <v>34.3205574912892</v>
      </c>
      <c r="D13" s="115">
        <v>1970</v>
      </c>
      <c r="E13" s="114">
        <v>2040</v>
      </c>
      <c r="F13" s="114">
        <v>2065</v>
      </c>
      <c r="G13" s="114">
        <v>2058</v>
      </c>
      <c r="H13" s="140">
        <v>2005</v>
      </c>
      <c r="I13" s="115">
        <v>-35</v>
      </c>
      <c r="J13" s="116">
        <v>-1.745635910224439</v>
      </c>
      <c r="K13"/>
      <c r="L13"/>
      <c r="M13"/>
      <c r="N13"/>
      <c r="O13"/>
      <c r="P13"/>
    </row>
    <row r="14" spans="1:16" s="110" customFormat="1" ht="14.45" customHeight="1" x14ac:dyDescent="0.2">
      <c r="A14" s="120"/>
      <c r="B14" s="119" t="s">
        <v>107</v>
      </c>
      <c r="C14" s="113">
        <v>65.679442508710807</v>
      </c>
      <c r="D14" s="115">
        <v>3770</v>
      </c>
      <c r="E14" s="114">
        <v>3903</v>
      </c>
      <c r="F14" s="114">
        <v>3942</v>
      </c>
      <c r="G14" s="114">
        <v>3867</v>
      </c>
      <c r="H14" s="140">
        <v>3830</v>
      </c>
      <c r="I14" s="115">
        <v>-60</v>
      </c>
      <c r="J14" s="116">
        <v>-1.566579634464752</v>
      </c>
      <c r="K14"/>
      <c r="L14"/>
      <c r="M14"/>
      <c r="N14"/>
      <c r="O14"/>
      <c r="P14"/>
    </row>
    <row r="15" spans="1:16" s="110" customFormat="1" ht="14.45" customHeight="1" x14ac:dyDescent="0.2">
      <c r="A15" s="118" t="s">
        <v>105</v>
      </c>
      <c r="B15" s="121" t="s">
        <v>108</v>
      </c>
      <c r="C15" s="113">
        <v>10.905923344947736</v>
      </c>
      <c r="D15" s="115">
        <v>626</v>
      </c>
      <c r="E15" s="114">
        <v>644</v>
      </c>
      <c r="F15" s="114">
        <v>674</v>
      </c>
      <c r="G15" s="114">
        <v>661</v>
      </c>
      <c r="H15" s="140">
        <v>621</v>
      </c>
      <c r="I15" s="115">
        <v>5</v>
      </c>
      <c r="J15" s="116">
        <v>0.80515297906602257</v>
      </c>
      <c r="K15"/>
      <c r="L15"/>
      <c r="M15"/>
      <c r="N15"/>
      <c r="O15"/>
      <c r="P15"/>
    </row>
    <row r="16" spans="1:16" s="110" customFormat="1" ht="14.45" customHeight="1" x14ac:dyDescent="0.2">
      <c r="A16" s="118"/>
      <c r="B16" s="121" t="s">
        <v>109</v>
      </c>
      <c r="C16" s="113">
        <v>49.512195121951223</v>
      </c>
      <c r="D16" s="115">
        <v>2842</v>
      </c>
      <c r="E16" s="114">
        <v>2972</v>
      </c>
      <c r="F16" s="114">
        <v>3006</v>
      </c>
      <c r="G16" s="114">
        <v>2976</v>
      </c>
      <c r="H16" s="140">
        <v>2966</v>
      </c>
      <c r="I16" s="115">
        <v>-124</v>
      </c>
      <c r="J16" s="116">
        <v>-4.1807147673634528</v>
      </c>
      <c r="K16"/>
      <c r="L16"/>
      <c r="M16"/>
      <c r="N16"/>
      <c r="O16"/>
      <c r="P16"/>
    </row>
    <row r="17" spans="1:16" s="110" customFormat="1" ht="14.45" customHeight="1" x14ac:dyDescent="0.2">
      <c r="A17" s="118"/>
      <c r="B17" s="121" t="s">
        <v>110</v>
      </c>
      <c r="C17" s="113">
        <v>22.177700348432055</v>
      </c>
      <c r="D17" s="115">
        <v>1273</v>
      </c>
      <c r="E17" s="114">
        <v>1294</v>
      </c>
      <c r="F17" s="114">
        <v>1295</v>
      </c>
      <c r="G17" s="114">
        <v>1291</v>
      </c>
      <c r="H17" s="140">
        <v>1275</v>
      </c>
      <c r="I17" s="115">
        <v>-2</v>
      </c>
      <c r="J17" s="116">
        <v>-0.15686274509803921</v>
      </c>
      <c r="K17"/>
      <c r="L17"/>
      <c r="M17"/>
      <c r="N17"/>
      <c r="O17"/>
      <c r="P17"/>
    </row>
    <row r="18" spans="1:16" s="110" customFormat="1" ht="14.45" customHeight="1" x14ac:dyDescent="0.2">
      <c r="A18" s="120"/>
      <c r="B18" s="121" t="s">
        <v>111</v>
      </c>
      <c r="C18" s="113">
        <v>17.404181184668989</v>
      </c>
      <c r="D18" s="115">
        <v>999</v>
      </c>
      <c r="E18" s="114">
        <v>1033</v>
      </c>
      <c r="F18" s="114">
        <v>1032</v>
      </c>
      <c r="G18" s="114">
        <v>997</v>
      </c>
      <c r="H18" s="140">
        <v>973</v>
      </c>
      <c r="I18" s="115">
        <v>26</v>
      </c>
      <c r="J18" s="116">
        <v>2.6721479958890031</v>
      </c>
      <c r="K18"/>
      <c r="L18"/>
      <c r="M18"/>
      <c r="N18"/>
      <c r="O18"/>
      <c r="P18"/>
    </row>
    <row r="19" spans="1:16" s="110" customFormat="1" ht="14.45" customHeight="1" x14ac:dyDescent="0.2">
      <c r="A19" s="120"/>
      <c r="B19" s="121" t="s">
        <v>112</v>
      </c>
      <c r="C19" s="113">
        <v>1.6202090592334495</v>
      </c>
      <c r="D19" s="115">
        <v>93</v>
      </c>
      <c r="E19" s="114">
        <v>104</v>
      </c>
      <c r="F19" s="114">
        <v>108</v>
      </c>
      <c r="G19" s="114">
        <v>90</v>
      </c>
      <c r="H19" s="140">
        <v>80</v>
      </c>
      <c r="I19" s="115">
        <v>13</v>
      </c>
      <c r="J19" s="116">
        <v>16.25</v>
      </c>
      <c r="K19"/>
      <c r="L19"/>
      <c r="M19"/>
      <c r="N19"/>
      <c r="O19"/>
      <c r="P19"/>
    </row>
    <row r="20" spans="1:16" s="110" customFormat="1" ht="14.45" customHeight="1" x14ac:dyDescent="0.2">
      <c r="A20" s="120" t="s">
        <v>113</v>
      </c>
      <c r="B20" s="119" t="s">
        <v>116</v>
      </c>
      <c r="C20" s="113">
        <v>93.20557491289199</v>
      </c>
      <c r="D20" s="115">
        <v>5350</v>
      </c>
      <c r="E20" s="114">
        <v>5533</v>
      </c>
      <c r="F20" s="114">
        <v>5571</v>
      </c>
      <c r="G20" s="114">
        <v>5477</v>
      </c>
      <c r="H20" s="140">
        <v>5414</v>
      </c>
      <c r="I20" s="115">
        <v>-64</v>
      </c>
      <c r="J20" s="116">
        <v>-1.1821204285186553</v>
      </c>
      <c r="K20"/>
      <c r="L20"/>
      <c r="M20"/>
      <c r="N20"/>
      <c r="O20"/>
      <c r="P20"/>
    </row>
    <row r="21" spans="1:16" s="110" customFormat="1" ht="14.45" customHeight="1" x14ac:dyDescent="0.2">
      <c r="A21" s="123"/>
      <c r="B21" s="124" t="s">
        <v>117</v>
      </c>
      <c r="C21" s="125">
        <v>6.6202090592334493</v>
      </c>
      <c r="D21" s="143">
        <v>380</v>
      </c>
      <c r="E21" s="144">
        <v>396</v>
      </c>
      <c r="F21" s="144">
        <v>423</v>
      </c>
      <c r="G21" s="144">
        <v>434</v>
      </c>
      <c r="H21" s="145">
        <v>408</v>
      </c>
      <c r="I21" s="143">
        <v>-28</v>
      </c>
      <c r="J21" s="146">
        <v>-6.8627450980392153</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1307123</v>
      </c>
      <c r="E23" s="114">
        <v>1351076</v>
      </c>
      <c r="F23" s="114">
        <v>1348337</v>
      </c>
      <c r="G23" s="114">
        <v>1355641</v>
      </c>
      <c r="H23" s="140">
        <v>1332324</v>
      </c>
      <c r="I23" s="115">
        <v>-25201</v>
      </c>
      <c r="J23" s="116">
        <v>-1.8915068707011207</v>
      </c>
      <c r="K23"/>
      <c r="L23"/>
      <c r="M23"/>
      <c r="N23"/>
      <c r="O23"/>
      <c r="P23"/>
    </row>
    <row r="24" spans="1:16" s="110" customFormat="1" ht="14.45" customHeight="1" x14ac:dyDescent="0.2">
      <c r="A24" s="120" t="s">
        <v>105</v>
      </c>
      <c r="B24" s="119" t="s">
        <v>106</v>
      </c>
      <c r="C24" s="113">
        <v>39.641640457707503</v>
      </c>
      <c r="D24" s="115">
        <v>518165</v>
      </c>
      <c r="E24" s="114">
        <v>532672</v>
      </c>
      <c r="F24" s="114">
        <v>531729</v>
      </c>
      <c r="G24" s="114">
        <v>531965</v>
      </c>
      <c r="H24" s="140">
        <v>520703</v>
      </c>
      <c r="I24" s="115">
        <v>-2538</v>
      </c>
      <c r="J24" s="116">
        <v>-0.48741797147318144</v>
      </c>
      <c r="K24"/>
      <c r="L24"/>
      <c r="M24"/>
      <c r="N24"/>
      <c r="O24"/>
      <c r="P24"/>
    </row>
    <row r="25" spans="1:16" s="110" customFormat="1" ht="14.45" customHeight="1" x14ac:dyDescent="0.2">
      <c r="A25" s="120"/>
      <c r="B25" s="119" t="s">
        <v>107</v>
      </c>
      <c r="C25" s="113">
        <v>60.358359542292497</v>
      </c>
      <c r="D25" s="115">
        <v>788958</v>
      </c>
      <c r="E25" s="114">
        <v>818404</v>
      </c>
      <c r="F25" s="114">
        <v>816608</v>
      </c>
      <c r="G25" s="114">
        <v>823676</v>
      </c>
      <c r="H25" s="140">
        <v>811621</v>
      </c>
      <c r="I25" s="115">
        <v>-22663</v>
      </c>
      <c r="J25" s="116">
        <v>-2.7923131609458109</v>
      </c>
      <c r="K25"/>
      <c r="L25"/>
      <c r="M25"/>
      <c r="N25"/>
      <c r="O25"/>
      <c r="P25"/>
    </row>
    <row r="26" spans="1:16" s="110" customFormat="1" ht="14.45" customHeight="1" x14ac:dyDescent="0.2">
      <c r="A26" s="118" t="s">
        <v>105</v>
      </c>
      <c r="B26" s="121" t="s">
        <v>108</v>
      </c>
      <c r="C26" s="113">
        <v>15.566859430979335</v>
      </c>
      <c r="D26" s="115">
        <v>203478</v>
      </c>
      <c r="E26" s="114">
        <v>216619</v>
      </c>
      <c r="F26" s="114">
        <v>213818</v>
      </c>
      <c r="G26" s="114">
        <v>221131</v>
      </c>
      <c r="H26" s="140">
        <v>210719</v>
      </c>
      <c r="I26" s="115">
        <v>-7241</v>
      </c>
      <c r="J26" s="116">
        <v>-3.4363298990598854</v>
      </c>
      <c r="K26"/>
      <c r="L26"/>
      <c r="M26"/>
      <c r="N26"/>
      <c r="O26"/>
      <c r="P26"/>
    </row>
    <row r="27" spans="1:16" s="110" customFormat="1" ht="14.45" customHeight="1" x14ac:dyDescent="0.2">
      <c r="A27" s="118"/>
      <c r="B27" s="121" t="s">
        <v>109</v>
      </c>
      <c r="C27" s="113">
        <v>51.629877218899829</v>
      </c>
      <c r="D27" s="115">
        <v>674866</v>
      </c>
      <c r="E27" s="114">
        <v>698716</v>
      </c>
      <c r="F27" s="114">
        <v>699552</v>
      </c>
      <c r="G27" s="114">
        <v>702088</v>
      </c>
      <c r="H27" s="140">
        <v>696479</v>
      </c>
      <c r="I27" s="115">
        <v>-21613</v>
      </c>
      <c r="J27" s="116">
        <v>-3.1031804261147857</v>
      </c>
      <c r="K27"/>
      <c r="L27"/>
      <c r="M27"/>
      <c r="N27"/>
      <c r="O27"/>
      <c r="P27"/>
    </row>
    <row r="28" spans="1:16" s="110" customFormat="1" ht="14.45" customHeight="1" x14ac:dyDescent="0.2">
      <c r="A28" s="118"/>
      <c r="B28" s="121" t="s">
        <v>110</v>
      </c>
      <c r="C28" s="113">
        <v>17.802838753506748</v>
      </c>
      <c r="D28" s="115">
        <v>232705</v>
      </c>
      <c r="E28" s="114">
        <v>236265</v>
      </c>
      <c r="F28" s="114">
        <v>236511</v>
      </c>
      <c r="G28" s="114">
        <v>236006</v>
      </c>
      <c r="H28" s="140">
        <v>232821</v>
      </c>
      <c r="I28" s="115">
        <v>-116</v>
      </c>
      <c r="J28" s="116">
        <v>-4.982368428964741E-2</v>
      </c>
      <c r="K28"/>
      <c r="L28"/>
      <c r="M28"/>
      <c r="N28"/>
      <c r="O28"/>
      <c r="P28"/>
    </row>
    <row r="29" spans="1:16" s="110" customFormat="1" ht="14.45" customHeight="1" x14ac:dyDescent="0.2">
      <c r="A29" s="118"/>
      <c r="B29" s="121" t="s">
        <v>111</v>
      </c>
      <c r="C29" s="113">
        <v>15.000271588825228</v>
      </c>
      <c r="D29" s="115">
        <v>196072</v>
      </c>
      <c r="E29" s="114">
        <v>199476</v>
      </c>
      <c r="F29" s="114">
        <v>198456</v>
      </c>
      <c r="G29" s="114">
        <v>196416</v>
      </c>
      <c r="H29" s="140">
        <v>192304</v>
      </c>
      <c r="I29" s="115">
        <v>3768</v>
      </c>
      <c r="J29" s="116">
        <v>1.9593976204343124</v>
      </c>
      <c r="K29"/>
      <c r="L29"/>
      <c r="M29"/>
      <c r="N29"/>
      <c r="O29"/>
      <c r="P29"/>
    </row>
    <row r="30" spans="1:16" s="110" customFormat="1" ht="14.45" customHeight="1" x14ac:dyDescent="0.2">
      <c r="A30" s="120"/>
      <c r="B30" s="121" t="s">
        <v>112</v>
      </c>
      <c r="C30" s="113">
        <v>1.362610863706017</v>
      </c>
      <c r="D30" s="115">
        <v>17811</v>
      </c>
      <c r="E30" s="114">
        <v>18162</v>
      </c>
      <c r="F30" s="114">
        <v>18880</v>
      </c>
      <c r="G30" s="114">
        <v>16353</v>
      </c>
      <c r="H30" s="140">
        <v>15584</v>
      </c>
      <c r="I30" s="115">
        <v>2227</v>
      </c>
      <c r="J30" s="116">
        <v>14.2902977412731</v>
      </c>
      <c r="K30"/>
      <c r="L30"/>
      <c r="M30"/>
      <c r="N30"/>
      <c r="O30"/>
      <c r="P30"/>
    </row>
    <row r="31" spans="1:16" s="110" customFormat="1" ht="14.45" customHeight="1" x14ac:dyDescent="0.2">
      <c r="A31" s="120" t="s">
        <v>113</v>
      </c>
      <c r="B31" s="119" t="s">
        <v>116</v>
      </c>
      <c r="C31" s="113">
        <v>84.437960314369803</v>
      </c>
      <c r="D31" s="115">
        <v>1103708</v>
      </c>
      <c r="E31" s="114">
        <v>1142384</v>
      </c>
      <c r="F31" s="114">
        <v>1142913</v>
      </c>
      <c r="G31" s="114">
        <v>1150109</v>
      </c>
      <c r="H31" s="140">
        <v>1132388</v>
      </c>
      <c r="I31" s="115">
        <v>-28680</v>
      </c>
      <c r="J31" s="116">
        <v>-2.5327008057308977</v>
      </c>
      <c r="K31"/>
      <c r="L31"/>
      <c r="M31"/>
      <c r="N31"/>
      <c r="O31"/>
      <c r="P31"/>
    </row>
    <row r="32" spans="1:16" s="110" customFormat="1" ht="14.45" customHeight="1" x14ac:dyDescent="0.2">
      <c r="A32" s="123"/>
      <c r="B32" s="124" t="s">
        <v>117</v>
      </c>
      <c r="C32" s="125">
        <v>15.394572660721295</v>
      </c>
      <c r="D32" s="143">
        <v>201226</v>
      </c>
      <c r="E32" s="144">
        <v>206470</v>
      </c>
      <c r="F32" s="144">
        <v>203231</v>
      </c>
      <c r="G32" s="144">
        <v>203299</v>
      </c>
      <c r="H32" s="145">
        <v>197828</v>
      </c>
      <c r="I32" s="143">
        <v>3398</v>
      </c>
      <c r="J32" s="146">
        <v>1.7176537193926036</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6415440</v>
      </c>
      <c r="E34" s="114">
        <v>6666510</v>
      </c>
      <c r="F34" s="114">
        <v>6669878</v>
      </c>
      <c r="G34" s="114">
        <v>6713473</v>
      </c>
      <c r="H34" s="140">
        <v>6597783</v>
      </c>
      <c r="I34" s="115">
        <v>-182343</v>
      </c>
      <c r="J34" s="116">
        <v>-2.7637010795899166</v>
      </c>
      <c r="K34"/>
      <c r="L34"/>
      <c r="M34"/>
      <c r="N34"/>
      <c r="O34"/>
      <c r="P34"/>
    </row>
    <row r="35" spans="1:16" s="110" customFormat="1" ht="14.45" customHeight="1" x14ac:dyDescent="0.2">
      <c r="A35" s="120" t="s">
        <v>105</v>
      </c>
      <c r="B35" s="119" t="s">
        <v>106</v>
      </c>
      <c r="C35" s="113">
        <v>40.899221253725386</v>
      </c>
      <c r="D35" s="115">
        <v>2623865</v>
      </c>
      <c r="E35" s="114">
        <v>2714871</v>
      </c>
      <c r="F35" s="114">
        <v>2714736</v>
      </c>
      <c r="G35" s="114">
        <v>2719585</v>
      </c>
      <c r="H35" s="140">
        <v>2663168</v>
      </c>
      <c r="I35" s="115">
        <v>-39303</v>
      </c>
      <c r="J35" s="116">
        <v>-1.47579874795732</v>
      </c>
      <c r="K35"/>
      <c r="L35"/>
      <c r="M35"/>
      <c r="N35"/>
      <c r="O35"/>
      <c r="P35"/>
    </row>
    <row r="36" spans="1:16" s="110" customFormat="1" ht="14.45" customHeight="1" x14ac:dyDescent="0.2">
      <c r="A36" s="120"/>
      <c r="B36" s="119" t="s">
        <v>107</v>
      </c>
      <c r="C36" s="113">
        <v>59.100778746274614</v>
      </c>
      <c r="D36" s="115">
        <v>3791575</v>
      </c>
      <c r="E36" s="114">
        <v>3951639</v>
      </c>
      <c r="F36" s="114">
        <v>3955142</v>
      </c>
      <c r="G36" s="114">
        <v>3993888</v>
      </c>
      <c r="H36" s="140">
        <v>3934615</v>
      </c>
      <c r="I36" s="115">
        <v>-143040</v>
      </c>
      <c r="J36" s="116">
        <v>-3.6354255753104181</v>
      </c>
      <c r="K36"/>
      <c r="L36"/>
      <c r="M36"/>
      <c r="N36"/>
      <c r="O36"/>
      <c r="P36"/>
    </row>
    <row r="37" spans="1:16" s="110" customFormat="1" ht="14.45" customHeight="1" x14ac:dyDescent="0.2">
      <c r="A37" s="118" t="s">
        <v>105</v>
      </c>
      <c r="B37" s="121" t="s">
        <v>108</v>
      </c>
      <c r="C37" s="113">
        <v>17.695200952701608</v>
      </c>
      <c r="D37" s="115">
        <v>1135225</v>
      </c>
      <c r="E37" s="114">
        <v>1207051</v>
      </c>
      <c r="F37" s="114">
        <v>1198554</v>
      </c>
      <c r="G37" s="114">
        <v>1240398</v>
      </c>
      <c r="H37" s="140">
        <v>1176945</v>
      </c>
      <c r="I37" s="115">
        <v>-41720</v>
      </c>
      <c r="J37" s="116">
        <v>-3.5447705712671365</v>
      </c>
      <c r="K37"/>
      <c r="L37"/>
      <c r="M37"/>
      <c r="N37"/>
      <c r="O37"/>
      <c r="P37"/>
    </row>
    <row r="38" spans="1:16" s="110" customFormat="1" ht="14.45" customHeight="1" x14ac:dyDescent="0.2">
      <c r="A38" s="118"/>
      <c r="B38" s="121" t="s">
        <v>109</v>
      </c>
      <c r="C38" s="113">
        <v>49.277399523649194</v>
      </c>
      <c r="D38" s="115">
        <v>3161362</v>
      </c>
      <c r="E38" s="114">
        <v>3298402</v>
      </c>
      <c r="F38" s="114">
        <v>3311797</v>
      </c>
      <c r="G38" s="114">
        <v>3326634</v>
      </c>
      <c r="H38" s="140">
        <v>3306303</v>
      </c>
      <c r="I38" s="115">
        <v>-144941</v>
      </c>
      <c r="J38" s="116">
        <v>-4.3837784982199155</v>
      </c>
      <c r="K38"/>
      <c r="L38"/>
      <c r="M38"/>
      <c r="N38"/>
      <c r="O38"/>
      <c r="P38"/>
    </row>
    <row r="39" spans="1:16" s="110" customFormat="1" ht="14.45" customHeight="1" x14ac:dyDescent="0.2">
      <c r="A39" s="118"/>
      <c r="B39" s="121" t="s">
        <v>110</v>
      </c>
      <c r="C39" s="113">
        <v>18.170226827777984</v>
      </c>
      <c r="D39" s="115">
        <v>1165700</v>
      </c>
      <c r="E39" s="114">
        <v>1187654</v>
      </c>
      <c r="F39" s="114">
        <v>1190909</v>
      </c>
      <c r="G39" s="114">
        <v>1188159</v>
      </c>
      <c r="H39" s="140">
        <v>1175286</v>
      </c>
      <c r="I39" s="115">
        <v>-9586</v>
      </c>
      <c r="J39" s="116">
        <v>-0.81563125911480272</v>
      </c>
      <c r="K39"/>
      <c r="L39"/>
      <c r="M39"/>
      <c r="N39"/>
      <c r="O39"/>
      <c r="P39"/>
    </row>
    <row r="40" spans="1:16" s="110" customFormat="1" ht="14.45" customHeight="1" x14ac:dyDescent="0.2">
      <c r="A40" s="120"/>
      <c r="B40" s="121" t="s">
        <v>111</v>
      </c>
      <c r="C40" s="113">
        <v>14.856845360567631</v>
      </c>
      <c r="D40" s="115">
        <v>953132</v>
      </c>
      <c r="E40" s="114">
        <v>973394</v>
      </c>
      <c r="F40" s="114">
        <v>968611</v>
      </c>
      <c r="G40" s="114">
        <v>958275</v>
      </c>
      <c r="H40" s="140">
        <v>939239</v>
      </c>
      <c r="I40" s="115">
        <v>13893</v>
      </c>
      <c r="J40" s="116">
        <v>1.4791762267111992</v>
      </c>
      <c r="K40"/>
      <c r="L40"/>
      <c r="M40"/>
      <c r="N40"/>
      <c r="O40"/>
      <c r="P40"/>
    </row>
    <row r="41" spans="1:16" s="110" customFormat="1" ht="14.45" customHeight="1" x14ac:dyDescent="0.2">
      <c r="A41" s="120"/>
      <c r="B41" s="121" t="s">
        <v>112</v>
      </c>
      <c r="C41" s="113">
        <v>1.3942301697155612</v>
      </c>
      <c r="D41" s="115">
        <v>89446</v>
      </c>
      <c r="E41" s="114">
        <v>91249</v>
      </c>
      <c r="F41" s="114">
        <v>94752</v>
      </c>
      <c r="G41" s="114">
        <v>82773</v>
      </c>
      <c r="H41" s="140">
        <v>79668</v>
      </c>
      <c r="I41" s="115">
        <v>9778</v>
      </c>
      <c r="J41" s="116">
        <v>12.273434754230054</v>
      </c>
      <c r="K41"/>
      <c r="L41"/>
      <c r="M41"/>
      <c r="N41"/>
      <c r="O41"/>
      <c r="P41"/>
    </row>
    <row r="42" spans="1:16" s="110" customFormat="1" ht="14.45" customHeight="1" x14ac:dyDescent="0.2">
      <c r="A42" s="120" t="s">
        <v>113</v>
      </c>
      <c r="B42" s="119" t="s">
        <v>116</v>
      </c>
      <c r="C42" s="113">
        <v>85.712889529011264</v>
      </c>
      <c r="D42" s="115">
        <v>5498859</v>
      </c>
      <c r="E42" s="114">
        <v>5714606</v>
      </c>
      <c r="F42" s="114">
        <v>5727794</v>
      </c>
      <c r="G42" s="114">
        <v>5772203</v>
      </c>
      <c r="H42" s="140">
        <v>5679499</v>
      </c>
      <c r="I42" s="115">
        <v>-180640</v>
      </c>
      <c r="J42" s="116">
        <v>-3.1805622291684532</v>
      </c>
      <c r="K42"/>
      <c r="L42"/>
      <c r="M42"/>
      <c r="N42"/>
      <c r="O42"/>
      <c r="P42"/>
    </row>
    <row r="43" spans="1:16" s="110" customFormat="1" ht="14.45" customHeight="1" x14ac:dyDescent="0.2">
      <c r="A43" s="123"/>
      <c r="B43" s="124" t="s">
        <v>117</v>
      </c>
      <c r="C43" s="125">
        <v>14.053533350791216</v>
      </c>
      <c r="D43" s="143">
        <v>901596</v>
      </c>
      <c r="E43" s="144">
        <v>936137</v>
      </c>
      <c r="F43" s="144">
        <v>926638</v>
      </c>
      <c r="G43" s="144">
        <v>925284</v>
      </c>
      <c r="H43" s="145">
        <v>902857</v>
      </c>
      <c r="I43" s="143">
        <v>-1261</v>
      </c>
      <c r="J43" s="146">
        <v>-0.13966774361831386</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183</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6733</v>
      </c>
      <c r="E56" s="114">
        <v>6945</v>
      </c>
      <c r="F56" s="114">
        <v>6993</v>
      </c>
      <c r="G56" s="114">
        <v>6988</v>
      </c>
      <c r="H56" s="140">
        <v>6933</v>
      </c>
      <c r="I56" s="115">
        <v>-200</v>
      </c>
      <c r="J56" s="116">
        <v>-2.8847540747151306</v>
      </c>
      <c r="K56"/>
      <c r="L56"/>
      <c r="M56"/>
      <c r="N56"/>
      <c r="O56"/>
      <c r="P56"/>
    </row>
    <row r="57" spans="1:16" s="110" customFormat="1" ht="14.45" customHeight="1" x14ac:dyDescent="0.2">
      <c r="A57" s="120" t="s">
        <v>105</v>
      </c>
      <c r="B57" s="119" t="s">
        <v>106</v>
      </c>
      <c r="C57" s="113">
        <v>34.51656022575375</v>
      </c>
      <c r="D57" s="115">
        <v>2324</v>
      </c>
      <c r="E57" s="114">
        <v>2395</v>
      </c>
      <c r="F57" s="114">
        <v>2426</v>
      </c>
      <c r="G57" s="114">
        <v>2439</v>
      </c>
      <c r="H57" s="140">
        <v>2382</v>
      </c>
      <c r="I57" s="115">
        <v>-58</v>
      </c>
      <c r="J57" s="116">
        <v>-2.4349286314021832</v>
      </c>
    </row>
    <row r="58" spans="1:16" s="110" customFormat="1" ht="14.45" customHeight="1" x14ac:dyDescent="0.2">
      <c r="A58" s="120"/>
      <c r="B58" s="119" t="s">
        <v>107</v>
      </c>
      <c r="C58" s="113">
        <v>65.48343977424625</v>
      </c>
      <c r="D58" s="115">
        <v>4409</v>
      </c>
      <c r="E58" s="114">
        <v>4550</v>
      </c>
      <c r="F58" s="114">
        <v>4567</v>
      </c>
      <c r="G58" s="114">
        <v>4549</v>
      </c>
      <c r="H58" s="140">
        <v>4551</v>
      </c>
      <c r="I58" s="115">
        <v>-142</v>
      </c>
      <c r="J58" s="116">
        <v>-3.1201933640958033</v>
      </c>
    </row>
    <row r="59" spans="1:16" s="110" customFormat="1" ht="14.45" customHeight="1" x14ac:dyDescent="0.2">
      <c r="A59" s="118" t="s">
        <v>105</v>
      </c>
      <c r="B59" s="121" t="s">
        <v>108</v>
      </c>
      <c r="C59" s="113">
        <v>11.68869746027031</v>
      </c>
      <c r="D59" s="115">
        <v>787</v>
      </c>
      <c r="E59" s="114">
        <v>818</v>
      </c>
      <c r="F59" s="114">
        <v>811</v>
      </c>
      <c r="G59" s="114">
        <v>840</v>
      </c>
      <c r="H59" s="140">
        <v>828</v>
      </c>
      <c r="I59" s="115">
        <v>-41</v>
      </c>
      <c r="J59" s="116">
        <v>-4.9516908212560384</v>
      </c>
    </row>
    <row r="60" spans="1:16" s="110" customFormat="1" ht="14.45" customHeight="1" x14ac:dyDescent="0.2">
      <c r="A60" s="118"/>
      <c r="B60" s="121" t="s">
        <v>109</v>
      </c>
      <c r="C60" s="113">
        <v>48.091489677706818</v>
      </c>
      <c r="D60" s="115">
        <v>3238</v>
      </c>
      <c r="E60" s="114">
        <v>3384</v>
      </c>
      <c r="F60" s="114">
        <v>3436</v>
      </c>
      <c r="G60" s="114">
        <v>3424</v>
      </c>
      <c r="H60" s="140">
        <v>3434</v>
      </c>
      <c r="I60" s="115">
        <v>-196</v>
      </c>
      <c r="J60" s="116">
        <v>-5.7076295864880606</v>
      </c>
    </row>
    <row r="61" spans="1:16" s="110" customFormat="1" ht="14.45" customHeight="1" x14ac:dyDescent="0.2">
      <c r="A61" s="118"/>
      <c r="B61" s="121" t="s">
        <v>110</v>
      </c>
      <c r="C61" s="113">
        <v>22.412000594088816</v>
      </c>
      <c r="D61" s="115">
        <v>1509</v>
      </c>
      <c r="E61" s="114">
        <v>1531</v>
      </c>
      <c r="F61" s="114">
        <v>1536</v>
      </c>
      <c r="G61" s="114">
        <v>1547</v>
      </c>
      <c r="H61" s="140">
        <v>1526</v>
      </c>
      <c r="I61" s="115">
        <v>-17</v>
      </c>
      <c r="J61" s="116">
        <v>-1.1140235910878113</v>
      </c>
    </row>
    <row r="62" spans="1:16" s="110" customFormat="1" ht="14.45" customHeight="1" x14ac:dyDescent="0.2">
      <c r="A62" s="120"/>
      <c r="B62" s="121" t="s">
        <v>111</v>
      </c>
      <c r="C62" s="113">
        <v>17.807812267934057</v>
      </c>
      <c r="D62" s="115">
        <v>1199</v>
      </c>
      <c r="E62" s="114">
        <v>1212</v>
      </c>
      <c r="F62" s="114">
        <v>1210</v>
      </c>
      <c r="G62" s="114">
        <v>1177</v>
      </c>
      <c r="H62" s="140">
        <v>1145</v>
      </c>
      <c r="I62" s="115">
        <v>54</v>
      </c>
      <c r="J62" s="116">
        <v>4.716157205240175</v>
      </c>
    </row>
    <row r="63" spans="1:16" s="110" customFormat="1" ht="14.45" customHeight="1" x14ac:dyDescent="0.2">
      <c r="A63" s="120"/>
      <c r="B63" s="121" t="s">
        <v>112</v>
      </c>
      <c r="C63" s="113">
        <v>1.7525620080201991</v>
      </c>
      <c r="D63" s="115">
        <v>118</v>
      </c>
      <c r="E63" s="114">
        <v>126</v>
      </c>
      <c r="F63" s="114">
        <v>130</v>
      </c>
      <c r="G63" s="114">
        <v>112</v>
      </c>
      <c r="H63" s="140">
        <v>98</v>
      </c>
      <c r="I63" s="115">
        <v>20</v>
      </c>
      <c r="J63" s="116">
        <v>20.408163265306122</v>
      </c>
    </row>
    <row r="64" spans="1:16" s="110" customFormat="1" ht="14.45" customHeight="1" x14ac:dyDescent="0.2">
      <c r="A64" s="120" t="s">
        <v>113</v>
      </c>
      <c r="B64" s="119" t="s">
        <v>116</v>
      </c>
      <c r="C64" s="113">
        <v>96.791920392098618</v>
      </c>
      <c r="D64" s="115">
        <v>6517</v>
      </c>
      <c r="E64" s="114">
        <v>6716</v>
      </c>
      <c r="F64" s="114">
        <v>6762</v>
      </c>
      <c r="G64" s="114">
        <v>6754</v>
      </c>
      <c r="H64" s="140">
        <v>6717</v>
      </c>
      <c r="I64" s="115">
        <v>-200</v>
      </c>
      <c r="J64" s="116">
        <v>-2.9775197260681852</v>
      </c>
    </row>
    <row r="65" spans="1:10" s="110" customFormat="1" ht="14.45" customHeight="1" x14ac:dyDescent="0.2">
      <c r="A65" s="123"/>
      <c r="B65" s="124" t="s">
        <v>117</v>
      </c>
      <c r="C65" s="125">
        <v>3.1189662854596762</v>
      </c>
      <c r="D65" s="143">
        <v>210</v>
      </c>
      <c r="E65" s="144">
        <v>221</v>
      </c>
      <c r="F65" s="144">
        <v>224</v>
      </c>
      <c r="G65" s="144">
        <v>226</v>
      </c>
      <c r="H65" s="145">
        <v>209</v>
      </c>
      <c r="I65" s="143">
        <v>1</v>
      </c>
      <c r="J65" s="146">
        <v>0.4784688995215311</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327</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5740</v>
      </c>
      <c r="G11" s="114">
        <v>5943</v>
      </c>
      <c r="H11" s="114">
        <v>6007</v>
      </c>
      <c r="I11" s="114">
        <v>5925</v>
      </c>
      <c r="J11" s="140">
        <v>5835</v>
      </c>
      <c r="K11" s="114">
        <v>-95</v>
      </c>
      <c r="L11" s="116">
        <v>-1.6281062553556127</v>
      </c>
    </row>
    <row r="12" spans="1:17" s="110" customFormat="1" ht="24" customHeight="1" x14ac:dyDescent="0.2">
      <c r="A12" s="604" t="s">
        <v>185</v>
      </c>
      <c r="B12" s="605"/>
      <c r="C12" s="605"/>
      <c r="D12" s="606"/>
      <c r="E12" s="113">
        <v>34.3205574912892</v>
      </c>
      <c r="F12" s="115">
        <v>1970</v>
      </c>
      <c r="G12" s="114">
        <v>2040</v>
      </c>
      <c r="H12" s="114">
        <v>2065</v>
      </c>
      <c r="I12" s="114">
        <v>2058</v>
      </c>
      <c r="J12" s="140">
        <v>2005</v>
      </c>
      <c r="K12" s="114">
        <v>-35</v>
      </c>
      <c r="L12" s="116">
        <v>-1.745635910224439</v>
      </c>
    </row>
    <row r="13" spans="1:17" s="110" customFormat="1" ht="15" customHeight="1" x14ac:dyDescent="0.2">
      <c r="A13" s="120"/>
      <c r="B13" s="612" t="s">
        <v>107</v>
      </c>
      <c r="C13" s="612"/>
      <c r="E13" s="113">
        <v>65.679442508710807</v>
      </c>
      <c r="F13" s="115">
        <v>3770</v>
      </c>
      <c r="G13" s="114">
        <v>3903</v>
      </c>
      <c r="H13" s="114">
        <v>3942</v>
      </c>
      <c r="I13" s="114">
        <v>3867</v>
      </c>
      <c r="J13" s="140">
        <v>3830</v>
      </c>
      <c r="K13" s="114">
        <v>-60</v>
      </c>
      <c r="L13" s="116">
        <v>-1.566579634464752</v>
      </c>
    </row>
    <row r="14" spans="1:17" s="110" customFormat="1" ht="22.5" customHeight="1" x14ac:dyDescent="0.2">
      <c r="A14" s="604" t="s">
        <v>186</v>
      </c>
      <c r="B14" s="605"/>
      <c r="C14" s="605"/>
      <c r="D14" s="606"/>
      <c r="E14" s="113">
        <v>10.905923344947736</v>
      </c>
      <c r="F14" s="115">
        <v>626</v>
      </c>
      <c r="G14" s="114">
        <v>644</v>
      </c>
      <c r="H14" s="114">
        <v>674</v>
      </c>
      <c r="I14" s="114">
        <v>661</v>
      </c>
      <c r="J14" s="140">
        <v>621</v>
      </c>
      <c r="K14" s="114">
        <v>5</v>
      </c>
      <c r="L14" s="116">
        <v>0.80515297906602257</v>
      </c>
    </row>
    <row r="15" spans="1:17" s="110" customFormat="1" ht="15" customHeight="1" x14ac:dyDescent="0.2">
      <c r="A15" s="120"/>
      <c r="B15" s="119"/>
      <c r="C15" s="258" t="s">
        <v>106</v>
      </c>
      <c r="E15" s="113">
        <v>41.054313099041536</v>
      </c>
      <c r="F15" s="115">
        <v>257</v>
      </c>
      <c r="G15" s="114">
        <v>257</v>
      </c>
      <c r="H15" s="114">
        <v>266</v>
      </c>
      <c r="I15" s="114">
        <v>280</v>
      </c>
      <c r="J15" s="140">
        <v>264</v>
      </c>
      <c r="K15" s="114">
        <v>-7</v>
      </c>
      <c r="L15" s="116">
        <v>-2.6515151515151514</v>
      </c>
    </row>
    <row r="16" spans="1:17" s="110" customFormat="1" ht="15" customHeight="1" x14ac:dyDescent="0.2">
      <c r="A16" s="120"/>
      <c r="B16" s="119"/>
      <c r="C16" s="258" t="s">
        <v>107</v>
      </c>
      <c r="E16" s="113">
        <v>58.945686900958464</v>
      </c>
      <c r="F16" s="115">
        <v>369</v>
      </c>
      <c r="G16" s="114">
        <v>387</v>
      </c>
      <c r="H16" s="114">
        <v>408</v>
      </c>
      <c r="I16" s="114">
        <v>381</v>
      </c>
      <c r="J16" s="140">
        <v>357</v>
      </c>
      <c r="K16" s="114">
        <v>12</v>
      </c>
      <c r="L16" s="116">
        <v>3.3613445378151261</v>
      </c>
    </row>
    <row r="17" spans="1:12" s="110" customFormat="1" ht="15" customHeight="1" x14ac:dyDescent="0.2">
      <c r="A17" s="120"/>
      <c r="B17" s="121" t="s">
        <v>109</v>
      </c>
      <c r="C17" s="258"/>
      <c r="E17" s="113">
        <v>49.512195121951223</v>
      </c>
      <c r="F17" s="115">
        <v>2842</v>
      </c>
      <c r="G17" s="114">
        <v>2972</v>
      </c>
      <c r="H17" s="114">
        <v>3006</v>
      </c>
      <c r="I17" s="114">
        <v>2976</v>
      </c>
      <c r="J17" s="140">
        <v>2966</v>
      </c>
      <c r="K17" s="114">
        <v>-124</v>
      </c>
      <c r="L17" s="116">
        <v>-4.1807147673634528</v>
      </c>
    </row>
    <row r="18" spans="1:12" s="110" customFormat="1" ht="15" customHeight="1" x14ac:dyDescent="0.2">
      <c r="A18" s="120"/>
      <c r="B18" s="119"/>
      <c r="C18" s="258" t="s">
        <v>106</v>
      </c>
      <c r="E18" s="113">
        <v>30.014074595355382</v>
      </c>
      <c r="F18" s="115">
        <v>853</v>
      </c>
      <c r="G18" s="114">
        <v>892</v>
      </c>
      <c r="H18" s="114">
        <v>902</v>
      </c>
      <c r="I18" s="114">
        <v>891</v>
      </c>
      <c r="J18" s="140">
        <v>867</v>
      </c>
      <c r="K18" s="114">
        <v>-14</v>
      </c>
      <c r="L18" s="116">
        <v>-1.6147635524798154</v>
      </c>
    </row>
    <row r="19" spans="1:12" s="110" customFormat="1" ht="15" customHeight="1" x14ac:dyDescent="0.2">
      <c r="A19" s="120"/>
      <c r="B19" s="119"/>
      <c r="C19" s="258" t="s">
        <v>107</v>
      </c>
      <c r="E19" s="113">
        <v>69.985925404644618</v>
      </c>
      <c r="F19" s="115">
        <v>1989</v>
      </c>
      <c r="G19" s="114">
        <v>2080</v>
      </c>
      <c r="H19" s="114">
        <v>2104</v>
      </c>
      <c r="I19" s="114">
        <v>2085</v>
      </c>
      <c r="J19" s="140">
        <v>2099</v>
      </c>
      <c r="K19" s="114">
        <v>-110</v>
      </c>
      <c r="L19" s="116">
        <v>-5.2405907575035728</v>
      </c>
    </row>
    <row r="20" spans="1:12" s="110" customFormat="1" ht="15" customHeight="1" x14ac:dyDescent="0.2">
      <c r="A20" s="120"/>
      <c r="B20" s="121" t="s">
        <v>110</v>
      </c>
      <c r="C20" s="258"/>
      <c r="E20" s="113">
        <v>22.177700348432055</v>
      </c>
      <c r="F20" s="115">
        <v>1273</v>
      </c>
      <c r="G20" s="114">
        <v>1294</v>
      </c>
      <c r="H20" s="114">
        <v>1295</v>
      </c>
      <c r="I20" s="114">
        <v>1291</v>
      </c>
      <c r="J20" s="140">
        <v>1275</v>
      </c>
      <c r="K20" s="114">
        <v>-2</v>
      </c>
      <c r="L20" s="116">
        <v>-0.15686274509803921</v>
      </c>
    </row>
    <row r="21" spans="1:12" s="110" customFormat="1" ht="15" customHeight="1" x14ac:dyDescent="0.2">
      <c r="A21" s="120"/>
      <c r="B21" s="119"/>
      <c r="C21" s="258" t="s">
        <v>106</v>
      </c>
      <c r="E21" s="113">
        <v>29.615082482325217</v>
      </c>
      <c r="F21" s="115">
        <v>377</v>
      </c>
      <c r="G21" s="114">
        <v>377</v>
      </c>
      <c r="H21" s="114">
        <v>380</v>
      </c>
      <c r="I21" s="114">
        <v>383</v>
      </c>
      <c r="J21" s="140">
        <v>377</v>
      </c>
      <c r="K21" s="114">
        <v>0</v>
      </c>
      <c r="L21" s="116">
        <v>0</v>
      </c>
    </row>
    <row r="22" spans="1:12" s="110" customFormat="1" ht="15" customHeight="1" x14ac:dyDescent="0.2">
      <c r="A22" s="120"/>
      <c r="B22" s="119"/>
      <c r="C22" s="258" t="s">
        <v>107</v>
      </c>
      <c r="E22" s="113">
        <v>70.384917517674779</v>
      </c>
      <c r="F22" s="115">
        <v>896</v>
      </c>
      <c r="G22" s="114">
        <v>917</v>
      </c>
      <c r="H22" s="114">
        <v>915</v>
      </c>
      <c r="I22" s="114">
        <v>908</v>
      </c>
      <c r="J22" s="140">
        <v>898</v>
      </c>
      <c r="K22" s="114">
        <v>-2</v>
      </c>
      <c r="L22" s="116">
        <v>-0.22271714922048999</v>
      </c>
    </row>
    <row r="23" spans="1:12" s="110" customFormat="1" ht="15" customHeight="1" x14ac:dyDescent="0.2">
      <c r="A23" s="120"/>
      <c r="B23" s="121" t="s">
        <v>111</v>
      </c>
      <c r="C23" s="258"/>
      <c r="E23" s="113">
        <v>17.404181184668989</v>
      </c>
      <c r="F23" s="115">
        <v>999</v>
      </c>
      <c r="G23" s="114">
        <v>1033</v>
      </c>
      <c r="H23" s="114">
        <v>1032</v>
      </c>
      <c r="I23" s="114">
        <v>997</v>
      </c>
      <c r="J23" s="140">
        <v>973</v>
      </c>
      <c r="K23" s="114">
        <v>26</v>
      </c>
      <c r="L23" s="116">
        <v>2.6721479958890031</v>
      </c>
    </row>
    <row r="24" spans="1:12" s="110" customFormat="1" ht="15" customHeight="1" x14ac:dyDescent="0.2">
      <c r="A24" s="120"/>
      <c r="B24" s="119"/>
      <c r="C24" s="258" t="s">
        <v>106</v>
      </c>
      <c r="E24" s="113">
        <v>48.348348348348345</v>
      </c>
      <c r="F24" s="115">
        <v>483</v>
      </c>
      <c r="G24" s="114">
        <v>514</v>
      </c>
      <c r="H24" s="114">
        <v>517</v>
      </c>
      <c r="I24" s="114">
        <v>504</v>
      </c>
      <c r="J24" s="140">
        <v>497</v>
      </c>
      <c r="K24" s="114">
        <v>-14</v>
      </c>
      <c r="L24" s="116">
        <v>-2.816901408450704</v>
      </c>
    </row>
    <row r="25" spans="1:12" s="110" customFormat="1" ht="15" customHeight="1" x14ac:dyDescent="0.2">
      <c r="A25" s="120"/>
      <c r="B25" s="119"/>
      <c r="C25" s="258" t="s">
        <v>107</v>
      </c>
      <c r="E25" s="113">
        <v>51.651651651651655</v>
      </c>
      <c r="F25" s="115">
        <v>516</v>
      </c>
      <c r="G25" s="114">
        <v>519</v>
      </c>
      <c r="H25" s="114">
        <v>515</v>
      </c>
      <c r="I25" s="114">
        <v>493</v>
      </c>
      <c r="J25" s="140">
        <v>476</v>
      </c>
      <c r="K25" s="114">
        <v>40</v>
      </c>
      <c r="L25" s="116">
        <v>8.4033613445378155</v>
      </c>
    </row>
    <row r="26" spans="1:12" s="110" customFormat="1" ht="15" customHeight="1" x14ac:dyDescent="0.2">
      <c r="A26" s="120"/>
      <c r="C26" s="121" t="s">
        <v>187</v>
      </c>
      <c r="D26" s="110" t="s">
        <v>188</v>
      </c>
      <c r="E26" s="113">
        <v>1.6202090592334495</v>
      </c>
      <c r="F26" s="115">
        <v>93</v>
      </c>
      <c r="G26" s="114">
        <v>104</v>
      </c>
      <c r="H26" s="114">
        <v>108</v>
      </c>
      <c r="I26" s="114">
        <v>90</v>
      </c>
      <c r="J26" s="140">
        <v>80</v>
      </c>
      <c r="K26" s="114">
        <v>13</v>
      </c>
      <c r="L26" s="116">
        <v>16.25</v>
      </c>
    </row>
    <row r="27" spans="1:12" s="110" customFormat="1" ht="15" customHeight="1" x14ac:dyDescent="0.2">
      <c r="A27" s="120"/>
      <c r="B27" s="119"/>
      <c r="D27" s="259" t="s">
        <v>106</v>
      </c>
      <c r="E27" s="113">
        <v>40.86021505376344</v>
      </c>
      <c r="F27" s="115">
        <v>38</v>
      </c>
      <c r="G27" s="114">
        <v>47</v>
      </c>
      <c r="H27" s="114">
        <v>48</v>
      </c>
      <c r="I27" s="114">
        <v>32</v>
      </c>
      <c r="J27" s="140">
        <v>30</v>
      </c>
      <c r="K27" s="114">
        <v>8</v>
      </c>
      <c r="L27" s="116">
        <v>26.666666666666668</v>
      </c>
    </row>
    <row r="28" spans="1:12" s="110" customFormat="1" ht="15" customHeight="1" x14ac:dyDescent="0.2">
      <c r="A28" s="120"/>
      <c r="B28" s="119"/>
      <c r="D28" s="259" t="s">
        <v>107</v>
      </c>
      <c r="E28" s="113">
        <v>59.13978494623656</v>
      </c>
      <c r="F28" s="115">
        <v>55</v>
      </c>
      <c r="G28" s="114">
        <v>57</v>
      </c>
      <c r="H28" s="114">
        <v>60</v>
      </c>
      <c r="I28" s="114">
        <v>58</v>
      </c>
      <c r="J28" s="140">
        <v>50</v>
      </c>
      <c r="K28" s="114">
        <v>5</v>
      </c>
      <c r="L28" s="116">
        <v>10</v>
      </c>
    </row>
    <row r="29" spans="1:12" s="110" customFormat="1" ht="24" customHeight="1" x14ac:dyDescent="0.2">
      <c r="A29" s="604" t="s">
        <v>189</v>
      </c>
      <c r="B29" s="605"/>
      <c r="C29" s="605"/>
      <c r="D29" s="606"/>
      <c r="E29" s="113">
        <v>93.20557491289199</v>
      </c>
      <c r="F29" s="115">
        <v>5350</v>
      </c>
      <c r="G29" s="114">
        <v>5533</v>
      </c>
      <c r="H29" s="114">
        <v>5571</v>
      </c>
      <c r="I29" s="114">
        <v>5477</v>
      </c>
      <c r="J29" s="140">
        <v>5414</v>
      </c>
      <c r="K29" s="114">
        <v>-64</v>
      </c>
      <c r="L29" s="116">
        <v>-1.1821204285186553</v>
      </c>
    </row>
    <row r="30" spans="1:12" s="110" customFormat="1" ht="15" customHeight="1" x14ac:dyDescent="0.2">
      <c r="A30" s="120"/>
      <c r="B30" s="119"/>
      <c r="C30" s="258" t="s">
        <v>106</v>
      </c>
      <c r="E30" s="113">
        <v>34.317757009345797</v>
      </c>
      <c r="F30" s="115">
        <v>1836</v>
      </c>
      <c r="G30" s="114">
        <v>1900</v>
      </c>
      <c r="H30" s="114">
        <v>1924</v>
      </c>
      <c r="I30" s="114">
        <v>1909</v>
      </c>
      <c r="J30" s="140">
        <v>1868</v>
      </c>
      <c r="K30" s="114">
        <v>-32</v>
      </c>
      <c r="L30" s="116">
        <v>-1.7130620985010707</v>
      </c>
    </row>
    <row r="31" spans="1:12" s="110" customFormat="1" ht="15" customHeight="1" x14ac:dyDescent="0.2">
      <c r="A31" s="120"/>
      <c r="B31" s="119"/>
      <c r="C31" s="258" t="s">
        <v>107</v>
      </c>
      <c r="E31" s="113">
        <v>65.682242990654203</v>
      </c>
      <c r="F31" s="115">
        <v>3514</v>
      </c>
      <c r="G31" s="114">
        <v>3633</v>
      </c>
      <c r="H31" s="114">
        <v>3647</v>
      </c>
      <c r="I31" s="114">
        <v>3568</v>
      </c>
      <c r="J31" s="140">
        <v>3546</v>
      </c>
      <c r="K31" s="114">
        <v>-32</v>
      </c>
      <c r="L31" s="116">
        <v>-0.90242526790750144</v>
      </c>
    </row>
    <row r="32" spans="1:12" s="110" customFormat="1" ht="15" customHeight="1" x14ac:dyDescent="0.2">
      <c r="A32" s="120"/>
      <c r="B32" s="119" t="s">
        <v>117</v>
      </c>
      <c r="C32" s="258"/>
      <c r="E32" s="113">
        <v>6.6202090592334493</v>
      </c>
      <c r="F32" s="114">
        <v>380</v>
      </c>
      <c r="G32" s="114">
        <v>396</v>
      </c>
      <c r="H32" s="114">
        <v>423</v>
      </c>
      <c r="I32" s="114">
        <v>434</v>
      </c>
      <c r="J32" s="140">
        <v>408</v>
      </c>
      <c r="K32" s="114">
        <v>-28</v>
      </c>
      <c r="L32" s="116">
        <v>-6.8627450980392153</v>
      </c>
    </row>
    <row r="33" spans="1:12" s="110" customFormat="1" ht="15" customHeight="1" x14ac:dyDescent="0.2">
      <c r="A33" s="120"/>
      <c r="B33" s="119"/>
      <c r="C33" s="258" t="s">
        <v>106</v>
      </c>
      <c r="E33" s="113">
        <v>35</v>
      </c>
      <c r="F33" s="114">
        <v>133</v>
      </c>
      <c r="G33" s="114">
        <v>139</v>
      </c>
      <c r="H33" s="114">
        <v>140</v>
      </c>
      <c r="I33" s="114">
        <v>148</v>
      </c>
      <c r="J33" s="140">
        <v>136</v>
      </c>
      <c r="K33" s="114">
        <v>-3</v>
      </c>
      <c r="L33" s="116">
        <v>-2.2058823529411766</v>
      </c>
    </row>
    <row r="34" spans="1:12" s="110" customFormat="1" ht="15" customHeight="1" x14ac:dyDescent="0.2">
      <c r="A34" s="120"/>
      <c r="B34" s="119"/>
      <c r="C34" s="258" t="s">
        <v>107</v>
      </c>
      <c r="E34" s="113">
        <v>65</v>
      </c>
      <c r="F34" s="114">
        <v>247</v>
      </c>
      <c r="G34" s="114">
        <v>257</v>
      </c>
      <c r="H34" s="114">
        <v>283</v>
      </c>
      <c r="I34" s="114">
        <v>286</v>
      </c>
      <c r="J34" s="140">
        <v>272</v>
      </c>
      <c r="K34" s="114">
        <v>-25</v>
      </c>
      <c r="L34" s="116">
        <v>-9.1911764705882355</v>
      </c>
    </row>
    <row r="35" spans="1:12" s="110" customFormat="1" ht="24" customHeight="1" x14ac:dyDescent="0.2">
      <c r="A35" s="604" t="s">
        <v>192</v>
      </c>
      <c r="B35" s="605"/>
      <c r="C35" s="605"/>
      <c r="D35" s="606"/>
      <c r="E35" s="113">
        <v>13.362369337979095</v>
      </c>
      <c r="F35" s="114">
        <v>767</v>
      </c>
      <c r="G35" s="114">
        <v>796</v>
      </c>
      <c r="H35" s="114">
        <v>811</v>
      </c>
      <c r="I35" s="114">
        <v>821</v>
      </c>
      <c r="J35" s="114">
        <v>794</v>
      </c>
      <c r="K35" s="318">
        <v>-27</v>
      </c>
      <c r="L35" s="319">
        <v>-3.4005037783375314</v>
      </c>
    </row>
    <row r="36" spans="1:12" s="110" customFormat="1" ht="15" customHeight="1" x14ac:dyDescent="0.2">
      <c r="A36" s="120"/>
      <c r="B36" s="119"/>
      <c r="C36" s="258" t="s">
        <v>106</v>
      </c>
      <c r="E36" s="113">
        <v>25.162972620599739</v>
      </c>
      <c r="F36" s="114">
        <v>193</v>
      </c>
      <c r="G36" s="114">
        <v>189</v>
      </c>
      <c r="H36" s="114">
        <v>190</v>
      </c>
      <c r="I36" s="114">
        <v>208</v>
      </c>
      <c r="J36" s="114">
        <v>198</v>
      </c>
      <c r="K36" s="318">
        <v>-5</v>
      </c>
      <c r="L36" s="116">
        <v>-2.5252525252525251</v>
      </c>
    </row>
    <row r="37" spans="1:12" s="110" customFormat="1" ht="15" customHeight="1" x14ac:dyDescent="0.2">
      <c r="A37" s="120"/>
      <c r="B37" s="119"/>
      <c r="C37" s="258" t="s">
        <v>107</v>
      </c>
      <c r="E37" s="113">
        <v>74.837027379400254</v>
      </c>
      <c r="F37" s="114">
        <v>574</v>
      </c>
      <c r="G37" s="114">
        <v>607</v>
      </c>
      <c r="H37" s="114">
        <v>621</v>
      </c>
      <c r="I37" s="114">
        <v>613</v>
      </c>
      <c r="J37" s="140">
        <v>596</v>
      </c>
      <c r="K37" s="114">
        <v>-22</v>
      </c>
      <c r="L37" s="116">
        <v>-3.6912751677852347</v>
      </c>
    </row>
    <row r="38" spans="1:12" s="110" customFormat="1" ht="15" customHeight="1" x14ac:dyDescent="0.2">
      <c r="A38" s="120"/>
      <c r="B38" s="119" t="s">
        <v>328</v>
      </c>
      <c r="C38" s="258"/>
      <c r="E38" s="113">
        <v>69.041811846689896</v>
      </c>
      <c r="F38" s="114">
        <v>3963</v>
      </c>
      <c r="G38" s="114">
        <v>4101</v>
      </c>
      <c r="H38" s="114">
        <v>4119</v>
      </c>
      <c r="I38" s="114">
        <v>4025</v>
      </c>
      <c r="J38" s="140">
        <v>3953</v>
      </c>
      <c r="K38" s="114">
        <v>10</v>
      </c>
      <c r="L38" s="116">
        <v>0.25297242600556541</v>
      </c>
    </row>
    <row r="39" spans="1:12" s="110" customFormat="1" ht="15" customHeight="1" x14ac:dyDescent="0.2">
      <c r="A39" s="120"/>
      <c r="B39" s="119"/>
      <c r="C39" s="258" t="s">
        <v>106</v>
      </c>
      <c r="E39" s="113">
        <v>37.067877870300279</v>
      </c>
      <c r="F39" s="115">
        <v>1469</v>
      </c>
      <c r="G39" s="114">
        <v>1536</v>
      </c>
      <c r="H39" s="114">
        <v>1552</v>
      </c>
      <c r="I39" s="114">
        <v>1532</v>
      </c>
      <c r="J39" s="140">
        <v>1484</v>
      </c>
      <c r="K39" s="114">
        <v>-15</v>
      </c>
      <c r="L39" s="116">
        <v>-1.0107816711590296</v>
      </c>
    </row>
    <row r="40" spans="1:12" s="110" customFormat="1" ht="15" customHeight="1" x14ac:dyDescent="0.2">
      <c r="A40" s="120"/>
      <c r="B40" s="119"/>
      <c r="C40" s="258" t="s">
        <v>107</v>
      </c>
      <c r="E40" s="113">
        <v>62.932122129699721</v>
      </c>
      <c r="F40" s="115">
        <v>2494</v>
      </c>
      <c r="G40" s="114">
        <v>2565</v>
      </c>
      <c r="H40" s="114">
        <v>2567</v>
      </c>
      <c r="I40" s="114">
        <v>2493</v>
      </c>
      <c r="J40" s="140">
        <v>2469</v>
      </c>
      <c r="K40" s="114">
        <v>25</v>
      </c>
      <c r="L40" s="116">
        <v>1.0125556905629809</v>
      </c>
    </row>
    <row r="41" spans="1:12" s="110" customFormat="1" ht="15" customHeight="1" x14ac:dyDescent="0.2">
      <c r="A41" s="120"/>
      <c r="B41" s="320" t="s">
        <v>517</v>
      </c>
      <c r="C41" s="258"/>
      <c r="E41" s="113">
        <v>4.4250871080139369</v>
      </c>
      <c r="F41" s="115">
        <v>254</v>
      </c>
      <c r="G41" s="114">
        <v>242</v>
      </c>
      <c r="H41" s="114">
        <v>241</v>
      </c>
      <c r="I41" s="114">
        <v>237</v>
      </c>
      <c r="J41" s="140">
        <v>231</v>
      </c>
      <c r="K41" s="114">
        <v>23</v>
      </c>
      <c r="L41" s="116">
        <v>9.9567099567099575</v>
      </c>
    </row>
    <row r="42" spans="1:12" s="110" customFormat="1" ht="15" customHeight="1" x14ac:dyDescent="0.2">
      <c r="A42" s="120"/>
      <c r="B42" s="119"/>
      <c r="C42" s="268" t="s">
        <v>106</v>
      </c>
      <c r="D42" s="182"/>
      <c r="E42" s="113">
        <v>45.669291338582674</v>
      </c>
      <c r="F42" s="115">
        <v>116</v>
      </c>
      <c r="G42" s="114">
        <v>110</v>
      </c>
      <c r="H42" s="114">
        <v>110</v>
      </c>
      <c r="I42" s="114">
        <v>109</v>
      </c>
      <c r="J42" s="140">
        <v>117</v>
      </c>
      <c r="K42" s="114">
        <v>-1</v>
      </c>
      <c r="L42" s="116">
        <v>-0.85470085470085466</v>
      </c>
    </row>
    <row r="43" spans="1:12" s="110" customFormat="1" ht="15" customHeight="1" x14ac:dyDescent="0.2">
      <c r="A43" s="120"/>
      <c r="B43" s="119"/>
      <c r="C43" s="268" t="s">
        <v>107</v>
      </c>
      <c r="D43" s="182"/>
      <c r="E43" s="113">
        <v>54.330708661417326</v>
      </c>
      <c r="F43" s="115">
        <v>138</v>
      </c>
      <c r="G43" s="114">
        <v>132</v>
      </c>
      <c r="H43" s="114">
        <v>131</v>
      </c>
      <c r="I43" s="114">
        <v>128</v>
      </c>
      <c r="J43" s="140">
        <v>114</v>
      </c>
      <c r="K43" s="114">
        <v>24</v>
      </c>
      <c r="L43" s="116">
        <v>21.05263157894737</v>
      </c>
    </row>
    <row r="44" spans="1:12" s="110" customFormat="1" ht="15" customHeight="1" x14ac:dyDescent="0.2">
      <c r="A44" s="120"/>
      <c r="B44" s="119" t="s">
        <v>205</v>
      </c>
      <c r="C44" s="268"/>
      <c r="D44" s="182"/>
      <c r="E44" s="113">
        <v>13.170731707317072</v>
      </c>
      <c r="F44" s="115">
        <v>756</v>
      </c>
      <c r="G44" s="114">
        <v>804</v>
      </c>
      <c r="H44" s="114">
        <v>836</v>
      </c>
      <c r="I44" s="114">
        <v>842</v>
      </c>
      <c r="J44" s="140">
        <v>857</v>
      </c>
      <c r="K44" s="114">
        <v>-101</v>
      </c>
      <c r="L44" s="116">
        <v>-11.785297549591599</v>
      </c>
    </row>
    <row r="45" spans="1:12" s="110" customFormat="1" ht="15" customHeight="1" x14ac:dyDescent="0.2">
      <c r="A45" s="120"/>
      <c r="B45" s="119"/>
      <c r="C45" s="268" t="s">
        <v>106</v>
      </c>
      <c r="D45" s="182"/>
      <c r="E45" s="113">
        <v>25.396825396825395</v>
      </c>
      <c r="F45" s="115">
        <v>192</v>
      </c>
      <c r="G45" s="114">
        <v>205</v>
      </c>
      <c r="H45" s="114">
        <v>213</v>
      </c>
      <c r="I45" s="114">
        <v>209</v>
      </c>
      <c r="J45" s="140">
        <v>206</v>
      </c>
      <c r="K45" s="114">
        <v>-14</v>
      </c>
      <c r="L45" s="116">
        <v>-6.7961165048543686</v>
      </c>
    </row>
    <row r="46" spans="1:12" s="110" customFormat="1" ht="15" customHeight="1" x14ac:dyDescent="0.2">
      <c r="A46" s="123"/>
      <c r="B46" s="124"/>
      <c r="C46" s="260" t="s">
        <v>107</v>
      </c>
      <c r="D46" s="261"/>
      <c r="E46" s="125">
        <v>74.603174603174608</v>
      </c>
      <c r="F46" s="143">
        <v>564</v>
      </c>
      <c r="G46" s="144">
        <v>599</v>
      </c>
      <c r="H46" s="144">
        <v>623</v>
      </c>
      <c r="I46" s="144">
        <v>633</v>
      </c>
      <c r="J46" s="145">
        <v>651</v>
      </c>
      <c r="K46" s="144">
        <v>-87</v>
      </c>
      <c r="L46" s="146">
        <v>-13.364055299539171</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329</v>
      </c>
      <c r="B49" s="192"/>
      <c r="C49" s="192"/>
      <c r="D49" s="192"/>
      <c r="E49" s="273"/>
      <c r="F49" s="274"/>
      <c r="G49" s="274"/>
      <c r="H49" s="274"/>
      <c r="I49" s="274"/>
      <c r="J49" s="274"/>
      <c r="K49" s="274"/>
      <c r="L49" s="276"/>
    </row>
    <row r="50" spans="1:12" ht="14.25" customHeight="1" x14ac:dyDescent="0.2">
      <c r="A50" s="535" t="s">
        <v>518</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19"/>
      <c r="B53" s="619"/>
      <c r="C53" s="619"/>
      <c r="D53" s="619"/>
      <c r="E53" s="619"/>
      <c r="F53" s="619"/>
      <c r="G53" s="619"/>
      <c r="H53" s="619"/>
      <c r="I53" s="619"/>
      <c r="J53" s="619"/>
      <c r="K53" s="619"/>
      <c r="L53" s="619"/>
    </row>
    <row r="54" spans="1:12" ht="21" customHeight="1" x14ac:dyDescent="0.2">
      <c r="A54" s="602"/>
      <c r="B54" s="602"/>
      <c r="C54" s="602"/>
      <c r="D54" s="602"/>
      <c r="E54" s="602"/>
      <c r="F54" s="602"/>
      <c r="G54" s="602"/>
      <c r="H54" s="602"/>
      <c r="I54" s="602"/>
      <c r="J54" s="602"/>
      <c r="K54" s="602"/>
      <c r="L54" s="602"/>
    </row>
    <row r="55" spans="1:12" ht="12.75" customHeight="1" x14ac:dyDescent="0.2"/>
  </sheetData>
  <mergeCells count="21">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35:D35"/>
    <mergeCell ref="A51:L51"/>
    <mergeCell ref="A52:L52"/>
    <mergeCell ref="A53:L53"/>
    <mergeCell ref="A54:L5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330</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5740</v>
      </c>
      <c r="E11" s="114">
        <v>5943</v>
      </c>
      <c r="F11" s="114">
        <v>6007</v>
      </c>
      <c r="G11" s="114">
        <v>5925</v>
      </c>
      <c r="H11" s="140">
        <v>5835</v>
      </c>
      <c r="I11" s="115">
        <v>-95</v>
      </c>
      <c r="J11" s="116">
        <v>-1.6281062553556127</v>
      </c>
    </row>
    <row r="12" spans="1:15" s="110" customFormat="1" ht="24.95" customHeight="1" x14ac:dyDescent="0.2">
      <c r="A12" s="193" t="s">
        <v>132</v>
      </c>
      <c r="B12" s="194" t="s">
        <v>133</v>
      </c>
      <c r="C12" s="113">
        <v>3.5888501742160277</v>
      </c>
      <c r="D12" s="115">
        <v>206</v>
      </c>
      <c r="E12" s="114">
        <v>212</v>
      </c>
      <c r="F12" s="114">
        <v>220</v>
      </c>
      <c r="G12" s="114">
        <v>210</v>
      </c>
      <c r="H12" s="140">
        <v>176</v>
      </c>
      <c r="I12" s="115">
        <v>30</v>
      </c>
      <c r="J12" s="116">
        <v>17.045454545454547</v>
      </c>
    </row>
    <row r="13" spans="1:15" s="110" customFormat="1" ht="24.95" customHeight="1" x14ac:dyDescent="0.2">
      <c r="A13" s="193" t="s">
        <v>134</v>
      </c>
      <c r="B13" s="199" t="s">
        <v>214</v>
      </c>
      <c r="C13" s="113">
        <v>1.2717770034843205</v>
      </c>
      <c r="D13" s="115">
        <v>73</v>
      </c>
      <c r="E13" s="114">
        <v>74</v>
      </c>
      <c r="F13" s="114">
        <v>69</v>
      </c>
      <c r="G13" s="114">
        <v>76</v>
      </c>
      <c r="H13" s="140">
        <v>72</v>
      </c>
      <c r="I13" s="115">
        <v>1</v>
      </c>
      <c r="J13" s="116">
        <v>1.3888888888888888</v>
      </c>
    </row>
    <row r="14" spans="1:15" s="287" customFormat="1" ht="24.95" customHeight="1" x14ac:dyDescent="0.2">
      <c r="A14" s="193" t="s">
        <v>215</v>
      </c>
      <c r="B14" s="199" t="s">
        <v>137</v>
      </c>
      <c r="C14" s="113">
        <v>11.86411149825784</v>
      </c>
      <c r="D14" s="115">
        <v>681</v>
      </c>
      <c r="E14" s="114">
        <v>718</v>
      </c>
      <c r="F14" s="114">
        <v>724</v>
      </c>
      <c r="G14" s="114">
        <v>723</v>
      </c>
      <c r="H14" s="140">
        <v>738</v>
      </c>
      <c r="I14" s="115">
        <v>-57</v>
      </c>
      <c r="J14" s="116">
        <v>-7.7235772357723578</v>
      </c>
      <c r="K14" s="110"/>
      <c r="L14" s="110"/>
      <c r="M14" s="110"/>
      <c r="N14" s="110"/>
      <c r="O14" s="110"/>
    </row>
    <row r="15" spans="1:15" s="110" customFormat="1" ht="24.95" customHeight="1" x14ac:dyDescent="0.2">
      <c r="A15" s="193" t="s">
        <v>216</v>
      </c>
      <c r="B15" s="199" t="s">
        <v>217</v>
      </c>
      <c r="C15" s="113">
        <v>5.2439024390243905</v>
      </c>
      <c r="D15" s="115">
        <v>301</v>
      </c>
      <c r="E15" s="114">
        <v>327</v>
      </c>
      <c r="F15" s="114">
        <v>321</v>
      </c>
      <c r="G15" s="114">
        <v>318</v>
      </c>
      <c r="H15" s="140">
        <v>332</v>
      </c>
      <c r="I15" s="115">
        <v>-31</v>
      </c>
      <c r="J15" s="116">
        <v>-9.3373493975903621</v>
      </c>
    </row>
    <row r="16" spans="1:15" s="287" customFormat="1" ht="24.95" customHeight="1" x14ac:dyDescent="0.2">
      <c r="A16" s="193" t="s">
        <v>218</v>
      </c>
      <c r="B16" s="199" t="s">
        <v>141</v>
      </c>
      <c r="C16" s="113">
        <v>3.7804878048780486</v>
      </c>
      <c r="D16" s="115">
        <v>217</v>
      </c>
      <c r="E16" s="114">
        <v>224</v>
      </c>
      <c r="F16" s="114">
        <v>230</v>
      </c>
      <c r="G16" s="114">
        <v>231</v>
      </c>
      <c r="H16" s="140">
        <v>227</v>
      </c>
      <c r="I16" s="115">
        <v>-10</v>
      </c>
      <c r="J16" s="116">
        <v>-4.4052863436123344</v>
      </c>
      <c r="K16" s="110"/>
      <c r="L16" s="110"/>
      <c r="M16" s="110"/>
      <c r="N16" s="110"/>
      <c r="O16" s="110"/>
    </row>
    <row r="17" spans="1:15" s="110" customFormat="1" ht="24.95" customHeight="1" x14ac:dyDescent="0.2">
      <c r="A17" s="193" t="s">
        <v>142</v>
      </c>
      <c r="B17" s="199" t="s">
        <v>220</v>
      </c>
      <c r="C17" s="113">
        <v>2.8397212543554007</v>
      </c>
      <c r="D17" s="115">
        <v>163</v>
      </c>
      <c r="E17" s="114">
        <v>167</v>
      </c>
      <c r="F17" s="114">
        <v>173</v>
      </c>
      <c r="G17" s="114">
        <v>174</v>
      </c>
      <c r="H17" s="140">
        <v>179</v>
      </c>
      <c r="I17" s="115">
        <v>-16</v>
      </c>
      <c r="J17" s="116">
        <v>-8.938547486033519</v>
      </c>
    </row>
    <row r="18" spans="1:15" s="287" customFormat="1" ht="24.95" customHeight="1" x14ac:dyDescent="0.2">
      <c r="A18" s="201" t="s">
        <v>144</v>
      </c>
      <c r="B18" s="202" t="s">
        <v>145</v>
      </c>
      <c r="C18" s="113">
        <v>6.6550522648083623</v>
      </c>
      <c r="D18" s="115">
        <v>382</v>
      </c>
      <c r="E18" s="114">
        <v>377</v>
      </c>
      <c r="F18" s="114">
        <v>377</v>
      </c>
      <c r="G18" s="114">
        <v>368</v>
      </c>
      <c r="H18" s="140">
        <v>367</v>
      </c>
      <c r="I18" s="115">
        <v>15</v>
      </c>
      <c r="J18" s="116">
        <v>4.0871934604904636</v>
      </c>
      <c r="K18" s="110"/>
      <c r="L18" s="110"/>
      <c r="M18" s="110"/>
      <c r="N18" s="110"/>
      <c r="O18" s="110"/>
    </row>
    <row r="19" spans="1:15" s="110" customFormat="1" ht="24.95" customHeight="1" x14ac:dyDescent="0.2">
      <c r="A19" s="193" t="s">
        <v>146</v>
      </c>
      <c r="B19" s="199" t="s">
        <v>147</v>
      </c>
      <c r="C19" s="113">
        <v>16.637630662020907</v>
      </c>
      <c r="D19" s="115">
        <v>955</v>
      </c>
      <c r="E19" s="114">
        <v>996</v>
      </c>
      <c r="F19" s="114">
        <v>1011</v>
      </c>
      <c r="G19" s="114">
        <v>1001</v>
      </c>
      <c r="H19" s="140">
        <v>1003</v>
      </c>
      <c r="I19" s="115">
        <v>-48</v>
      </c>
      <c r="J19" s="116">
        <v>-4.7856430707876374</v>
      </c>
    </row>
    <row r="20" spans="1:15" s="287" customFormat="1" ht="24.95" customHeight="1" x14ac:dyDescent="0.2">
      <c r="A20" s="193" t="s">
        <v>148</v>
      </c>
      <c r="B20" s="199" t="s">
        <v>149</v>
      </c>
      <c r="C20" s="113">
        <v>5.2264808362369335</v>
      </c>
      <c r="D20" s="115">
        <v>300</v>
      </c>
      <c r="E20" s="114">
        <v>297</v>
      </c>
      <c r="F20" s="114">
        <v>300</v>
      </c>
      <c r="G20" s="114">
        <v>300</v>
      </c>
      <c r="H20" s="140">
        <v>296</v>
      </c>
      <c r="I20" s="115">
        <v>4</v>
      </c>
      <c r="J20" s="116">
        <v>1.3513513513513513</v>
      </c>
      <c r="K20" s="110"/>
      <c r="L20" s="110"/>
      <c r="M20" s="110"/>
      <c r="N20" s="110"/>
      <c r="O20" s="110"/>
    </row>
    <row r="21" spans="1:15" s="110" customFormat="1" ht="24.95" customHeight="1" x14ac:dyDescent="0.2">
      <c r="A21" s="201" t="s">
        <v>150</v>
      </c>
      <c r="B21" s="202" t="s">
        <v>151</v>
      </c>
      <c r="C21" s="113">
        <v>15.19163763066202</v>
      </c>
      <c r="D21" s="115">
        <v>872</v>
      </c>
      <c r="E21" s="114">
        <v>952</v>
      </c>
      <c r="F21" s="114">
        <v>996</v>
      </c>
      <c r="G21" s="114">
        <v>936</v>
      </c>
      <c r="H21" s="140">
        <v>886</v>
      </c>
      <c r="I21" s="115">
        <v>-14</v>
      </c>
      <c r="J21" s="116">
        <v>-1.5801354401805869</v>
      </c>
    </row>
    <row r="22" spans="1:15" s="110" customFormat="1" ht="24.95" customHeight="1" x14ac:dyDescent="0.2">
      <c r="A22" s="201" t="s">
        <v>152</v>
      </c>
      <c r="B22" s="199" t="s">
        <v>153</v>
      </c>
      <c r="C22" s="113">
        <v>0.66202090592334495</v>
      </c>
      <c r="D22" s="115">
        <v>38</v>
      </c>
      <c r="E22" s="114">
        <v>38</v>
      </c>
      <c r="F22" s="114">
        <v>38</v>
      </c>
      <c r="G22" s="114">
        <v>36</v>
      </c>
      <c r="H22" s="140">
        <v>38</v>
      </c>
      <c r="I22" s="115">
        <v>0</v>
      </c>
      <c r="J22" s="116">
        <v>0</v>
      </c>
    </row>
    <row r="23" spans="1:15" s="110" customFormat="1" ht="24.95" customHeight="1" x14ac:dyDescent="0.2">
      <c r="A23" s="193" t="s">
        <v>154</v>
      </c>
      <c r="B23" s="199" t="s">
        <v>155</v>
      </c>
      <c r="C23" s="113">
        <v>1.602787456445993</v>
      </c>
      <c r="D23" s="115">
        <v>92</v>
      </c>
      <c r="E23" s="114">
        <v>96</v>
      </c>
      <c r="F23" s="114">
        <v>92</v>
      </c>
      <c r="G23" s="114">
        <v>94</v>
      </c>
      <c r="H23" s="140">
        <v>92</v>
      </c>
      <c r="I23" s="115">
        <v>0</v>
      </c>
      <c r="J23" s="116">
        <v>0</v>
      </c>
    </row>
    <row r="24" spans="1:15" s="110" customFormat="1" ht="24.95" customHeight="1" x14ac:dyDescent="0.2">
      <c r="A24" s="193" t="s">
        <v>156</v>
      </c>
      <c r="B24" s="199" t="s">
        <v>221</v>
      </c>
      <c r="C24" s="113">
        <v>6.9512195121951219</v>
      </c>
      <c r="D24" s="115">
        <v>399</v>
      </c>
      <c r="E24" s="114">
        <v>415</v>
      </c>
      <c r="F24" s="114">
        <v>409</v>
      </c>
      <c r="G24" s="114">
        <v>404</v>
      </c>
      <c r="H24" s="140">
        <v>403</v>
      </c>
      <c r="I24" s="115">
        <v>-4</v>
      </c>
      <c r="J24" s="116">
        <v>-0.99255583126550873</v>
      </c>
    </row>
    <row r="25" spans="1:15" s="110" customFormat="1" ht="24.95" customHeight="1" x14ac:dyDescent="0.2">
      <c r="A25" s="193" t="s">
        <v>222</v>
      </c>
      <c r="B25" s="204" t="s">
        <v>159</v>
      </c>
      <c r="C25" s="113">
        <v>6.3937282229965158</v>
      </c>
      <c r="D25" s="115">
        <v>367</v>
      </c>
      <c r="E25" s="114">
        <v>383</v>
      </c>
      <c r="F25" s="114">
        <v>379</v>
      </c>
      <c r="G25" s="114">
        <v>374</v>
      </c>
      <c r="H25" s="140">
        <v>383</v>
      </c>
      <c r="I25" s="115">
        <v>-16</v>
      </c>
      <c r="J25" s="116">
        <v>-4.1775456919060057</v>
      </c>
    </row>
    <row r="26" spans="1:15" s="110" customFormat="1" ht="24.95" customHeight="1" x14ac:dyDescent="0.2">
      <c r="A26" s="201">
        <v>782.78300000000002</v>
      </c>
      <c r="B26" s="203" t="s">
        <v>160</v>
      </c>
      <c r="C26" s="113">
        <v>0.57491289198606277</v>
      </c>
      <c r="D26" s="115">
        <v>33</v>
      </c>
      <c r="E26" s="114">
        <v>36</v>
      </c>
      <c r="F26" s="114">
        <v>35</v>
      </c>
      <c r="G26" s="114">
        <v>31</v>
      </c>
      <c r="H26" s="140">
        <v>28</v>
      </c>
      <c r="I26" s="115">
        <v>5</v>
      </c>
      <c r="J26" s="116">
        <v>17.857142857142858</v>
      </c>
    </row>
    <row r="27" spans="1:15" s="110" customFormat="1" ht="24.95" customHeight="1" x14ac:dyDescent="0.2">
      <c r="A27" s="193" t="s">
        <v>161</v>
      </c>
      <c r="B27" s="199" t="s">
        <v>162</v>
      </c>
      <c r="C27" s="113">
        <v>3.3972125435540068</v>
      </c>
      <c r="D27" s="115">
        <v>195</v>
      </c>
      <c r="E27" s="114">
        <v>188</v>
      </c>
      <c r="F27" s="114">
        <v>191</v>
      </c>
      <c r="G27" s="114">
        <v>193</v>
      </c>
      <c r="H27" s="140">
        <v>199</v>
      </c>
      <c r="I27" s="115">
        <v>-4</v>
      </c>
      <c r="J27" s="116">
        <v>-2.0100502512562812</v>
      </c>
    </row>
    <row r="28" spans="1:15" s="110" customFormat="1" ht="24.95" customHeight="1" x14ac:dyDescent="0.2">
      <c r="A28" s="193" t="s">
        <v>163</v>
      </c>
      <c r="B28" s="199" t="s">
        <v>164</v>
      </c>
      <c r="C28" s="113">
        <v>1.6550522648083623</v>
      </c>
      <c r="D28" s="115">
        <v>95</v>
      </c>
      <c r="E28" s="114">
        <v>94</v>
      </c>
      <c r="F28" s="114">
        <v>87</v>
      </c>
      <c r="G28" s="114">
        <v>91</v>
      </c>
      <c r="H28" s="140">
        <v>82</v>
      </c>
      <c r="I28" s="115">
        <v>13</v>
      </c>
      <c r="J28" s="116">
        <v>15.853658536585366</v>
      </c>
    </row>
    <row r="29" spans="1:15" s="110" customFormat="1" ht="24.95" customHeight="1" x14ac:dyDescent="0.2">
      <c r="A29" s="193">
        <v>86</v>
      </c>
      <c r="B29" s="199" t="s">
        <v>165</v>
      </c>
      <c r="C29" s="113">
        <v>4.8954703832752617</v>
      </c>
      <c r="D29" s="115">
        <v>281</v>
      </c>
      <c r="E29" s="114">
        <v>272</v>
      </c>
      <c r="F29" s="114">
        <v>272</v>
      </c>
      <c r="G29" s="114">
        <v>261</v>
      </c>
      <c r="H29" s="140">
        <v>267</v>
      </c>
      <c r="I29" s="115">
        <v>14</v>
      </c>
      <c r="J29" s="116">
        <v>5.2434456928838955</v>
      </c>
    </row>
    <row r="30" spans="1:15" s="110" customFormat="1" ht="24.95" customHeight="1" x14ac:dyDescent="0.2">
      <c r="A30" s="193">
        <v>87.88</v>
      </c>
      <c r="B30" s="204" t="s">
        <v>166</v>
      </c>
      <c r="C30" s="113">
        <v>2.7003484320557489</v>
      </c>
      <c r="D30" s="115">
        <v>155</v>
      </c>
      <c r="E30" s="114">
        <v>145</v>
      </c>
      <c r="F30" s="114">
        <v>139</v>
      </c>
      <c r="G30" s="114">
        <v>137</v>
      </c>
      <c r="H30" s="140">
        <v>137</v>
      </c>
      <c r="I30" s="115">
        <v>18</v>
      </c>
      <c r="J30" s="116">
        <v>13.138686131386862</v>
      </c>
    </row>
    <row r="31" spans="1:15" s="110" customFormat="1" ht="24.95" customHeight="1" x14ac:dyDescent="0.2">
      <c r="A31" s="193" t="s">
        <v>167</v>
      </c>
      <c r="B31" s="199" t="s">
        <v>168</v>
      </c>
      <c r="C31" s="113">
        <v>10.731707317073171</v>
      </c>
      <c r="D31" s="115">
        <v>616</v>
      </c>
      <c r="E31" s="114">
        <v>650</v>
      </c>
      <c r="F31" s="114">
        <v>668</v>
      </c>
      <c r="G31" s="114">
        <v>690</v>
      </c>
      <c r="H31" s="140">
        <v>668</v>
      </c>
      <c r="I31" s="115">
        <v>-52</v>
      </c>
      <c r="J31" s="116">
        <v>-7.7844311377245505</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3.5888501742160277</v>
      </c>
      <c r="D34" s="115">
        <v>206</v>
      </c>
      <c r="E34" s="114">
        <v>212</v>
      </c>
      <c r="F34" s="114">
        <v>220</v>
      </c>
      <c r="G34" s="114">
        <v>210</v>
      </c>
      <c r="H34" s="140">
        <v>176</v>
      </c>
      <c r="I34" s="115">
        <v>30</v>
      </c>
      <c r="J34" s="116">
        <v>17.045454545454547</v>
      </c>
    </row>
    <row r="35" spans="1:10" s="110" customFormat="1" ht="24.95" customHeight="1" x14ac:dyDescent="0.2">
      <c r="A35" s="292" t="s">
        <v>171</v>
      </c>
      <c r="B35" s="293" t="s">
        <v>172</v>
      </c>
      <c r="C35" s="113">
        <v>19.790940766550523</v>
      </c>
      <c r="D35" s="115">
        <v>1136</v>
      </c>
      <c r="E35" s="114">
        <v>1169</v>
      </c>
      <c r="F35" s="114">
        <v>1170</v>
      </c>
      <c r="G35" s="114">
        <v>1167</v>
      </c>
      <c r="H35" s="140">
        <v>1177</v>
      </c>
      <c r="I35" s="115">
        <v>-41</v>
      </c>
      <c r="J35" s="116">
        <v>-3.4834324553950724</v>
      </c>
    </row>
    <row r="36" spans="1:10" s="110" customFormat="1" ht="24.95" customHeight="1" x14ac:dyDescent="0.2">
      <c r="A36" s="294" t="s">
        <v>173</v>
      </c>
      <c r="B36" s="295" t="s">
        <v>174</v>
      </c>
      <c r="C36" s="125">
        <v>76.620209059233446</v>
      </c>
      <c r="D36" s="143">
        <v>4398</v>
      </c>
      <c r="E36" s="144">
        <v>4562</v>
      </c>
      <c r="F36" s="144">
        <v>4617</v>
      </c>
      <c r="G36" s="144">
        <v>4548</v>
      </c>
      <c r="H36" s="145">
        <v>4482</v>
      </c>
      <c r="I36" s="143">
        <v>-84</v>
      </c>
      <c r="J36" s="146">
        <v>-1.8741633199464525</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331</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332</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66" t="s">
        <v>97</v>
      </c>
      <c r="F8" s="566" t="s">
        <v>98</v>
      </c>
      <c r="G8" s="566" t="s">
        <v>99</v>
      </c>
      <c r="H8" s="566" t="s">
        <v>100</v>
      </c>
      <c r="I8" s="566" t="s">
        <v>101</v>
      </c>
      <c r="J8" s="590"/>
      <c r="K8" s="591"/>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5740</v>
      </c>
      <c r="F11" s="264">
        <v>5943</v>
      </c>
      <c r="G11" s="264">
        <v>6007</v>
      </c>
      <c r="H11" s="264">
        <v>5925</v>
      </c>
      <c r="I11" s="265">
        <v>5835</v>
      </c>
      <c r="J11" s="263">
        <v>-95</v>
      </c>
      <c r="K11" s="266">
        <v>-1.6281062553556127</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43.327526132404181</v>
      </c>
      <c r="E13" s="115">
        <v>2487</v>
      </c>
      <c r="F13" s="114">
        <v>2548</v>
      </c>
      <c r="G13" s="114">
        <v>2569</v>
      </c>
      <c r="H13" s="114">
        <v>2525</v>
      </c>
      <c r="I13" s="140">
        <v>2499</v>
      </c>
      <c r="J13" s="115">
        <v>-12</v>
      </c>
      <c r="K13" s="116">
        <v>-0.48019207683073228</v>
      </c>
    </row>
    <row r="14" spans="1:15" ht="15.95" customHeight="1" x14ac:dyDescent="0.2">
      <c r="A14" s="306" t="s">
        <v>230</v>
      </c>
      <c r="B14" s="307"/>
      <c r="C14" s="308"/>
      <c r="D14" s="113">
        <v>45.975609756097562</v>
      </c>
      <c r="E14" s="115">
        <v>2639</v>
      </c>
      <c r="F14" s="114">
        <v>2763</v>
      </c>
      <c r="G14" s="114">
        <v>2814</v>
      </c>
      <c r="H14" s="114">
        <v>2766</v>
      </c>
      <c r="I14" s="140">
        <v>2696</v>
      </c>
      <c r="J14" s="115">
        <v>-57</v>
      </c>
      <c r="K14" s="116">
        <v>-2.1142433234421363</v>
      </c>
    </row>
    <row r="15" spans="1:15" ht="15.95" customHeight="1" x14ac:dyDescent="0.2">
      <c r="A15" s="306" t="s">
        <v>231</v>
      </c>
      <c r="B15" s="307"/>
      <c r="C15" s="308"/>
      <c r="D15" s="113">
        <v>4.2682926829268295</v>
      </c>
      <c r="E15" s="115">
        <v>245</v>
      </c>
      <c r="F15" s="114">
        <v>259</v>
      </c>
      <c r="G15" s="114">
        <v>257</v>
      </c>
      <c r="H15" s="114">
        <v>254</v>
      </c>
      <c r="I15" s="140">
        <v>266</v>
      </c>
      <c r="J15" s="115">
        <v>-21</v>
      </c>
      <c r="K15" s="116">
        <v>-7.8947368421052628</v>
      </c>
    </row>
    <row r="16" spans="1:15" ht="15.95" customHeight="1" x14ac:dyDescent="0.2">
      <c r="A16" s="306" t="s">
        <v>232</v>
      </c>
      <c r="B16" s="307"/>
      <c r="C16" s="308"/>
      <c r="D16" s="113">
        <v>2.5783972125435541</v>
      </c>
      <c r="E16" s="115">
        <v>148</v>
      </c>
      <c r="F16" s="114">
        <v>140</v>
      </c>
      <c r="G16" s="114">
        <v>131</v>
      </c>
      <c r="H16" s="114">
        <v>131</v>
      </c>
      <c r="I16" s="140">
        <v>131</v>
      </c>
      <c r="J16" s="115">
        <v>17</v>
      </c>
      <c r="K16" s="116">
        <v>12.977099236641221</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3.3972125435540068</v>
      </c>
      <c r="E18" s="115">
        <v>195</v>
      </c>
      <c r="F18" s="114">
        <v>198</v>
      </c>
      <c r="G18" s="114">
        <v>191</v>
      </c>
      <c r="H18" s="114">
        <v>181</v>
      </c>
      <c r="I18" s="140">
        <v>158</v>
      </c>
      <c r="J18" s="115">
        <v>37</v>
      </c>
      <c r="K18" s="116">
        <v>23.417721518987342</v>
      </c>
    </row>
    <row r="19" spans="1:11" ht="14.1" customHeight="1" x14ac:dyDescent="0.2">
      <c r="A19" s="306" t="s">
        <v>235</v>
      </c>
      <c r="B19" s="307" t="s">
        <v>236</v>
      </c>
      <c r="C19" s="308"/>
      <c r="D19" s="113">
        <v>2.4041811846689893</v>
      </c>
      <c r="E19" s="115">
        <v>138</v>
      </c>
      <c r="F19" s="114">
        <v>142</v>
      </c>
      <c r="G19" s="114">
        <v>136</v>
      </c>
      <c r="H19" s="114">
        <v>127</v>
      </c>
      <c r="I19" s="140">
        <v>111</v>
      </c>
      <c r="J19" s="115">
        <v>27</v>
      </c>
      <c r="K19" s="116">
        <v>24.324324324324323</v>
      </c>
    </row>
    <row r="20" spans="1:11" ht="14.1" customHeight="1" x14ac:dyDescent="0.2">
      <c r="A20" s="306">
        <v>12</v>
      </c>
      <c r="B20" s="307" t="s">
        <v>237</v>
      </c>
      <c r="C20" s="308"/>
      <c r="D20" s="113">
        <v>1.3066202090592334</v>
      </c>
      <c r="E20" s="115">
        <v>75</v>
      </c>
      <c r="F20" s="114">
        <v>70</v>
      </c>
      <c r="G20" s="114">
        <v>70</v>
      </c>
      <c r="H20" s="114">
        <v>75</v>
      </c>
      <c r="I20" s="140">
        <v>61</v>
      </c>
      <c r="J20" s="115">
        <v>14</v>
      </c>
      <c r="K20" s="116">
        <v>22.950819672131146</v>
      </c>
    </row>
    <row r="21" spans="1:11" ht="14.1" customHeight="1" x14ac:dyDescent="0.2">
      <c r="A21" s="306">
        <v>21</v>
      </c>
      <c r="B21" s="307" t="s">
        <v>238</v>
      </c>
      <c r="C21" s="308"/>
      <c r="D21" s="113">
        <v>0.33101045296167247</v>
      </c>
      <c r="E21" s="115">
        <v>19</v>
      </c>
      <c r="F21" s="114">
        <v>20</v>
      </c>
      <c r="G21" s="114">
        <v>16</v>
      </c>
      <c r="H21" s="114">
        <v>19</v>
      </c>
      <c r="I21" s="140">
        <v>17</v>
      </c>
      <c r="J21" s="115">
        <v>2</v>
      </c>
      <c r="K21" s="116">
        <v>11.764705882352942</v>
      </c>
    </row>
    <row r="22" spans="1:11" ht="14.1" customHeight="1" x14ac:dyDescent="0.2">
      <c r="A22" s="306">
        <v>22</v>
      </c>
      <c r="B22" s="307" t="s">
        <v>239</v>
      </c>
      <c r="C22" s="308"/>
      <c r="D22" s="113">
        <v>1.3240418118466899</v>
      </c>
      <c r="E22" s="115">
        <v>76</v>
      </c>
      <c r="F22" s="114">
        <v>80</v>
      </c>
      <c r="G22" s="114">
        <v>81</v>
      </c>
      <c r="H22" s="114">
        <v>85</v>
      </c>
      <c r="I22" s="140">
        <v>84</v>
      </c>
      <c r="J22" s="115">
        <v>-8</v>
      </c>
      <c r="K22" s="116">
        <v>-9.5238095238095237</v>
      </c>
    </row>
    <row r="23" spans="1:11" ht="14.1" customHeight="1" x14ac:dyDescent="0.2">
      <c r="A23" s="306">
        <v>23</v>
      </c>
      <c r="B23" s="307" t="s">
        <v>240</v>
      </c>
      <c r="C23" s="308"/>
      <c r="D23" s="113">
        <v>0.43554006968641112</v>
      </c>
      <c r="E23" s="115">
        <v>25</v>
      </c>
      <c r="F23" s="114">
        <v>26</v>
      </c>
      <c r="G23" s="114">
        <v>26</v>
      </c>
      <c r="H23" s="114">
        <v>25</v>
      </c>
      <c r="I23" s="140">
        <v>23</v>
      </c>
      <c r="J23" s="115">
        <v>2</v>
      </c>
      <c r="K23" s="116">
        <v>8.695652173913043</v>
      </c>
    </row>
    <row r="24" spans="1:11" ht="14.1" customHeight="1" x14ac:dyDescent="0.2">
      <c r="A24" s="306">
        <v>24</v>
      </c>
      <c r="B24" s="307" t="s">
        <v>241</v>
      </c>
      <c r="C24" s="308"/>
      <c r="D24" s="113">
        <v>1.4111498257839721</v>
      </c>
      <c r="E24" s="115">
        <v>81</v>
      </c>
      <c r="F24" s="114">
        <v>87</v>
      </c>
      <c r="G24" s="114">
        <v>88</v>
      </c>
      <c r="H24" s="114">
        <v>83</v>
      </c>
      <c r="I24" s="140">
        <v>80</v>
      </c>
      <c r="J24" s="115">
        <v>1</v>
      </c>
      <c r="K24" s="116">
        <v>1.25</v>
      </c>
    </row>
    <row r="25" spans="1:11" ht="14.1" customHeight="1" x14ac:dyDescent="0.2">
      <c r="A25" s="306">
        <v>25</v>
      </c>
      <c r="B25" s="307" t="s">
        <v>242</v>
      </c>
      <c r="C25" s="308"/>
      <c r="D25" s="113">
        <v>1.9163763066202091</v>
      </c>
      <c r="E25" s="115">
        <v>110</v>
      </c>
      <c r="F25" s="114">
        <v>113</v>
      </c>
      <c r="G25" s="114">
        <v>119</v>
      </c>
      <c r="H25" s="114">
        <v>113</v>
      </c>
      <c r="I25" s="140">
        <v>108</v>
      </c>
      <c r="J25" s="115">
        <v>2</v>
      </c>
      <c r="K25" s="116">
        <v>1.8518518518518519</v>
      </c>
    </row>
    <row r="26" spans="1:11" ht="14.1" customHeight="1" x14ac:dyDescent="0.2">
      <c r="A26" s="306">
        <v>26</v>
      </c>
      <c r="B26" s="307" t="s">
        <v>243</v>
      </c>
      <c r="C26" s="308"/>
      <c r="D26" s="113">
        <v>1.3240418118466899</v>
      </c>
      <c r="E26" s="115">
        <v>76</v>
      </c>
      <c r="F26" s="114">
        <v>72</v>
      </c>
      <c r="G26" s="114">
        <v>76</v>
      </c>
      <c r="H26" s="114">
        <v>81</v>
      </c>
      <c r="I26" s="140">
        <v>83</v>
      </c>
      <c r="J26" s="115">
        <v>-7</v>
      </c>
      <c r="K26" s="116">
        <v>-8.4337349397590362</v>
      </c>
    </row>
    <row r="27" spans="1:11" ht="14.1" customHeight="1" x14ac:dyDescent="0.2">
      <c r="A27" s="306">
        <v>27</v>
      </c>
      <c r="B27" s="307" t="s">
        <v>244</v>
      </c>
      <c r="C27" s="308"/>
      <c r="D27" s="113">
        <v>0.33101045296167247</v>
      </c>
      <c r="E27" s="115">
        <v>19</v>
      </c>
      <c r="F27" s="114">
        <v>21</v>
      </c>
      <c r="G27" s="114">
        <v>21</v>
      </c>
      <c r="H27" s="114">
        <v>18</v>
      </c>
      <c r="I27" s="140">
        <v>20</v>
      </c>
      <c r="J27" s="115">
        <v>-1</v>
      </c>
      <c r="K27" s="116">
        <v>-5</v>
      </c>
    </row>
    <row r="28" spans="1:11" ht="14.1" customHeight="1" x14ac:dyDescent="0.2">
      <c r="A28" s="306">
        <v>28</v>
      </c>
      <c r="B28" s="307" t="s">
        <v>245</v>
      </c>
      <c r="C28" s="308"/>
      <c r="D28" s="113">
        <v>0.85365853658536583</v>
      </c>
      <c r="E28" s="115">
        <v>49</v>
      </c>
      <c r="F28" s="114">
        <v>52</v>
      </c>
      <c r="G28" s="114">
        <v>55</v>
      </c>
      <c r="H28" s="114">
        <v>52</v>
      </c>
      <c r="I28" s="140">
        <v>51</v>
      </c>
      <c r="J28" s="115">
        <v>-2</v>
      </c>
      <c r="K28" s="116">
        <v>-3.9215686274509802</v>
      </c>
    </row>
    <row r="29" spans="1:11" ht="14.1" customHeight="1" x14ac:dyDescent="0.2">
      <c r="A29" s="306">
        <v>29</v>
      </c>
      <c r="B29" s="307" t="s">
        <v>246</v>
      </c>
      <c r="C29" s="308"/>
      <c r="D29" s="113">
        <v>5.1742160278745644</v>
      </c>
      <c r="E29" s="115">
        <v>297</v>
      </c>
      <c r="F29" s="114">
        <v>320</v>
      </c>
      <c r="G29" s="114">
        <v>340</v>
      </c>
      <c r="H29" s="114">
        <v>332</v>
      </c>
      <c r="I29" s="140">
        <v>318</v>
      </c>
      <c r="J29" s="115">
        <v>-21</v>
      </c>
      <c r="K29" s="116">
        <v>-6.6037735849056602</v>
      </c>
    </row>
    <row r="30" spans="1:11" ht="14.1" customHeight="1" x14ac:dyDescent="0.2">
      <c r="A30" s="306" t="s">
        <v>247</v>
      </c>
      <c r="B30" s="307" t="s">
        <v>248</v>
      </c>
      <c r="C30" s="308"/>
      <c r="D30" s="113" t="s">
        <v>513</v>
      </c>
      <c r="E30" s="115" t="s">
        <v>513</v>
      </c>
      <c r="F30" s="114" t="s">
        <v>513</v>
      </c>
      <c r="G30" s="114" t="s">
        <v>513</v>
      </c>
      <c r="H30" s="114">
        <v>52</v>
      </c>
      <c r="I30" s="140">
        <v>53</v>
      </c>
      <c r="J30" s="115" t="s">
        <v>513</v>
      </c>
      <c r="K30" s="116" t="s">
        <v>513</v>
      </c>
    </row>
    <row r="31" spans="1:11" ht="14.1" customHeight="1" x14ac:dyDescent="0.2">
      <c r="A31" s="306" t="s">
        <v>249</v>
      </c>
      <c r="B31" s="307" t="s">
        <v>250</v>
      </c>
      <c r="C31" s="308"/>
      <c r="D31" s="113">
        <v>4.2160278745644595</v>
      </c>
      <c r="E31" s="115">
        <v>242</v>
      </c>
      <c r="F31" s="114">
        <v>270</v>
      </c>
      <c r="G31" s="114">
        <v>288</v>
      </c>
      <c r="H31" s="114">
        <v>277</v>
      </c>
      <c r="I31" s="140">
        <v>262</v>
      </c>
      <c r="J31" s="115">
        <v>-20</v>
      </c>
      <c r="K31" s="116">
        <v>-7.6335877862595423</v>
      </c>
    </row>
    <row r="32" spans="1:11" ht="14.1" customHeight="1" x14ac:dyDescent="0.2">
      <c r="A32" s="306">
        <v>31</v>
      </c>
      <c r="B32" s="307" t="s">
        <v>251</v>
      </c>
      <c r="C32" s="308"/>
      <c r="D32" s="113">
        <v>0.27874564459930312</v>
      </c>
      <c r="E32" s="115">
        <v>16</v>
      </c>
      <c r="F32" s="114">
        <v>15</v>
      </c>
      <c r="G32" s="114">
        <v>13</v>
      </c>
      <c r="H32" s="114">
        <v>10</v>
      </c>
      <c r="I32" s="140">
        <v>8</v>
      </c>
      <c r="J32" s="115">
        <v>8</v>
      </c>
      <c r="K32" s="116">
        <v>100</v>
      </c>
    </row>
    <row r="33" spans="1:11" ht="14.1" customHeight="1" x14ac:dyDescent="0.2">
      <c r="A33" s="306">
        <v>32</v>
      </c>
      <c r="B33" s="307" t="s">
        <v>252</v>
      </c>
      <c r="C33" s="308"/>
      <c r="D33" s="113">
        <v>1.254355400696864</v>
      </c>
      <c r="E33" s="115">
        <v>72</v>
      </c>
      <c r="F33" s="114">
        <v>80</v>
      </c>
      <c r="G33" s="114">
        <v>84</v>
      </c>
      <c r="H33" s="114">
        <v>86</v>
      </c>
      <c r="I33" s="140">
        <v>83</v>
      </c>
      <c r="J33" s="115">
        <v>-11</v>
      </c>
      <c r="K33" s="116">
        <v>-13.253012048192771</v>
      </c>
    </row>
    <row r="34" spans="1:11" ht="14.1" customHeight="1" x14ac:dyDescent="0.2">
      <c r="A34" s="306">
        <v>33</v>
      </c>
      <c r="B34" s="307" t="s">
        <v>253</v>
      </c>
      <c r="C34" s="308"/>
      <c r="D34" s="113">
        <v>0.88850174216027877</v>
      </c>
      <c r="E34" s="115">
        <v>51</v>
      </c>
      <c r="F34" s="114">
        <v>47</v>
      </c>
      <c r="G34" s="114">
        <v>49</v>
      </c>
      <c r="H34" s="114">
        <v>50</v>
      </c>
      <c r="I34" s="140">
        <v>50</v>
      </c>
      <c r="J34" s="115">
        <v>1</v>
      </c>
      <c r="K34" s="116">
        <v>2</v>
      </c>
    </row>
    <row r="35" spans="1:11" ht="14.1" customHeight="1" x14ac:dyDescent="0.2">
      <c r="A35" s="306">
        <v>34</v>
      </c>
      <c r="B35" s="307" t="s">
        <v>254</v>
      </c>
      <c r="C35" s="308"/>
      <c r="D35" s="113">
        <v>5.5923344947735192</v>
      </c>
      <c r="E35" s="115">
        <v>321</v>
      </c>
      <c r="F35" s="114">
        <v>335</v>
      </c>
      <c r="G35" s="114">
        <v>339</v>
      </c>
      <c r="H35" s="114">
        <v>336</v>
      </c>
      <c r="I35" s="140">
        <v>329</v>
      </c>
      <c r="J35" s="115">
        <v>-8</v>
      </c>
      <c r="K35" s="116">
        <v>-2.43161094224924</v>
      </c>
    </row>
    <row r="36" spans="1:11" ht="14.1" customHeight="1" x14ac:dyDescent="0.2">
      <c r="A36" s="306">
        <v>41</v>
      </c>
      <c r="B36" s="307" t="s">
        <v>255</v>
      </c>
      <c r="C36" s="308"/>
      <c r="D36" s="113">
        <v>0.12195121951219512</v>
      </c>
      <c r="E36" s="115">
        <v>7</v>
      </c>
      <c r="F36" s="114">
        <v>8</v>
      </c>
      <c r="G36" s="114">
        <v>7</v>
      </c>
      <c r="H36" s="114">
        <v>7</v>
      </c>
      <c r="I36" s="140">
        <v>7</v>
      </c>
      <c r="J36" s="115">
        <v>0</v>
      </c>
      <c r="K36" s="116">
        <v>0</v>
      </c>
    </row>
    <row r="37" spans="1:11" ht="14.1" customHeight="1" x14ac:dyDescent="0.2">
      <c r="A37" s="306">
        <v>42</v>
      </c>
      <c r="B37" s="307" t="s">
        <v>256</v>
      </c>
      <c r="C37" s="308"/>
      <c r="D37" s="113">
        <v>0</v>
      </c>
      <c r="E37" s="115">
        <v>0</v>
      </c>
      <c r="F37" s="114">
        <v>0</v>
      </c>
      <c r="G37" s="114">
        <v>0</v>
      </c>
      <c r="H37" s="114">
        <v>0</v>
      </c>
      <c r="I37" s="140">
        <v>0</v>
      </c>
      <c r="J37" s="115">
        <v>0</v>
      </c>
      <c r="K37" s="116">
        <v>0</v>
      </c>
    </row>
    <row r="38" spans="1:11" ht="14.1" customHeight="1" x14ac:dyDescent="0.2">
      <c r="A38" s="306">
        <v>43</v>
      </c>
      <c r="B38" s="307" t="s">
        <v>257</v>
      </c>
      <c r="C38" s="308"/>
      <c r="D38" s="113">
        <v>0.29616724738675959</v>
      </c>
      <c r="E38" s="115">
        <v>17</v>
      </c>
      <c r="F38" s="114">
        <v>19</v>
      </c>
      <c r="G38" s="114">
        <v>21</v>
      </c>
      <c r="H38" s="114">
        <v>19</v>
      </c>
      <c r="I38" s="140">
        <v>18</v>
      </c>
      <c r="J38" s="115">
        <v>-1</v>
      </c>
      <c r="K38" s="116">
        <v>-5.5555555555555554</v>
      </c>
    </row>
    <row r="39" spans="1:11" ht="14.1" customHeight="1" x14ac:dyDescent="0.2">
      <c r="A39" s="306">
        <v>51</v>
      </c>
      <c r="B39" s="307" t="s">
        <v>258</v>
      </c>
      <c r="C39" s="308"/>
      <c r="D39" s="113">
        <v>4.4250871080139369</v>
      </c>
      <c r="E39" s="115">
        <v>254</v>
      </c>
      <c r="F39" s="114">
        <v>278</v>
      </c>
      <c r="G39" s="114">
        <v>272</v>
      </c>
      <c r="H39" s="114">
        <v>262</v>
      </c>
      <c r="I39" s="140">
        <v>273</v>
      </c>
      <c r="J39" s="115">
        <v>-19</v>
      </c>
      <c r="K39" s="116">
        <v>-6.9597069597069599</v>
      </c>
    </row>
    <row r="40" spans="1:11" ht="14.1" customHeight="1" x14ac:dyDescent="0.2">
      <c r="A40" s="306" t="s">
        <v>259</v>
      </c>
      <c r="B40" s="307" t="s">
        <v>260</v>
      </c>
      <c r="C40" s="308"/>
      <c r="D40" s="113">
        <v>4.1637630662020904</v>
      </c>
      <c r="E40" s="115">
        <v>239</v>
      </c>
      <c r="F40" s="114">
        <v>264</v>
      </c>
      <c r="G40" s="114">
        <v>259</v>
      </c>
      <c r="H40" s="114">
        <v>248</v>
      </c>
      <c r="I40" s="140">
        <v>259</v>
      </c>
      <c r="J40" s="115">
        <v>-20</v>
      </c>
      <c r="K40" s="116">
        <v>-7.7220077220077217</v>
      </c>
    </row>
    <row r="41" spans="1:11" ht="14.1" customHeight="1" x14ac:dyDescent="0.2">
      <c r="A41" s="306"/>
      <c r="B41" s="307" t="s">
        <v>261</v>
      </c>
      <c r="C41" s="308"/>
      <c r="D41" s="113">
        <v>3.6759581881533103</v>
      </c>
      <c r="E41" s="115">
        <v>211</v>
      </c>
      <c r="F41" s="114">
        <v>231</v>
      </c>
      <c r="G41" s="114">
        <v>221</v>
      </c>
      <c r="H41" s="114">
        <v>212</v>
      </c>
      <c r="I41" s="140">
        <v>219</v>
      </c>
      <c r="J41" s="115">
        <v>-8</v>
      </c>
      <c r="K41" s="116">
        <v>-3.6529680365296802</v>
      </c>
    </row>
    <row r="42" spans="1:11" ht="14.1" customHeight="1" x14ac:dyDescent="0.2">
      <c r="A42" s="306">
        <v>52</v>
      </c>
      <c r="B42" s="307" t="s">
        <v>262</v>
      </c>
      <c r="C42" s="308"/>
      <c r="D42" s="113">
        <v>5.9059233449477349</v>
      </c>
      <c r="E42" s="115">
        <v>339</v>
      </c>
      <c r="F42" s="114">
        <v>360</v>
      </c>
      <c r="G42" s="114">
        <v>372</v>
      </c>
      <c r="H42" s="114">
        <v>381</v>
      </c>
      <c r="I42" s="140">
        <v>358</v>
      </c>
      <c r="J42" s="115">
        <v>-19</v>
      </c>
      <c r="K42" s="116">
        <v>-5.3072625698324023</v>
      </c>
    </row>
    <row r="43" spans="1:11" ht="14.1" customHeight="1" x14ac:dyDescent="0.2">
      <c r="A43" s="306" t="s">
        <v>263</v>
      </c>
      <c r="B43" s="307" t="s">
        <v>264</v>
      </c>
      <c r="C43" s="308"/>
      <c r="D43" s="113">
        <v>4.7212543554006965</v>
      </c>
      <c r="E43" s="115">
        <v>271</v>
      </c>
      <c r="F43" s="114">
        <v>294</v>
      </c>
      <c r="G43" s="114">
        <v>298</v>
      </c>
      <c r="H43" s="114">
        <v>310</v>
      </c>
      <c r="I43" s="140">
        <v>294</v>
      </c>
      <c r="J43" s="115">
        <v>-23</v>
      </c>
      <c r="K43" s="116">
        <v>-7.8231292517006805</v>
      </c>
    </row>
    <row r="44" spans="1:11" ht="14.1" customHeight="1" x14ac:dyDescent="0.2">
      <c r="A44" s="306">
        <v>53</v>
      </c>
      <c r="B44" s="307" t="s">
        <v>265</v>
      </c>
      <c r="C44" s="308"/>
      <c r="D44" s="113">
        <v>1.1498257839721255</v>
      </c>
      <c r="E44" s="115">
        <v>66</v>
      </c>
      <c r="F44" s="114">
        <v>65</v>
      </c>
      <c r="G44" s="114">
        <v>68</v>
      </c>
      <c r="H44" s="114">
        <v>67</v>
      </c>
      <c r="I44" s="140">
        <v>62</v>
      </c>
      <c r="J44" s="115">
        <v>4</v>
      </c>
      <c r="K44" s="116">
        <v>6.4516129032258061</v>
      </c>
    </row>
    <row r="45" spans="1:11" ht="14.1" customHeight="1" x14ac:dyDescent="0.2">
      <c r="A45" s="306" t="s">
        <v>266</v>
      </c>
      <c r="B45" s="307" t="s">
        <v>267</v>
      </c>
      <c r="C45" s="308"/>
      <c r="D45" s="113">
        <v>1.132404181184669</v>
      </c>
      <c r="E45" s="115">
        <v>65</v>
      </c>
      <c r="F45" s="114">
        <v>65</v>
      </c>
      <c r="G45" s="114">
        <v>67</v>
      </c>
      <c r="H45" s="114">
        <v>66</v>
      </c>
      <c r="I45" s="140">
        <v>61</v>
      </c>
      <c r="J45" s="115">
        <v>4</v>
      </c>
      <c r="K45" s="116">
        <v>6.557377049180328</v>
      </c>
    </row>
    <row r="46" spans="1:11" ht="14.1" customHeight="1" x14ac:dyDescent="0.2">
      <c r="A46" s="306">
        <v>54</v>
      </c>
      <c r="B46" s="307" t="s">
        <v>268</v>
      </c>
      <c r="C46" s="308"/>
      <c r="D46" s="113">
        <v>14.634146341463415</v>
      </c>
      <c r="E46" s="115">
        <v>840</v>
      </c>
      <c r="F46" s="114">
        <v>851</v>
      </c>
      <c r="G46" s="114">
        <v>856</v>
      </c>
      <c r="H46" s="114">
        <v>840</v>
      </c>
      <c r="I46" s="140">
        <v>875</v>
      </c>
      <c r="J46" s="115">
        <v>-35</v>
      </c>
      <c r="K46" s="116">
        <v>-4</v>
      </c>
    </row>
    <row r="47" spans="1:11" ht="14.1" customHeight="1" x14ac:dyDescent="0.2">
      <c r="A47" s="306">
        <v>61</v>
      </c>
      <c r="B47" s="307" t="s">
        <v>269</v>
      </c>
      <c r="C47" s="308"/>
      <c r="D47" s="113">
        <v>0.43554006968641112</v>
      </c>
      <c r="E47" s="115">
        <v>25</v>
      </c>
      <c r="F47" s="114">
        <v>27</v>
      </c>
      <c r="G47" s="114">
        <v>26</v>
      </c>
      <c r="H47" s="114">
        <v>25</v>
      </c>
      <c r="I47" s="140">
        <v>26</v>
      </c>
      <c r="J47" s="115">
        <v>-1</v>
      </c>
      <c r="K47" s="116">
        <v>-3.8461538461538463</v>
      </c>
    </row>
    <row r="48" spans="1:11" ht="14.1" customHeight="1" x14ac:dyDescent="0.2">
      <c r="A48" s="306">
        <v>62</v>
      </c>
      <c r="B48" s="307" t="s">
        <v>270</v>
      </c>
      <c r="C48" s="308"/>
      <c r="D48" s="113">
        <v>9.9303135888501739</v>
      </c>
      <c r="E48" s="115">
        <v>570</v>
      </c>
      <c r="F48" s="114">
        <v>578</v>
      </c>
      <c r="G48" s="114">
        <v>591</v>
      </c>
      <c r="H48" s="114">
        <v>584</v>
      </c>
      <c r="I48" s="140">
        <v>588</v>
      </c>
      <c r="J48" s="115">
        <v>-18</v>
      </c>
      <c r="K48" s="116">
        <v>-3.0612244897959182</v>
      </c>
    </row>
    <row r="49" spans="1:11" ht="14.1" customHeight="1" x14ac:dyDescent="0.2">
      <c r="A49" s="306">
        <v>63</v>
      </c>
      <c r="B49" s="307" t="s">
        <v>271</v>
      </c>
      <c r="C49" s="308"/>
      <c r="D49" s="113">
        <v>11.045296167247386</v>
      </c>
      <c r="E49" s="115">
        <v>634</v>
      </c>
      <c r="F49" s="114">
        <v>708</v>
      </c>
      <c r="G49" s="114">
        <v>726</v>
      </c>
      <c r="H49" s="114">
        <v>675</v>
      </c>
      <c r="I49" s="140">
        <v>635</v>
      </c>
      <c r="J49" s="115">
        <v>-1</v>
      </c>
      <c r="K49" s="116">
        <v>-0.15748031496062992</v>
      </c>
    </row>
    <row r="50" spans="1:11" ht="14.1" customHeight="1" x14ac:dyDescent="0.2">
      <c r="A50" s="306" t="s">
        <v>272</v>
      </c>
      <c r="B50" s="307" t="s">
        <v>273</v>
      </c>
      <c r="C50" s="308"/>
      <c r="D50" s="113">
        <v>0.62717770034843201</v>
      </c>
      <c r="E50" s="115">
        <v>36</v>
      </c>
      <c r="F50" s="114">
        <v>38</v>
      </c>
      <c r="G50" s="114">
        <v>40</v>
      </c>
      <c r="H50" s="114">
        <v>45</v>
      </c>
      <c r="I50" s="140">
        <v>56</v>
      </c>
      <c r="J50" s="115">
        <v>-20</v>
      </c>
      <c r="K50" s="116">
        <v>-35.714285714285715</v>
      </c>
    </row>
    <row r="51" spans="1:11" ht="14.1" customHeight="1" x14ac:dyDescent="0.2">
      <c r="A51" s="306" t="s">
        <v>274</v>
      </c>
      <c r="B51" s="307" t="s">
        <v>275</v>
      </c>
      <c r="C51" s="308"/>
      <c r="D51" s="113">
        <v>10.261324041811847</v>
      </c>
      <c r="E51" s="115">
        <v>589</v>
      </c>
      <c r="F51" s="114">
        <v>658</v>
      </c>
      <c r="G51" s="114">
        <v>673</v>
      </c>
      <c r="H51" s="114">
        <v>620</v>
      </c>
      <c r="I51" s="140">
        <v>566</v>
      </c>
      <c r="J51" s="115">
        <v>23</v>
      </c>
      <c r="K51" s="116">
        <v>4.0636042402826851</v>
      </c>
    </row>
    <row r="52" spans="1:11" ht="14.1" customHeight="1" x14ac:dyDescent="0.2">
      <c r="A52" s="306">
        <v>71</v>
      </c>
      <c r="B52" s="307" t="s">
        <v>276</v>
      </c>
      <c r="C52" s="308"/>
      <c r="D52" s="113">
        <v>11.655052264808363</v>
      </c>
      <c r="E52" s="115">
        <v>669</v>
      </c>
      <c r="F52" s="114">
        <v>673</v>
      </c>
      <c r="G52" s="114">
        <v>671</v>
      </c>
      <c r="H52" s="114">
        <v>665</v>
      </c>
      <c r="I52" s="140">
        <v>677</v>
      </c>
      <c r="J52" s="115">
        <v>-8</v>
      </c>
      <c r="K52" s="116">
        <v>-1.1816838995568686</v>
      </c>
    </row>
    <row r="53" spans="1:11" ht="14.1" customHeight="1" x14ac:dyDescent="0.2">
      <c r="A53" s="306" t="s">
        <v>277</v>
      </c>
      <c r="B53" s="307" t="s">
        <v>278</v>
      </c>
      <c r="C53" s="308"/>
      <c r="D53" s="113">
        <v>1.0452961672473868</v>
      </c>
      <c r="E53" s="115">
        <v>60</v>
      </c>
      <c r="F53" s="114">
        <v>60</v>
      </c>
      <c r="G53" s="114">
        <v>61</v>
      </c>
      <c r="H53" s="114">
        <v>64</v>
      </c>
      <c r="I53" s="140">
        <v>67</v>
      </c>
      <c r="J53" s="115">
        <v>-7</v>
      </c>
      <c r="K53" s="116">
        <v>-10.447761194029852</v>
      </c>
    </row>
    <row r="54" spans="1:11" ht="14.1" customHeight="1" x14ac:dyDescent="0.2">
      <c r="A54" s="306" t="s">
        <v>279</v>
      </c>
      <c r="B54" s="307" t="s">
        <v>280</v>
      </c>
      <c r="C54" s="308"/>
      <c r="D54" s="113">
        <v>9.6167247386759573</v>
      </c>
      <c r="E54" s="115">
        <v>552</v>
      </c>
      <c r="F54" s="114">
        <v>557</v>
      </c>
      <c r="G54" s="114">
        <v>556</v>
      </c>
      <c r="H54" s="114">
        <v>549</v>
      </c>
      <c r="I54" s="140">
        <v>557</v>
      </c>
      <c r="J54" s="115">
        <v>-5</v>
      </c>
      <c r="K54" s="116">
        <v>-0.89766606822262118</v>
      </c>
    </row>
    <row r="55" spans="1:11" ht="14.1" customHeight="1" x14ac:dyDescent="0.2">
      <c r="A55" s="306">
        <v>72</v>
      </c>
      <c r="B55" s="307" t="s">
        <v>281</v>
      </c>
      <c r="C55" s="308"/>
      <c r="D55" s="113">
        <v>1.5156794425087108</v>
      </c>
      <c r="E55" s="115">
        <v>87</v>
      </c>
      <c r="F55" s="114">
        <v>89</v>
      </c>
      <c r="G55" s="114">
        <v>91</v>
      </c>
      <c r="H55" s="114">
        <v>90</v>
      </c>
      <c r="I55" s="140">
        <v>85</v>
      </c>
      <c r="J55" s="115">
        <v>2</v>
      </c>
      <c r="K55" s="116">
        <v>2.3529411764705883</v>
      </c>
    </row>
    <row r="56" spans="1:11" ht="14.1" customHeight="1" x14ac:dyDescent="0.2">
      <c r="A56" s="306" t="s">
        <v>282</v>
      </c>
      <c r="B56" s="307" t="s">
        <v>283</v>
      </c>
      <c r="C56" s="308"/>
      <c r="D56" s="113">
        <v>0.20905923344947736</v>
      </c>
      <c r="E56" s="115">
        <v>12</v>
      </c>
      <c r="F56" s="114">
        <v>12</v>
      </c>
      <c r="G56" s="114">
        <v>13</v>
      </c>
      <c r="H56" s="114">
        <v>10</v>
      </c>
      <c r="I56" s="140">
        <v>9</v>
      </c>
      <c r="J56" s="115">
        <v>3</v>
      </c>
      <c r="K56" s="116">
        <v>33.333333333333336</v>
      </c>
    </row>
    <row r="57" spans="1:11" ht="14.1" customHeight="1" x14ac:dyDescent="0.2">
      <c r="A57" s="306" t="s">
        <v>284</v>
      </c>
      <c r="B57" s="307" t="s">
        <v>285</v>
      </c>
      <c r="C57" s="308"/>
      <c r="D57" s="113">
        <v>0.9233449477351916</v>
      </c>
      <c r="E57" s="115">
        <v>53</v>
      </c>
      <c r="F57" s="114">
        <v>55</v>
      </c>
      <c r="G57" s="114">
        <v>57</v>
      </c>
      <c r="H57" s="114">
        <v>59</v>
      </c>
      <c r="I57" s="140">
        <v>56</v>
      </c>
      <c r="J57" s="115">
        <v>-3</v>
      </c>
      <c r="K57" s="116">
        <v>-5.3571428571428568</v>
      </c>
    </row>
    <row r="58" spans="1:11" ht="14.1" customHeight="1" x14ac:dyDescent="0.2">
      <c r="A58" s="306">
        <v>73</v>
      </c>
      <c r="B58" s="307" t="s">
        <v>286</v>
      </c>
      <c r="C58" s="308"/>
      <c r="D58" s="113">
        <v>0.81881533101045301</v>
      </c>
      <c r="E58" s="115">
        <v>47</v>
      </c>
      <c r="F58" s="114">
        <v>45</v>
      </c>
      <c r="G58" s="114">
        <v>39</v>
      </c>
      <c r="H58" s="114">
        <v>39</v>
      </c>
      <c r="I58" s="140">
        <v>41</v>
      </c>
      <c r="J58" s="115">
        <v>6</v>
      </c>
      <c r="K58" s="116">
        <v>14.634146341463415</v>
      </c>
    </row>
    <row r="59" spans="1:11" ht="14.1" customHeight="1" x14ac:dyDescent="0.2">
      <c r="A59" s="306" t="s">
        <v>287</v>
      </c>
      <c r="B59" s="307" t="s">
        <v>288</v>
      </c>
      <c r="C59" s="308"/>
      <c r="D59" s="113">
        <v>0.57491289198606277</v>
      </c>
      <c r="E59" s="115">
        <v>33</v>
      </c>
      <c r="F59" s="114">
        <v>29</v>
      </c>
      <c r="G59" s="114">
        <v>26</v>
      </c>
      <c r="H59" s="114">
        <v>25</v>
      </c>
      <c r="I59" s="140">
        <v>26</v>
      </c>
      <c r="J59" s="115">
        <v>7</v>
      </c>
      <c r="K59" s="116">
        <v>26.923076923076923</v>
      </c>
    </row>
    <row r="60" spans="1:11" ht="14.1" customHeight="1" x14ac:dyDescent="0.2">
      <c r="A60" s="306">
        <v>81</v>
      </c>
      <c r="B60" s="307" t="s">
        <v>289</v>
      </c>
      <c r="C60" s="308"/>
      <c r="D60" s="113">
        <v>2.7003484320557489</v>
      </c>
      <c r="E60" s="115">
        <v>155</v>
      </c>
      <c r="F60" s="114">
        <v>148</v>
      </c>
      <c r="G60" s="114">
        <v>145</v>
      </c>
      <c r="H60" s="114">
        <v>146</v>
      </c>
      <c r="I60" s="140">
        <v>150</v>
      </c>
      <c r="J60" s="115">
        <v>5</v>
      </c>
      <c r="K60" s="116">
        <v>3.3333333333333335</v>
      </c>
    </row>
    <row r="61" spans="1:11" ht="14.1" customHeight="1" x14ac:dyDescent="0.2">
      <c r="A61" s="306" t="s">
        <v>290</v>
      </c>
      <c r="B61" s="307" t="s">
        <v>291</v>
      </c>
      <c r="C61" s="308"/>
      <c r="D61" s="113">
        <v>1.2195121951219512</v>
      </c>
      <c r="E61" s="115">
        <v>70</v>
      </c>
      <c r="F61" s="114">
        <v>72</v>
      </c>
      <c r="G61" s="114">
        <v>75</v>
      </c>
      <c r="H61" s="114">
        <v>77</v>
      </c>
      <c r="I61" s="140">
        <v>77</v>
      </c>
      <c r="J61" s="115">
        <v>-7</v>
      </c>
      <c r="K61" s="116">
        <v>-9.0909090909090917</v>
      </c>
    </row>
    <row r="62" spans="1:11" ht="14.1" customHeight="1" x14ac:dyDescent="0.2">
      <c r="A62" s="306" t="s">
        <v>292</v>
      </c>
      <c r="B62" s="307" t="s">
        <v>293</v>
      </c>
      <c r="C62" s="308"/>
      <c r="D62" s="113">
        <v>0.64459930313588854</v>
      </c>
      <c r="E62" s="115">
        <v>37</v>
      </c>
      <c r="F62" s="114">
        <v>32</v>
      </c>
      <c r="G62" s="114">
        <v>28</v>
      </c>
      <c r="H62" s="114">
        <v>28</v>
      </c>
      <c r="I62" s="140">
        <v>28</v>
      </c>
      <c r="J62" s="115">
        <v>9</v>
      </c>
      <c r="K62" s="116">
        <v>32.142857142857146</v>
      </c>
    </row>
    <row r="63" spans="1:11" ht="14.1" customHeight="1" x14ac:dyDescent="0.2">
      <c r="A63" s="306"/>
      <c r="B63" s="307" t="s">
        <v>294</v>
      </c>
      <c r="C63" s="308"/>
      <c r="D63" s="113">
        <v>0.57491289198606277</v>
      </c>
      <c r="E63" s="115">
        <v>33</v>
      </c>
      <c r="F63" s="114">
        <v>31</v>
      </c>
      <c r="G63" s="114">
        <v>28</v>
      </c>
      <c r="H63" s="114">
        <v>28</v>
      </c>
      <c r="I63" s="140">
        <v>28</v>
      </c>
      <c r="J63" s="115">
        <v>5</v>
      </c>
      <c r="K63" s="116">
        <v>17.857142857142858</v>
      </c>
    </row>
    <row r="64" spans="1:11" ht="14.1" customHeight="1" x14ac:dyDescent="0.2">
      <c r="A64" s="306" t="s">
        <v>295</v>
      </c>
      <c r="B64" s="307" t="s">
        <v>296</v>
      </c>
      <c r="C64" s="308"/>
      <c r="D64" s="113" t="s">
        <v>513</v>
      </c>
      <c r="E64" s="115" t="s">
        <v>513</v>
      </c>
      <c r="F64" s="114" t="s">
        <v>513</v>
      </c>
      <c r="G64" s="114" t="s">
        <v>513</v>
      </c>
      <c r="H64" s="114" t="s">
        <v>513</v>
      </c>
      <c r="I64" s="140" t="s">
        <v>513</v>
      </c>
      <c r="J64" s="115" t="s">
        <v>513</v>
      </c>
      <c r="K64" s="116" t="s">
        <v>513</v>
      </c>
    </row>
    <row r="65" spans="1:11" ht="14.1" customHeight="1" x14ac:dyDescent="0.2">
      <c r="A65" s="306" t="s">
        <v>297</v>
      </c>
      <c r="B65" s="307" t="s">
        <v>298</v>
      </c>
      <c r="C65" s="308"/>
      <c r="D65" s="113">
        <v>0.59233449477351918</v>
      </c>
      <c r="E65" s="115">
        <v>34</v>
      </c>
      <c r="F65" s="114">
        <v>33</v>
      </c>
      <c r="G65" s="114">
        <v>30</v>
      </c>
      <c r="H65" s="114">
        <v>28</v>
      </c>
      <c r="I65" s="140">
        <v>29</v>
      </c>
      <c r="J65" s="115">
        <v>5</v>
      </c>
      <c r="K65" s="116">
        <v>17.241379310344829</v>
      </c>
    </row>
    <row r="66" spans="1:11" ht="14.1" customHeight="1" x14ac:dyDescent="0.2">
      <c r="A66" s="306">
        <v>82</v>
      </c>
      <c r="B66" s="307" t="s">
        <v>299</v>
      </c>
      <c r="C66" s="308"/>
      <c r="D66" s="113">
        <v>1.7247386759581882</v>
      </c>
      <c r="E66" s="115">
        <v>99</v>
      </c>
      <c r="F66" s="114">
        <v>98</v>
      </c>
      <c r="G66" s="114">
        <v>97</v>
      </c>
      <c r="H66" s="114">
        <v>100</v>
      </c>
      <c r="I66" s="140">
        <v>98</v>
      </c>
      <c r="J66" s="115">
        <v>1</v>
      </c>
      <c r="K66" s="116">
        <v>1.0204081632653061</v>
      </c>
    </row>
    <row r="67" spans="1:11" ht="14.1" customHeight="1" x14ac:dyDescent="0.2">
      <c r="A67" s="306" t="s">
        <v>300</v>
      </c>
      <c r="B67" s="307" t="s">
        <v>301</v>
      </c>
      <c r="C67" s="308"/>
      <c r="D67" s="113">
        <v>0.69686411149825789</v>
      </c>
      <c r="E67" s="115">
        <v>40</v>
      </c>
      <c r="F67" s="114">
        <v>36</v>
      </c>
      <c r="G67" s="114">
        <v>34</v>
      </c>
      <c r="H67" s="114">
        <v>34</v>
      </c>
      <c r="I67" s="140">
        <v>34</v>
      </c>
      <c r="J67" s="115">
        <v>6</v>
      </c>
      <c r="K67" s="116">
        <v>17.647058823529413</v>
      </c>
    </row>
    <row r="68" spans="1:11" ht="14.1" customHeight="1" x14ac:dyDescent="0.2">
      <c r="A68" s="306" t="s">
        <v>302</v>
      </c>
      <c r="B68" s="307" t="s">
        <v>303</v>
      </c>
      <c r="C68" s="308"/>
      <c r="D68" s="113">
        <v>0.64459930313588854</v>
      </c>
      <c r="E68" s="115">
        <v>37</v>
      </c>
      <c r="F68" s="114">
        <v>41</v>
      </c>
      <c r="G68" s="114">
        <v>41</v>
      </c>
      <c r="H68" s="114">
        <v>46</v>
      </c>
      <c r="I68" s="140">
        <v>45</v>
      </c>
      <c r="J68" s="115">
        <v>-8</v>
      </c>
      <c r="K68" s="116">
        <v>-17.777777777777779</v>
      </c>
    </row>
    <row r="69" spans="1:11" ht="14.1" customHeight="1" x14ac:dyDescent="0.2">
      <c r="A69" s="306">
        <v>83</v>
      </c>
      <c r="B69" s="307" t="s">
        <v>304</v>
      </c>
      <c r="C69" s="308"/>
      <c r="D69" s="113">
        <v>2.491289198606272</v>
      </c>
      <c r="E69" s="115">
        <v>143</v>
      </c>
      <c r="F69" s="114">
        <v>129</v>
      </c>
      <c r="G69" s="114">
        <v>130</v>
      </c>
      <c r="H69" s="114">
        <v>129</v>
      </c>
      <c r="I69" s="140">
        <v>124</v>
      </c>
      <c r="J69" s="115">
        <v>19</v>
      </c>
      <c r="K69" s="116">
        <v>15.32258064516129</v>
      </c>
    </row>
    <row r="70" spans="1:11" ht="14.1" customHeight="1" x14ac:dyDescent="0.2">
      <c r="A70" s="306" t="s">
        <v>305</v>
      </c>
      <c r="B70" s="307" t="s">
        <v>306</v>
      </c>
      <c r="C70" s="308"/>
      <c r="D70" s="113">
        <v>1.0104529616724738</v>
      </c>
      <c r="E70" s="115">
        <v>58</v>
      </c>
      <c r="F70" s="114">
        <v>50</v>
      </c>
      <c r="G70" s="114">
        <v>47</v>
      </c>
      <c r="H70" s="114">
        <v>43</v>
      </c>
      <c r="I70" s="140">
        <v>41</v>
      </c>
      <c r="J70" s="115">
        <v>17</v>
      </c>
      <c r="K70" s="116">
        <v>41.463414634146339</v>
      </c>
    </row>
    <row r="71" spans="1:11" ht="14.1" customHeight="1" x14ac:dyDescent="0.2">
      <c r="A71" s="306"/>
      <c r="B71" s="307" t="s">
        <v>307</v>
      </c>
      <c r="C71" s="308"/>
      <c r="D71" s="113">
        <v>0.6097560975609756</v>
      </c>
      <c r="E71" s="115">
        <v>35</v>
      </c>
      <c r="F71" s="114">
        <v>29</v>
      </c>
      <c r="G71" s="114">
        <v>29</v>
      </c>
      <c r="H71" s="114">
        <v>26</v>
      </c>
      <c r="I71" s="140">
        <v>24</v>
      </c>
      <c r="J71" s="115">
        <v>11</v>
      </c>
      <c r="K71" s="116">
        <v>45.833333333333336</v>
      </c>
    </row>
    <row r="72" spans="1:11" ht="14.1" customHeight="1" x14ac:dyDescent="0.2">
      <c r="A72" s="306">
        <v>84</v>
      </c>
      <c r="B72" s="307" t="s">
        <v>308</v>
      </c>
      <c r="C72" s="308"/>
      <c r="D72" s="113">
        <v>0.83623693379790942</v>
      </c>
      <c r="E72" s="115">
        <v>48</v>
      </c>
      <c r="F72" s="114">
        <v>55</v>
      </c>
      <c r="G72" s="114">
        <v>55</v>
      </c>
      <c r="H72" s="114">
        <v>61</v>
      </c>
      <c r="I72" s="140">
        <v>61</v>
      </c>
      <c r="J72" s="115">
        <v>-13</v>
      </c>
      <c r="K72" s="116">
        <v>-21.311475409836067</v>
      </c>
    </row>
    <row r="73" spans="1:11" ht="14.1" customHeight="1" x14ac:dyDescent="0.2">
      <c r="A73" s="306" t="s">
        <v>309</v>
      </c>
      <c r="B73" s="307" t="s">
        <v>310</v>
      </c>
      <c r="C73" s="308"/>
      <c r="D73" s="113">
        <v>0.10452961672473868</v>
      </c>
      <c r="E73" s="115">
        <v>6</v>
      </c>
      <c r="F73" s="114">
        <v>6</v>
      </c>
      <c r="G73" s="114">
        <v>3</v>
      </c>
      <c r="H73" s="114">
        <v>6</v>
      </c>
      <c r="I73" s="140">
        <v>6</v>
      </c>
      <c r="J73" s="115">
        <v>0</v>
      </c>
      <c r="K73" s="116">
        <v>0</v>
      </c>
    </row>
    <row r="74" spans="1:11" ht="14.1" customHeight="1" x14ac:dyDescent="0.2">
      <c r="A74" s="306" t="s">
        <v>311</v>
      </c>
      <c r="B74" s="307" t="s">
        <v>312</v>
      </c>
      <c r="C74" s="308"/>
      <c r="D74" s="113" t="s">
        <v>513</v>
      </c>
      <c r="E74" s="115" t="s">
        <v>513</v>
      </c>
      <c r="F74" s="114" t="s">
        <v>513</v>
      </c>
      <c r="G74" s="114">
        <v>3</v>
      </c>
      <c r="H74" s="114">
        <v>3</v>
      </c>
      <c r="I74" s="140">
        <v>3</v>
      </c>
      <c r="J74" s="115" t="s">
        <v>513</v>
      </c>
      <c r="K74" s="116" t="s">
        <v>513</v>
      </c>
    </row>
    <row r="75" spans="1:11" ht="14.1" customHeight="1" x14ac:dyDescent="0.2">
      <c r="A75" s="306" t="s">
        <v>313</v>
      </c>
      <c r="B75" s="307" t="s">
        <v>314</v>
      </c>
      <c r="C75" s="308"/>
      <c r="D75" s="113">
        <v>0</v>
      </c>
      <c r="E75" s="115">
        <v>0</v>
      </c>
      <c r="F75" s="114">
        <v>0</v>
      </c>
      <c r="G75" s="114">
        <v>0</v>
      </c>
      <c r="H75" s="114">
        <v>0</v>
      </c>
      <c r="I75" s="140">
        <v>0</v>
      </c>
      <c r="J75" s="115">
        <v>0</v>
      </c>
      <c r="K75" s="116">
        <v>0</v>
      </c>
    </row>
    <row r="76" spans="1:11" ht="14.1" customHeight="1" x14ac:dyDescent="0.2">
      <c r="A76" s="306">
        <v>91</v>
      </c>
      <c r="B76" s="307" t="s">
        <v>315</v>
      </c>
      <c r="C76" s="308"/>
      <c r="D76" s="113">
        <v>5.2264808362369339E-2</v>
      </c>
      <c r="E76" s="115">
        <v>3</v>
      </c>
      <c r="F76" s="114">
        <v>3</v>
      </c>
      <c r="G76" s="114" t="s">
        <v>513</v>
      </c>
      <c r="H76" s="114">
        <v>3</v>
      </c>
      <c r="I76" s="140">
        <v>3</v>
      </c>
      <c r="J76" s="115">
        <v>0</v>
      </c>
      <c r="K76" s="116">
        <v>0</v>
      </c>
    </row>
    <row r="77" spans="1:11" ht="14.1" customHeight="1" x14ac:dyDescent="0.2">
      <c r="A77" s="306">
        <v>92</v>
      </c>
      <c r="B77" s="307" t="s">
        <v>316</v>
      </c>
      <c r="C77" s="308"/>
      <c r="D77" s="113">
        <v>0.2264808362369338</v>
      </c>
      <c r="E77" s="115">
        <v>13</v>
      </c>
      <c r="F77" s="114">
        <v>12</v>
      </c>
      <c r="G77" s="114">
        <v>12</v>
      </c>
      <c r="H77" s="114">
        <v>16</v>
      </c>
      <c r="I77" s="140">
        <v>15</v>
      </c>
      <c r="J77" s="115">
        <v>-2</v>
      </c>
      <c r="K77" s="116">
        <v>-13.333333333333334</v>
      </c>
    </row>
    <row r="78" spans="1:11" ht="14.1" customHeight="1" x14ac:dyDescent="0.2">
      <c r="A78" s="306">
        <v>93</v>
      </c>
      <c r="B78" s="307" t="s">
        <v>317</v>
      </c>
      <c r="C78" s="308"/>
      <c r="D78" s="113">
        <v>6.968641114982578E-2</v>
      </c>
      <c r="E78" s="115">
        <v>4</v>
      </c>
      <c r="F78" s="114">
        <v>3</v>
      </c>
      <c r="G78" s="114" t="s">
        <v>513</v>
      </c>
      <c r="H78" s="114">
        <v>3</v>
      </c>
      <c r="I78" s="140">
        <v>3</v>
      </c>
      <c r="J78" s="115">
        <v>1</v>
      </c>
      <c r="K78" s="116">
        <v>33.333333333333336</v>
      </c>
    </row>
    <row r="79" spans="1:11" ht="14.1" customHeight="1" x14ac:dyDescent="0.2">
      <c r="A79" s="306">
        <v>94</v>
      </c>
      <c r="B79" s="307" t="s">
        <v>318</v>
      </c>
      <c r="C79" s="308"/>
      <c r="D79" s="113">
        <v>0.29616724738675959</v>
      </c>
      <c r="E79" s="115">
        <v>17</v>
      </c>
      <c r="F79" s="114">
        <v>25</v>
      </c>
      <c r="G79" s="114">
        <v>19</v>
      </c>
      <c r="H79" s="114">
        <v>18</v>
      </c>
      <c r="I79" s="140">
        <v>20</v>
      </c>
      <c r="J79" s="115">
        <v>-3</v>
      </c>
      <c r="K79" s="116">
        <v>-15</v>
      </c>
    </row>
    <row r="80" spans="1:11" ht="14.1" customHeight="1" x14ac:dyDescent="0.2">
      <c r="A80" s="306" t="s">
        <v>319</v>
      </c>
      <c r="B80" s="307" t="s">
        <v>320</v>
      </c>
      <c r="C80" s="308"/>
      <c r="D80" s="113">
        <v>0</v>
      </c>
      <c r="E80" s="115">
        <v>0</v>
      </c>
      <c r="F80" s="114">
        <v>0</v>
      </c>
      <c r="G80" s="114">
        <v>0</v>
      </c>
      <c r="H80" s="114">
        <v>0</v>
      </c>
      <c r="I80" s="140">
        <v>0</v>
      </c>
      <c r="J80" s="115">
        <v>0</v>
      </c>
      <c r="K80" s="116">
        <v>0</v>
      </c>
    </row>
    <row r="81" spans="1:11" ht="14.1" customHeight="1" x14ac:dyDescent="0.2">
      <c r="A81" s="310" t="s">
        <v>321</v>
      </c>
      <c r="B81" s="311" t="s">
        <v>333</v>
      </c>
      <c r="C81" s="312"/>
      <c r="D81" s="125">
        <v>3.8501742160278747</v>
      </c>
      <c r="E81" s="143">
        <v>221</v>
      </c>
      <c r="F81" s="144">
        <v>233</v>
      </c>
      <c r="G81" s="144">
        <v>236</v>
      </c>
      <c r="H81" s="144">
        <v>249</v>
      </c>
      <c r="I81" s="145">
        <v>243</v>
      </c>
      <c r="J81" s="143">
        <v>-22</v>
      </c>
      <c r="K81" s="146">
        <v>-9.0534979423868318</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18" t="s">
        <v>323</v>
      </c>
      <c r="B85" s="618"/>
      <c r="C85" s="618"/>
      <c r="D85" s="618"/>
      <c r="E85" s="618"/>
      <c r="F85" s="618"/>
      <c r="G85" s="618"/>
      <c r="H85" s="618"/>
      <c r="I85" s="618"/>
      <c r="J85" s="618"/>
      <c r="K85" s="618"/>
    </row>
    <row r="86" spans="1:11" ht="18" customHeight="1" x14ac:dyDescent="0.2">
      <c r="A86" s="618"/>
      <c r="B86" s="618"/>
      <c r="C86" s="618"/>
      <c r="D86" s="618"/>
      <c r="E86" s="618"/>
      <c r="F86" s="618"/>
      <c r="G86" s="618"/>
      <c r="H86" s="618"/>
      <c r="I86" s="618"/>
      <c r="J86" s="618"/>
      <c r="K86" s="618"/>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heetViews>
  <sheetFormatPr baseColWidth="10" defaultColWidth="7.75" defaultRowHeight="15.95" customHeight="1" x14ac:dyDescent="0.2"/>
  <cols>
    <col min="1" max="1" width="3.625" style="402" customWidth="1"/>
    <col min="2" max="2" width="3.125" style="403" customWidth="1"/>
    <col min="3" max="3" width="3.25" style="402" customWidth="1"/>
    <col min="4" max="4" width="5.625" style="403" customWidth="1"/>
    <col min="5" max="5" width="15.5" style="403" customWidth="1"/>
    <col min="6" max="11" width="8.5" style="404" customWidth="1"/>
    <col min="12" max="12" width="7.625" style="405"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32" t="s">
        <v>334</v>
      </c>
      <c r="B3" s="632"/>
      <c r="C3" s="632"/>
      <c r="D3" s="632"/>
      <c r="E3" s="632"/>
      <c r="F3" s="632"/>
      <c r="G3" s="632"/>
      <c r="H3" s="632"/>
      <c r="I3" s="632"/>
      <c r="J3" s="632"/>
      <c r="K3" s="632"/>
      <c r="L3" s="63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33" t="s">
        <v>335</v>
      </c>
      <c r="B5" s="633"/>
      <c r="C5" s="633"/>
      <c r="D5" s="633"/>
      <c r="E5" s="336"/>
      <c r="F5" s="336"/>
      <c r="G5" s="336"/>
      <c r="H5" s="336"/>
      <c r="I5" s="337"/>
      <c r="J5" s="337"/>
      <c r="K5" s="336"/>
      <c r="L5" s="336"/>
    </row>
    <row r="6" spans="1:17" s="94" customFormat="1" ht="11.25" customHeight="1" x14ac:dyDescent="0.2">
      <c r="A6" s="338"/>
      <c r="B6" s="338"/>
      <c r="C6" s="338"/>
      <c r="D6" s="338"/>
      <c r="E6" s="336"/>
      <c r="F6" s="336"/>
      <c r="G6" s="336"/>
      <c r="H6" s="336"/>
      <c r="I6" s="337"/>
      <c r="J6" s="337"/>
      <c r="K6" s="336"/>
      <c r="L6" s="336"/>
    </row>
    <row r="7" spans="1:17" s="91" customFormat="1" ht="12" customHeight="1" x14ac:dyDescent="0.2">
      <c r="A7" s="634" t="s">
        <v>336</v>
      </c>
      <c r="B7" s="634"/>
      <c r="C7" s="634"/>
      <c r="D7" s="634"/>
      <c r="E7" s="634"/>
      <c r="F7" s="637" t="s">
        <v>104</v>
      </c>
      <c r="G7" s="638"/>
      <c r="H7" s="638"/>
      <c r="I7" s="638"/>
      <c r="J7" s="638"/>
      <c r="K7" s="638"/>
      <c r="L7" s="639"/>
      <c r="M7" s="96"/>
      <c r="N7" s="96"/>
      <c r="O7" s="96"/>
      <c r="P7" s="96"/>
      <c r="Q7" s="96"/>
    </row>
    <row r="8" spans="1:17" ht="21.75" customHeight="1" x14ac:dyDescent="0.2">
      <c r="A8" s="634"/>
      <c r="B8" s="634"/>
      <c r="C8" s="634"/>
      <c r="D8" s="634"/>
      <c r="E8" s="634"/>
      <c r="F8" s="640" t="s">
        <v>335</v>
      </c>
      <c r="G8" s="640" t="s">
        <v>337</v>
      </c>
      <c r="H8" s="640" t="s">
        <v>338</v>
      </c>
      <c r="I8" s="640" t="s">
        <v>339</v>
      </c>
      <c r="J8" s="640" t="s">
        <v>340</v>
      </c>
      <c r="K8" s="642" t="s">
        <v>341</v>
      </c>
      <c r="L8" s="643"/>
    </row>
    <row r="9" spans="1:17" ht="12" customHeight="1" x14ac:dyDescent="0.2">
      <c r="A9" s="634"/>
      <c r="B9" s="634"/>
      <c r="C9" s="634"/>
      <c r="D9" s="634"/>
      <c r="E9" s="634"/>
      <c r="F9" s="641"/>
      <c r="G9" s="641"/>
      <c r="H9" s="641"/>
      <c r="I9" s="641"/>
      <c r="J9" s="641"/>
      <c r="K9" s="339" t="s">
        <v>102</v>
      </c>
      <c r="L9" s="340" t="s">
        <v>342</v>
      </c>
    </row>
    <row r="10" spans="1:17" ht="12" customHeight="1" x14ac:dyDescent="0.2">
      <c r="A10" s="635"/>
      <c r="B10" s="635"/>
      <c r="C10" s="635"/>
      <c r="D10" s="635"/>
      <c r="E10" s="636"/>
      <c r="F10" s="341">
        <v>1</v>
      </c>
      <c r="G10" s="342">
        <v>2</v>
      </c>
      <c r="H10" s="342">
        <v>3</v>
      </c>
      <c r="I10" s="342">
        <v>4</v>
      </c>
      <c r="J10" s="342">
        <v>5</v>
      </c>
      <c r="K10" s="342">
        <v>6</v>
      </c>
      <c r="L10" s="342">
        <v>7</v>
      </c>
      <c r="M10" s="101"/>
    </row>
    <row r="11" spans="1:17" s="110" customFormat="1" ht="27.75" customHeight="1" x14ac:dyDescent="0.2">
      <c r="A11" s="620" t="s">
        <v>343</v>
      </c>
      <c r="B11" s="621"/>
      <c r="C11" s="621"/>
      <c r="D11" s="621"/>
      <c r="E11" s="622"/>
      <c r="F11" s="343"/>
      <c r="G11" s="343"/>
      <c r="H11" s="343"/>
      <c r="I11" s="343"/>
      <c r="J11" s="344"/>
      <c r="K11" s="343"/>
      <c r="L11" s="344"/>
    </row>
    <row r="12" spans="1:17" s="110" customFormat="1" ht="15.75" customHeight="1" x14ac:dyDescent="0.2">
      <c r="A12" s="345" t="s">
        <v>104</v>
      </c>
      <c r="B12" s="346"/>
      <c r="C12" s="347"/>
      <c r="D12" s="347"/>
      <c r="E12" s="348"/>
      <c r="F12" s="536">
        <v>1815</v>
      </c>
      <c r="G12" s="536">
        <v>1111</v>
      </c>
      <c r="H12" s="536">
        <v>2192</v>
      </c>
      <c r="I12" s="536">
        <v>1583</v>
      </c>
      <c r="J12" s="537">
        <v>1897</v>
      </c>
      <c r="K12" s="538">
        <v>-82</v>
      </c>
      <c r="L12" s="349">
        <v>-4.3226146547179756</v>
      </c>
    </row>
    <row r="13" spans="1:17" s="110" customFormat="1" ht="15" customHeight="1" x14ac:dyDescent="0.2">
      <c r="A13" s="350" t="s">
        <v>344</v>
      </c>
      <c r="B13" s="351" t="s">
        <v>345</v>
      </c>
      <c r="C13" s="347"/>
      <c r="D13" s="347"/>
      <c r="E13" s="348"/>
      <c r="F13" s="536">
        <v>1171</v>
      </c>
      <c r="G13" s="536">
        <v>622</v>
      </c>
      <c r="H13" s="536">
        <v>1242</v>
      </c>
      <c r="I13" s="536">
        <v>1036</v>
      </c>
      <c r="J13" s="537">
        <v>1178</v>
      </c>
      <c r="K13" s="538">
        <v>-7</v>
      </c>
      <c r="L13" s="349">
        <v>-0.59422750424448212</v>
      </c>
    </row>
    <row r="14" spans="1:17" s="110" customFormat="1" ht="22.5" customHeight="1" x14ac:dyDescent="0.2">
      <c r="A14" s="350"/>
      <c r="B14" s="351" t="s">
        <v>346</v>
      </c>
      <c r="C14" s="347"/>
      <c r="D14" s="347"/>
      <c r="E14" s="348"/>
      <c r="F14" s="536">
        <v>644</v>
      </c>
      <c r="G14" s="536">
        <v>489</v>
      </c>
      <c r="H14" s="536">
        <v>950</v>
      </c>
      <c r="I14" s="536">
        <v>547</v>
      </c>
      <c r="J14" s="537">
        <v>719</v>
      </c>
      <c r="K14" s="538">
        <v>-75</v>
      </c>
      <c r="L14" s="349">
        <v>-10.431154381084839</v>
      </c>
    </row>
    <row r="15" spans="1:17" s="110" customFormat="1" ht="15" customHeight="1" x14ac:dyDescent="0.2">
      <c r="A15" s="350" t="s">
        <v>347</v>
      </c>
      <c r="B15" s="351" t="s">
        <v>108</v>
      </c>
      <c r="C15" s="347"/>
      <c r="D15" s="347"/>
      <c r="E15" s="348"/>
      <c r="F15" s="536">
        <v>395</v>
      </c>
      <c r="G15" s="536">
        <v>236</v>
      </c>
      <c r="H15" s="536">
        <v>1001</v>
      </c>
      <c r="I15" s="536">
        <v>281</v>
      </c>
      <c r="J15" s="537">
        <v>402</v>
      </c>
      <c r="K15" s="538">
        <v>-7</v>
      </c>
      <c r="L15" s="349">
        <v>-1.7412935323383085</v>
      </c>
    </row>
    <row r="16" spans="1:17" s="110" customFormat="1" ht="15" customHeight="1" x14ac:dyDescent="0.2">
      <c r="A16" s="350"/>
      <c r="B16" s="351" t="s">
        <v>109</v>
      </c>
      <c r="C16" s="347"/>
      <c r="D16" s="347"/>
      <c r="E16" s="348"/>
      <c r="F16" s="536">
        <v>1212</v>
      </c>
      <c r="G16" s="536">
        <v>758</v>
      </c>
      <c r="H16" s="536">
        <v>1056</v>
      </c>
      <c r="I16" s="536">
        <v>1120</v>
      </c>
      <c r="J16" s="537">
        <v>1257</v>
      </c>
      <c r="K16" s="538">
        <v>-45</v>
      </c>
      <c r="L16" s="349">
        <v>-3.5799522673031028</v>
      </c>
    </row>
    <row r="17" spans="1:12" s="110" customFormat="1" ht="15" customHeight="1" x14ac:dyDescent="0.2">
      <c r="A17" s="350"/>
      <c r="B17" s="351" t="s">
        <v>110</v>
      </c>
      <c r="C17" s="347"/>
      <c r="D17" s="347"/>
      <c r="E17" s="348"/>
      <c r="F17" s="536">
        <v>189</v>
      </c>
      <c r="G17" s="536">
        <v>106</v>
      </c>
      <c r="H17" s="536">
        <v>121</v>
      </c>
      <c r="I17" s="536">
        <v>163</v>
      </c>
      <c r="J17" s="537">
        <v>213</v>
      </c>
      <c r="K17" s="538">
        <v>-24</v>
      </c>
      <c r="L17" s="349">
        <v>-11.267605633802816</v>
      </c>
    </row>
    <row r="18" spans="1:12" s="110" customFormat="1" ht="15" customHeight="1" x14ac:dyDescent="0.2">
      <c r="A18" s="350"/>
      <c r="B18" s="351" t="s">
        <v>111</v>
      </c>
      <c r="C18" s="347"/>
      <c r="D18" s="347"/>
      <c r="E18" s="348"/>
      <c r="F18" s="536">
        <v>19</v>
      </c>
      <c r="G18" s="536">
        <v>11</v>
      </c>
      <c r="H18" s="536">
        <v>14</v>
      </c>
      <c r="I18" s="536">
        <v>19</v>
      </c>
      <c r="J18" s="537">
        <v>25</v>
      </c>
      <c r="K18" s="538">
        <v>-6</v>
      </c>
      <c r="L18" s="349">
        <v>-24</v>
      </c>
    </row>
    <row r="19" spans="1:12" s="110" customFormat="1" ht="15" customHeight="1" x14ac:dyDescent="0.2">
      <c r="A19" s="118" t="s">
        <v>113</v>
      </c>
      <c r="B19" s="119" t="s">
        <v>181</v>
      </c>
      <c r="C19" s="347"/>
      <c r="D19" s="347"/>
      <c r="E19" s="348"/>
      <c r="F19" s="536">
        <v>1352</v>
      </c>
      <c r="G19" s="536">
        <v>746</v>
      </c>
      <c r="H19" s="536">
        <v>1704</v>
      </c>
      <c r="I19" s="536">
        <v>1135</v>
      </c>
      <c r="J19" s="537">
        <v>1386</v>
      </c>
      <c r="K19" s="538">
        <v>-34</v>
      </c>
      <c r="L19" s="349">
        <v>-2.4531024531024532</v>
      </c>
    </row>
    <row r="20" spans="1:12" s="110" customFormat="1" ht="15" customHeight="1" x14ac:dyDescent="0.2">
      <c r="A20" s="118"/>
      <c r="B20" s="119" t="s">
        <v>182</v>
      </c>
      <c r="C20" s="347"/>
      <c r="D20" s="347"/>
      <c r="E20" s="348"/>
      <c r="F20" s="536">
        <v>463</v>
      </c>
      <c r="G20" s="536">
        <v>365</v>
      </c>
      <c r="H20" s="536">
        <v>488</v>
      </c>
      <c r="I20" s="536">
        <v>448</v>
      </c>
      <c r="J20" s="537">
        <v>511</v>
      </c>
      <c r="K20" s="538">
        <v>-48</v>
      </c>
      <c r="L20" s="349">
        <v>-9.393346379647749</v>
      </c>
    </row>
    <row r="21" spans="1:12" s="110" customFormat="1" ht="15" customHeight="1" x14ac:dyDescent="0.2">
      <c r="A21" s="118" t="s">
        <v>113</v>
      </c>
      <c r="B21" s="119" t="s">
        <v>116</v>
      </c>
      <c r="C21" s="347"/>
      <c r="D21" s="347"/>
      <c r="E21" s="348"/>
      <c r="F21" s="536">
        <v>1332</v>
      </c>
      <c r="G21" s="536">
        <v>776</v>
      </c>
      <c r="H21" s="536">
        <v>1712</v>
      </c>
      <c r="I21" s="536">
        <v>1126</v>
      </c>
      <c r="J21" s="537">
        <v>1379</v>
      </c>
      <c r="K21" s="538">
        <v>-47</v>
      </c>
      <c r="L21" s="349">
        <v>-3.40826686004351</v>
      </c>
    </row>
    <row r="22" spans="1:12" s="110" customFormat="1" ht="15" customHeight="1" x14ac:dyDescent="0.2">
      <c r="A22" s="118"/>
      <c r="B22" s="119" t="s">
        <v>117</v>
      </c>
      <c r="C22" s="347"/>
      <c r="D22" s="347"/>
      <c r="E22" s="348"/>
      <c r="F22" s="536">
        <v>483</v>
      </c>
      <c r="G22" s="536">
        <v>334</v>
      </c>
      <c r="H22" s="536">
        <v>479</v>
      </c>
      <c r="I22" s="536">
        <v>457</v>
      </c>
      <c r="J22" s="537">
        <v>517</v>
      </c>
      <c r="K22" s="538">
        <v>-34</v>
      </c>
      <c r="L22" s="349">
        <v>-6.5764023210831724</v>
      </c>
    </row>
    <row r="23" spans="1:12" s="110" customFormat="1" ht="15" customHeight="1" x14ac:dyDescent="0.2">
      <c r="A23" s="352" t="s">
        <v>347</v>
      </c>
      <c r="B23" s="353" t="s">
        <v>193</v>
      </c>
      <c r="C23" s="354"/>
      <c r="D23" s="354"/>
      <c r="E23" s="355"/>
      <c r="F23" s="539">
        <v>28</v>
      </c>
      <c r="G23" s="539">
        <v>32</v>
      </c>
      <c r="H23" s="539">
        <v>466</v>
      </c>
      <c r="I23" s="539">
        <v>27</v>
      </c>
      <c r="J23" s="540">
        <v>38</v>
      </c>
      <c r="K23" s="541">
        <v>-10</v>
      </c>
      <c r="L23" s="356">
        <v>-26.315789473684209</v>
      </c>
    </row>
    <row r="24" spans="1:12" s="110" customFormat="1" ht="15" customHeight="1" x14ac:dyDescent="0.2">
      <c r="A24" s="623" t="s">
        <v>348</v>
      </c>
      <c r="B24" s="624"/>
      <c r="C24" s="624"/>
      <c r="D24" s="624"/>
      <c r="E24" s="625"/>
      <c r="F24" s="357"/>
      <c r="G24" s="357"/>
      <c r="H24" s="357"/>
      <c r="I24" s="357"/>
      <c r="J24" s="357"/>
      <c r="K24" s="358"/>
      <c r="L24" s="359"/>
    </row>
    <row r="25" spans="1:12" s="110" customFormat="1" ht="15" customHeight="1" x14ac:dyDescent="0.2">
      <c r="A25" s="360" t="s">
        <v>104</v>
      </c>
      <c r="B25" s="361"/>
      <c r="C25" s="362"/>
      <c r="D25" s="362"/>
      <c r="E25" s="363"/>
      <c r="F25" s="542">
        <v>26.6</v>
      </c>
      <c r="G25" s="542">
        <v>35.200000000000003</v>
      </c>
      <c r="H25" s="542">
        <v>37.6</v>
      </c>
      <c r="I25" s="542">
        <v>27</v>
      </c>
      <c r="J25" s="542">
        <v>27.3</v>
      </c>
      <c r="K25" s="543" t="s">
        <v>349</v>
      </c>
      <c r="L25" s="364">
        <v>-0.69999999999999929</v>
      </c>
    </row>
    <row r="26" spans="1:12" s="110" customFormat="1" ht="15" customHeight="1" x14ac:dyDescent="0.2">
      <c r="A26" s="365" t="s">
        <v>105</v>
      </c>
      <c r="B26" s="366" t="s">
        <v>345</v>
      </c>
      <c r="C26" s="362"/>
      <c r="D26" s="362"/>
      <c r="E26" s="363"/>
      <c r="F26" s="542">
        <v>26.8</v>
      </c>
      <c r="G26" s="542">
        <v>33.9</v>
      </c>
      <c r="H26" s="542">
        <v>34.200000000000003</v>
      </c>
      <c r="I26" s="542">
        <v>26.7</v>
      </c>
      <c r="J26" s="544">
        <v>26.8</v>
      </c>
      <c r="K26" s="543" t="s">
        <v>349</v>
      </c>
      <c r="L26" s="364">
        <v>0</v>
      </c>
    </row>
    <row r="27" spans="1:12" s="110" customFormat="1" ht="15" customHeight="1" x14ac:dyDescent="0.2">
      <c r="A27" s="365"/>
      <c r="B27" s="366" t="s">
        <v>346</v>
      </c>
      <c r="C27" s="362"/>
      <c r="D27" s="362"/>
      <c r="E27" s="363"/>
      <c r="F27" s="542">
        <v>26.3</v>
      </c>
      <c r="G27" s="542">
        <v>36.700000000000003</v>
      </c>
      <c r="H27" s="542">
        <v>42.4</v>
      </c>
      <c r="I27" s="542">
        <v>27.6</v>
      </c>
      <c r="J27" s="542">
        <v>28.1</v>
      </c>
      <c r="K27" s="543" t="s">
        <v>349</v>
      </c>
      <c r="L27" s="364">
        <v>-1.8000000000000007</v>
      </c>
    </row>
    <row r="28" spans="1:12" s="110" customFormat="1" ht="15" customHeight="1" x14ac:dyDescent="0.2">
      <c r="A28" s="365" t="s">
        <v>113</v>
      </c>
      <c r="B28" s="366" t="s">
        <v>108</v>
      </c>
      <c r="C28" s="362"/>
      <c r="D28" s="362"/>
      <c r="E28" s="363"/>
      <c r="F28" s="542">
        <v>30.1</v>
      </c>
      <c r="G28" s="542">
        <v>40.6</v>
      </c>
      <c r="H28" s="542">
        <v>40.4</v>
      </c>
      <c r="I28" s="542">
        <v>32.5</v>
      </c>
      <c r="J28" s="542">
        <v>37.5</v>
      </c>
      <c r="K28" s="543" t="s">
        <v>349</v>
      </c>
      <c r="L28" s="364">
        <v>-7.3999999999999986</v>
      </c>
    </row>
    <row r="29" spans="1:12" s="110" customFormat="1" ht="11.25" x14ac:dyDescent="0.2">
      <c r="A29" s="365"/>
      <c r="B29" s="366" t="s">
        <v>109</v>
      </c>
      <c r="C29" s="362"/>
      <c r="D29" s="362"/>
      <c r="E29" s="363"/>
      <c r="F29" s="542">
        <v>26.3</v>
      </c>
      <c r="G29" s="542">
        <v>33.799999999999997</v>
      </c>
      <c r="H29" s="542">
        <v>36.700000000000003</v>
      </c>
      <c r="I29" s="542">
        <v>26.7</v>
      </c>
      <c r="J29" s="544">
        <v>26</v>
      </c>
      <c r="K29" s="543" t="s">
        <v>349</v>
      </c>
      <c r="L29" s="364">
        <v>0.30000000000000071</v>
      </c>
    </row>
    <row r="30" spans="1:12" s="110" customFormat="1" ht="15" customHeight="1" x14ac:dyDescent="0.2">
      <c r="A30" s="365"/>
      <c r="B30" s="366" t="s">
        <v>110</v>
      </c>
      <c r="C30" s="362"/>
      <c r="D30" s="362"/>
      <c r="E30" s="363"/>
      <c r="F30" s="542">
        <v>21.2</v>
      </c>
      <c r="G30" s="542">
        <v>30.5</v>
      </c>
      <c r="H30" s="542">
        <v>30</v>
      </c>
      <c r="I30" s="542">
        <v>20.2</v>
      </c>
      <c r="J30" s="542">
        <v>16.399999999999999</v>
      </c>
      <c r="K30" s="543" t="s">
        <v>349</v>
      </c>
      <c r="L30" s="364">
        <v>4.8000000000000007</v>
      </c>
    </row>
    <row r="31" spans="1:12" s="110" customFormat="1" ht="15" customHeight="1" x14ac:dyDescent="0.2">
      <c r="A31" s="365"/>
      <c r="B31" s="366" t="s">
        <v>111</v>
      </c>
      <c r="C31" s="362"/>
      <c r="D31" s="362"/>
      <c r="E31" s="363"/>
      <c r="F31" s="542">
        <v>31.6</v>
      </c>
      <c r="G31" s="542">
        <v>72.7</v>
      </c>
      <c r="H31" s="542">
        <v>64.3</v>
      </c>
      <c r="I31" s="542">
        <v>26.3</v>
      </c>
      <c r="J31" s="542">
        <v>40</v>
      </c>
      <c r="K31" s="543" t="s">
        <v>349</v>
      </c>
      <c r="L31" s="364">
        <v>-8.3999999999999986</v>
      </c>
    </row>
    <row r="32" spans="1:12" s="110" customFormat="1" ht="15" customHeight="1" x14ac:dyDescent="0.2">
      <c r="A32" s="367" t="s">
        <v>113</v>
      </c>
      <c r="B32" s="368" t="s">
        <v>181</v>
      </c>
      <c r="C32" s="362"/>
      <c r="D32" s="362"/>
      <c r="E32" s="363"/>
      <c r="F32" s="542">
        <v>25.9</v>
      </c>
      <c r="G32" s="542">
        <v>31.8</v>
      </c>
      <c r="H32" s="542">
        <v>34</v>
      </c>
      <c r="I32" s="542">
        <v>23.9</v>
      </c>
      <c r="J32" s="544">
        <v>25.5</v>
      </c>
      <c r="K32" s="543" t="s">
        <v>349</v>
      </c>
      <c r="L32" s="364">
        <v>0.39999999999999858</v>
      </c>
    </row>
    <row r="33" spans="1:12" s="110" customFormat="1" ht="15" customHeight="1" x14ac:dyDescent="0.2">
      <c r="A33" s="367"/>
      <c r="B33" s="368" t="s">
        <v>182</v>
      </c>
      <c r="C33" s="362"/>
      <c r="D33" s="362"/>
      <c r="E33" s="363"/>
      <c r="F33" s="542">
        <v>28.5</v>
      </c>
      <c r="G33" s="542">
        <v>41.6</v>
      </c>
      <c r="H33" s="542">
        <v>46.9</v>
      </c>
      <c r="I33" s="542">
        <v>34.799999999999997</v>
      </c>
      <c r="J33" s="542">
        <v>32.1</v>
      </c>
      <c r="K33" s="543" t="s">
        <v>349</v>
      </c>
      <c r="L33" s="364">
        <v>-3.6000000000000014</v>
      </c>
    </row>
    <row r="34" spans="1:12" s="369" customFormat="1" ht="15" customHeight="1" x14ac:dyDescent="0.2">
      <c r="A34" s="367" t="s">
        <v>113</v>
      </c>
      <c r="B34" s="368" t="s">
        <v>116</v>
      </c>
      <c r="C34" s="362"/>
      <c r="D34" s="362"/>
      <c r="E34" s="363"/>
      <c r="F34" s="542">
        <v>23.9</v>
      </c>
      <c r="G34" s="542">
        <v>33.200000000000003</v>
      </c>
      <c r="H34" s="542">
        <v>36.1</v>
      </c>
      <c r="I34" s="542">
        <v>26.4</v>
      </c>
      <c r="J34" s="542">
        <v>23.4</v>
      </c>
      <c r="K34" s="543" t="s">
        <v>349</v>
      </c>
      <c r="L34" s="364">
        <v>0.5</v>
      </c>
    </row>
    <row r="35" spans="1:12" s="369" customFormat="1" ht="11.25" x14ac:dyDescent="0.2">
      <c r="A35" s="370"/>
      <c r="B35" s="371" t="s">
        <v>117</v>
      </c>
      <c r="C35" s="372"/>
      <c r="D35" s="372"/>
      <c r="E35" s="373"/>
      <c r="F35" s="545">
        <v>34</v>
      </c>
      <c r="G35" s="545">
        <v>39.299999999999997</v>
      </c>
      <c r="H35" s="545">
        <v>41.7</v>
      </c>
      <c r="I35" s="545">
        <v>28.4</v>
      </c>
      <c r="J35" s="546">
        <v>37.4</v>
      </c>
      <c r="K35" s="547" t="s">
        <v>349</v>
      </c>
      <c r="L35" s="374">
        <v>-3.3999999999999986</v>
      </c>
    </row>
    <row r="36" spans="1:12" s="369" customFormat="1" ht="15.95" customHeight="1" x14ac:dyDescent="0.2">
      <c r="A36" s="375" t="s">
        <v>350</v>
      </c>
      <c r="B36" s="376"/>
      <c r="C36" s="377"/>
      <c r="D36" s="376"/>
      <c r="E36" s="378"/>
      <c r="F36" s="548">
        <v>1778</v>
      </c>
      <c r="G36" s="548">
        <v>1072</v>
      </c>
      <c r="H36" s="548">
        <v>1685</v>
      </c>
      <c r="I36" s="548">
        <v>1548</v>
      </c>
      <c r="J36" s="548">
        <v>1855</v>
      </c>
      <c r="K36" s="549">
        <v>-77</v>
      </c>
      <c r="L36" s="380">
        <v>-4.1509433962264151</v>
      </c>
    </row>
    <row r="37" spans="1:12" s="369" customFormat="1" ht="15.95" customHeight="1" x14ac:dyDescent="0.2">
      <c r="A37" s="381"/>
      <c r="B37" s="382" t="s">
        <v>113</v>
      </c>
      <c r="C37" s="382" t="s">
        <v>351</v>
      </c>
      <c r="D37" s="382"/>
      <c r="E37" s="383"/>
      <c r="F37" s="548">
        <v>473</v>
      </c>
      <c r="G37" s="548">
        <v>377</v>
      </c>
      <c r="H37" s="548">
        <v>634</v>
      </c>
      <c r="I37" s="548">
        <v>418</v>
      </c>
      <c r="J37" s="548">
        <v>507</v>
      </c>
      <c r="K37" s="549">
        <v>-34</v>
      </c>
      <c r="L37" s="380">
        <v>-6.7061143984220903</v>
      </c>
    </row>
    <row r="38" spans="1:12" s="369" customFormat="1" ht="15.95" customHeight="1" x14ac:dyDescent="0.2">
      <c r="A38" s="381"/>
      <c r="B38" s="384" t="s">
        <v>105</v>
      </c>
      <c r="C38" s="384" t="s">
        <v>106</v>
      </c>
      <c r="D38" s="385"/>
      <c r="E38" s="383"/>
      <c r="F38" s="548">
        <v>1150</v>
      </c>
      <c r="G38" s="548">
        <v>601</v>
      </c>
      <c r="H38" s="548">
        <v>972</v>
      </c>
      <c r="I38" s="548">
        <v>1009</v>
      </c>
      <c r="J38" s="550">
        <v>1155</v>
      </c>
      <c r="K38" s="549">
        <v>-5</v>
      </c>
      <c r="L38" s="380">
        <v>-0.4329004329004329</v>
      </c>
    </row>
    <row r="39" spans="1:12" s="369" customFormat="1" ht="15.95" customHeight="1" x14ac:dyDescent="0.2">
      <c r="A39" s="381"/>
      <c r="B39" s="385"/>
      <c r="C39" s="382" t="s">
        <v>352</v>
      </c>
      <c r="D39" s="385"/>
      <c r="E39" s="383"/>
      <c r="F39" s="548">
        <v>308</v>
      </c>
      <c r="G39" s="548">
        <v>204</v>
      </c>
      <c r="H39" s="548">
        <v>332</v>
      </c>
      <c r="I39" s="548">
        <v>269</v>
      </c>
      <c r="J39" s="548">
        <v>310</v>
      </c>
      <c r="K39" s="549">
        <v>-2</v>
      </c>
      <c r="L39" s="380">
        <v>-0.64516129032258063</v>
      </c>
    </row>
    <row r="40" spans="1:12" s="369" customFormat="1" ht="15.95" customHeight="1" x14ac:dyDescent="0.2">
      <c r="A40" s="381"/>
      <c r="B40" s="384"/>
      <c r="C40" s="384" t="s">
        <v>107</v>
      </c>
      <c r="D40" s="385"/>
      <c r="E40" s="383"/>
      <c r="F40" s="548">
        <v>628</v>
      </c>
      <c r="G40" s="548">
        <v>471</v>
      </c>
      <c r="H40" s="548">
        <v>713</v>
      </c>
      <c r="I40" s="548">
        <v>539</v>
      </c>
      <c r="J40" s="548">
        <v>700</v>
      </c>
      <c r="K40" s="549">
        <v>-72</v>
      </c>
      <c r="L40" s="380">
        <v>-10.285714285714286</v>
      </c>
    </row>
    <row r="41" spans="1:12" s="369" customFormat="1" ht="24" customHeight="1" x14ac:dyDescent="0.2">
      <c r="A41" s="381"/>
      <c r="B41" s="385"/>
      <c r="C41" s="382" t="s">
        <v>352</v>
      </c>
      <c r="D41" s="385"/>
      <c r="E41" s="383"/>
      <c r="F41" s="548">
        <v>165</v>
      </c>
      <c r="G41" s="548">
        <v>173</v>
      </c>
      <c r="H41" s="548">
        <v>302</v>
      </c>
      <c r="I41" s="548">
        <v>149</v>
      </c>
      <c r="J41" s="550">
        <v>197</v>
      </c>
      <c r="K41" s="549">
        <v>-32</v>
      </c>
      <c r="L41" s="380">
        <v>-16.243654822335024</v>
      </c>
    </row>
    <row r="42" spans="1:12" s="110" customFormat="1" ht="15" customHeight="1" x14ac:dyDescent="0.2">
      <c r="A42" s="381"/>
      <c r="B42" s="384" t="s">
        <v>113</v>
      </c>
      <c r="C42" s="384" t="s">
        <v>353</v>
      </c>
      <c r="D42" s="385"/>
      <c r="E42" s="383"/>
      <c r="F42" s="548">
        <v>366</v>
      </c>
      <c r="G42" s="548">
        <v>207</v>
      </c>
      <c r="H42" s="548">
        <v>532</v>
      </c>
      <c r="I42" s="548">
        <v>255</v>
      </c>
      <c r="J42" s="548">
        <v>365</v>
      </c>
      <c r="K42" s="549">
        <v>1</v>
      </c>
      <c r="L42" s="380">
        <v>0.27397260273972601</v>
      </c>
    </row>
    <row r="43" spans="1:12" s="110" customFormat="1" ht="15" customHeight="1" x14ac:dyDescent="0.2">
      <c r="A43" s="381"/>
      <c r="B43" s="385"/>
      <c r="C43" s="382" t="s">
        <v>352</v>
      </c>
      <c r="D43" s="385"/>
      <c r="E43" s="383"/>
      <c r="F43" s="548">
        <v>110</v>
      </c>
      <c r="G43" s="548">
        <v>84</v>
      </c>
      <c r="H43" s="548">
        <v>215</v>
      </c>
      <c r="I43" s="548">
        <v>83</v>
      </c>
      <c r="J43" s="548">
        <v>137</v>
      </c>
      <c r="K43" s="549">
        <v>-27</v>
      </c>
      <c r="L43" s="380">
        <v>-19.708029197080293</v>
      </c>
    </row>
    <row r="44" spans="1:12" s="110" customFormat="1" ht="15" customHeight="1" x14ac:dyDescent="0.2">
      <c r="A44" s="381"/>
      <c r="B44" s="384"/>
      <c r="C44" s="366" t="s">
        <v>109</v>
      </c>
      <c r="D44" s="385"/>
      <c r="E44" s="383"/>
      <c r="F44" s="548">
        <v>1204</v>
      </c>
      <c r="G44" s="548">
        <v>749</v>
      </c>
      <c r="H44" s="548">
        <v>1019</v>
      </c>
      <c r="I44" s="548">
        <v>1111</v>
      </c>
      <c r="J44" s="550">
        <v>1252</v>
      </c>
      <c r="K44" s="549">
        <v>-48</v>
      </c>
      <c r="L44" s="380">
        <v>-3.8338658146964857</v>
      </c>
    </row>
    <row r="45" spans="1:12" s="110" customFormat="1" ht="15" customHeight="1" x14ac:dyDescent="0.2">
      <c r="A45" s="381"/>
      <c r="B45" s="385"/>
      <c r="C45" s="382" t="s">
        <v>352</v>
      </c>
      <c r="D45" s="385"/>
      <c r="E45" s="383"/>
      <c r="F45" s="548">
        <v>317</v>
      </c>
      <c r="G45" s="548">
        <v>253</v>
      </c>
      <c r="H45" s="548">
        <v>374</v>
      </c>
      <c r="I45" s="548">
        <v>297</v>
      </c>
      <c r="J45" s="548">
        <v>325</v>
      </c>
      <c r="K45" s="549">
        <v>-8</v>
      </c>
      <c r="L45" s="380">
        <v>-2.4615384615384617</v>
      </c>
    </row>
    <row r="46" spans="1:12" s="110" customFormat="1" ht="15" customHeight="1" x14ac:dyDescent="0.2">
      <c r="A46" s="381"/>
      <c r="B46" s="384"/>
      <c r="C46" s="366" t="s">
        <v>110</v>
      </c>
      <c r="D46" s="385"/>
      <c r="E46" s="383"/>
      <c r="F46" s="548">
        <v>189</v>
      </c>
      <c r="G46" s="548">
        <v>105</v>
      </c>
      <c r="H46" s="548">
        <v>120</v>
      </c>
      <c r="I46" s="548">
        <v>163</v>
      </c>
      <c r="J46" s="548">
        <v>213</v>
      </c>
      <c r="K46" s="549">
        <v>-24</v>
      </c>
      <c r="L46" s="380">
        <v>-11.267605633802816</v>
      </c>
    </row>
    <row r="47" spans="1:12" s="110" customFormat="1" ht="15" customHeight="1" x14ac:dyDescent="0.2">
      <c r="A47" s="381"/>
      <c r="B47" s="385"/>
      <c r="C47" s="382" t="s">
        <v>352</v>
      </c>
      <c r="D47" s="385"/>
      <c r="E47" s="383"/>
      <c r="F47" s="548">
        <v>40</v>
      </c>
      <c r="G47" s="548">
        <v>32</v>
      </c>
      <c r="H47" s="548">
        <v>36</v>
      </c>
      <c r="I47" s="548">
        <v>33</v>
      </c>
      <c r="J47" s="550">
        <v>35</v>
      </c>
      <c r="K47" s="549">
        <v>5</v>
      </c>
      <c r="L47" s="380">
        <v>14.285714285714286</v>
      </c>
    </row>
    <row r="48" spans="1:12" s="110" customFormat="1" ht="15" customHeight="1" x14ac:dyDescent="0.2">
      <c r="A48" s="381"/>
      <c r="B48" s="385"/>
      <c r="C48" s="366" t="s">
        <v>111</v>
      </c>
      <c r="D48" s="386"/>
      <c r="E48" s="387"/>
      <c r="F48" s="548">
        <v>19</v>
      </c>
      <c r="G48" s="548">
        <v>11</v>
      </c>
      <c r="H48" s="548">
        <v>14</v>
      </c>
      <c r="I48" s="548">
        <v>19</v>
      </c>
      <c r="J48" s="548">
        <v>25</v>
      </c>
      <c r="K48" s="549">
        <v>-6</v>
      </c>
      <c r="L48" s="380">
        <v>-24</v>
      </c>
    </row>
    <row r="49" spans="1:12" s="110" customFormat="1" ht="15" customHeight="1" x14ac:dyDescent="0.2">
      <c r="A49" s="381"/>
      <c r="B49" s="385"/>
      <c r="C49" s="382" t="s">
        <v>352</v>
      </c>
      <c r="D49" s="385"/>
      <c r="E49" s="383"/>
      <c r="F49" s="548">
        <v>6</v>
      </c>
      <c r="G49" s="548">
        <v>8</v>
      </c>
      <c r="H49" s="548">
        <v>9</v>
      </c>
      <c r="I49" s="548">
        <v>5</v>
      </c>
      <c r="J49" s="548">
        <v>10</v>
      </c>
      <c r="K49" s="549">
        <v>-4</v>
      </c>
      <c r="L49" s="380">
        <v>-40</v>
      </c>
    </row>
    <row r="50" spans="1:12" s="110" customFormat="1" ht="15" customHeight="1" x14ac:dyDescent="0.2">
      <c r="A50" s="381"/>
      <c r="B50" s="384" t="s">
        <v>113</v>
      </c>
      <c r="C50" s="382" t="s">
        <v>181</v>
      </c>
      <c r="D50" s="385"/>
      <c r="E50" s="383"/>
      <c r="F50" s="548">
        <v>1318</v>
      </c>
      <c r="G50" s="548">
        <v>707</v>
      </c>
      <c r="H50" s="548">
        <v>1207</v>
      </c>
      <c r="I50" s="548">
        <v>1102</v>
      </c>
      <c r="J50" s="550">
        <v>1347</v>
      </c>
      <c r="K50" s="549">
        <v>-29</v>
      </c>
      <c r="L50" s="380">
        <v>-2.1529324424647363</v>
      </c>
    </row>
    <row r="51" spans="1:12" s="110" customFormat="1" ht="15" customHeight="1" x14ac:dyDescent="0.2">
      <c r="A51" s="381"/>
      <c r="B51" s="385"/>
      <c r="C51" s="382" t="s">
        <v>352</v>
      </c>
      <c r="D51" s="385"/>
      <c r="E51" s="383"/>
      <c r="F51" s="548">
        <v>342</v>
      </c>
      <c r="G51" s="548">
        <v>225</v>
      </c>
      <c r="H51" s="548">
        <v>410</v>
      </c>
      <c r="I51" s="548">
        <v>263</v>
      </c>
      <c r="J51" s="548">
        <v>344</v>
      </c>
      <c r="K51" s="549">
        <v>-2</v>
      </c>
      <c r="L51" s="380">
        <v>-0.58139534883720934</v>
      </c>
    </row>
    <row r="52" spans="1:12" s="110" customFormat="1" ht="15" customHeight="1" x14ac:dyDescent="0.2">
      <c r="A52" s="381"/>
      <c r="B52" s="384"/>
      <c r="C52" s="382" t="s">
        <v>182</v>
      </c>
      <c r="D52" s="385"/>
      <c r="E52" s="383"/>
      <c r="F52" s="548">
        <v>460</v>
      </c>
      <c r="G52" s="548">
        <v>365</v>
      </c>
      <c r="H52" s="548">
        <v>478</v>
      </c>
      <c r="I52" s="548">
        <v>446</v>
      </c>
      <c r="J52" s="548">
        <v>508</v>
      </c>
      <c r="K52" s="549">
        <v>-48</v>
      </c>
      <c r="L52" s="380">
        <v>-9.4488188976377945</v>
      </c>
    </row>
    <row r="53" spans="1:12" s="269" customFormat="1" ht="11.25" customHeight="1" x14ac:dyDescent="0.2">
      <c r="A53" s="381"/>
      <c r="B53" s="385"/>
      <c r="C53" s="382" t="s">
        <v>352</v>
      </c>
      <c r="D53" s="385"/>
      <c r="E53" s="383"/>
      <c r="F53" s="548">
        <v>131</v>
      </c>
      <c r="G53" s="548">
        <v>152</v>
      </c>
      <c r="H53" s="548">
        <v>224</v>
      </c>
      <c r="I53" s="548">
        <v>155</v>
      </c>
      <c r="J53" s="550">
        <v>163</v>
      </c>
      <c r="K53" s="549">
        <v>-32</v>
      </c>
      <c r="L53" s="380">
        <v>-19.631901840490798</v>
      </c>
    </row>
    <row r="54" spans="1:12" s="151" customFormat="1" ht="12.75" customHeight="1" x14ac:dyDescent="0.2">
      <c r="A54" s="381"/>
      <c r="B54" s="384" t="s">
        <v>113</v>
      </c>
      <c r="C54" s="384" t="s">
        <v>116</v>
      </c>
      <c r="D54" s="385"/>
      <c r="E54" s="383"/>
      <c r="F54" s="548">
        <v>1299</v>
      </c>
      <c r="G54" s="548">
        <v>743</v>
      </c>
      <c r="H54" s="548">
        <v>1225</v>
      </c>
      <c r="I54" s="548">
        <v>1093</v>
      </c>
      <c r="J54" s="548">
        <v>1341</v>
      </c>
      <c r="K54" s="549">
        <v>-42</v>
      </c>
      <c r="L54" s="380">
        <v>-3.1319910514541389</v>
      </c>
    </row>
    <row r="55" spans="1:12" ht="11.25" x14ac:dyDescent="0.2">
      <c r="A55" s="381"/>
      <c r="B55" s="385"/>
      <c r="C55" s="382" t="s">
        <v>352</v>
      </c>
      <c r="D55" s="385"/>
      <c r="E55" s="383"/>
      <c r="F55" s="548">
        <v>310</v>
      </c>
      <c r="G55" s="548">
        <v>247</v>
      </c>
      <c r="H55" s="548">
        <v>442</v>
      </c>
      <c r="I55" s="548">
        <v>289</v>
      </c>
      <c r="J55" s="548">
        <v>314</v>
      </c>
      <c r="K55" s="549">
        <v>-4</v>
      </c>
      <c r="L55" s="380">
        <v>-1.2738853503184713</v>
      </c>
    </row>
    <row r="56" spans="1:12" ht="14.25" customHeight="1" x14ac:dyDescent="0.2">
      <c r="A56" s="381"/>
      <c r="B56" s="385"/>
      <c r="C56" s="384" t="s">
        <v>117</v>
      </c>
      <c r="D56" s="385"/>
      <c r="E56" s="383"/>
      <c r="F56" s="548">
        <v>479</v>
      </c>
      <c r="G56" s="548">
        <v>328</v>
      </c>
      <c r="H56" s="548">
        <v>460</v>
      </c>
      <c r="I56" s="548">
        <v>455</v>
      </c>
      <c r="J56" s="548">
        <v>513</v>
      </c>
      <c r="K56" s="549">
        <v>-34</v>
      </c>
      <c r="L56" s="380">
        <v>-6.6276803118908383</v>
      </c>
    </row>
    <row r="57" spans="1:12" ht="18.75" customHeight="1" x14ac:dyDescent="0.2">
      <c r="A57" s="388"/>
      <c r="B57" s="389"/>
      <c r="C57" s="390" t="s">
        <v>352</v>
      </c>
      <c r="D57" s="389"/>
      <c r="E57" s="391"/>
      <c r="F57" s="551">
        <v>163</v>
      </c>
      <c r="G57" s="552">
        <v>129</v>
      </c>
      <c r="H57" s="552">
        <v>192</v>
      </c>
      <c r="I57" s="552">
        <v>129</v>
      </c>
      <c r="J57" s="552">
        <v>192</v>
      </c>
      <c r="K57" s="553">
        <f t="shared" ref="K57" si="0">IF(OR(F57=".",J57=".")=TRUE,".",IF(OR(F57="*",J57="*")=TRUE,"*",IF(AND(F57="-",J57="-")=TRUE,"-",IF(AND(ISNUMBER(J57),ISNUMBER(F57))=TRUE,IF(F57-J57=0,0,F57-J57),IF(ISNUMBER(F57)=TRUE,F57,-J57)))))</f>
        <v>-29</v>
      </c>
      <c r="L57" s="392">
        <f t="shared" ref="L57" si="1">IF(K57 =".",".",IF(K57 ="*","*",IF(K57="-","-",IF(K57=0,0,IF(OR(J57="-",J57=".",F57="-",F57=".")=TRUE,"X",IF(J57=0,"0,0",IF(ABS(K57*100/J57)&gt;250,".X",(K57*100/J57))))))))</f>
        <v>-15.104166666666666</v>
      </c>
    </row>
    <row r="58" spans="1:12" ht="11.25" x14ac:dyDescent="0.2">
      <c r="A58" s="393"/>
      <c r="B58" s="385"/>
      <c r="C58" s="382"/>
      <c r="D58" s="385"/>
      <c r="E58" s="385"/>
      <c r="F58" s="394"/>
      <c r="G58" s="394"/>
      <c r="H58" s="394"/>
      <c r="I58" s="379"/>
      <c r="J58" s="394"/>
      <c r="K58" s="395"/>
      <c r="L58" s="269" t="s">
        <v>45</v>
      </c>
    </row>
    <row r="59" spans="1:12" ht="20.25" customHeight="1" x14ac:dyDescent="0.2">
      <c r="A59" s="626" t="s">
        <v>354</v>
      </c>
      <c r="B59" s="627"/>
      <c r="C59" s="627"/>
      <c r="D59" s="626"/>
      <c r="E59" s="627"/>
      <c r="F59" s="627"/>
      <c r="G59" s="627"/>
      <c r="H59" s="627"/>
      <c r="I59" s="627"/>
      <c r="J59" s="627"/>
      <c r="K59" s="627"/>
      <c r="L59" s="627"/>
    </row>
    <row r="60" spans="1:12" ht="11.25" customHeight="1" x14ac:dyDescent="0.2">
      <c r="A60" s="628" t="s">
        <v>355</v>
      </c>
      <c r="B60" s="629"/>
      <c r="C60" s="629"/>
      <c r="D60" s="629"/>
      <c r="E60" s="629"/>
      <c r="F60" s="629"/>
      <c r="G60" s="629"/>
      <c r="H60" s="629"/>
      <c r="I60" s="629"/>
      <c r="J60" s="629"/>
      <c r="K60" s="629"/>
      <c r="L60" s="629"/>
    </row>
    <row r="61" spans="1:12" ht="12.75" customHeight="1" x14ac:dyDescent="0.2">
      <c r="A61" s="630" t="s">
        <v>356</v>
      </c>
      <c r="B61" s="631"/>
      <c r="C61" s="631"/>
      <c r="D61" s="631"/>
      <c r="E61" s="631"/>
      <c r="F61" s="631"/>
      <c r="G61" s="631"/>
      <c r="H61" s="631"/>
      <c r="I61" s="631"/>
      <c r="J61" s="631"/>
      <c r="K61" s="631"/>
      <c r="L61" s="631"/>
    </row>
    <row r="62" spans="1:12" ht="15.95" customHeight="1" x14ac:dyDescent="0.2">
      <c r="A62" s="396"/>
      <c r="B62" s="396"/>
      <c r="C62" s="396"/>
      <c r="D62" s="396"/>
      <c r="E62" s="396"/>
      <c r="F62" s="396"/>
      <c r="G62" s="396"/>
      <c r="H62" s="396"/>
      <c r="I62" s="396"/>
      <c r="J62" s="397"/>
      <c r="K62" s="397"/>
      <c r="L62" s="398"/>
    </row>
    <row r="63" spans="1:12" ht="15.95" customHeight="1" x14ac:dyDescent="0.2">
      <c r="A63" s="398"/>
      <c r="B63" s="399"/>
      <c r="C63" s="398"/>
      <c r="D63" s="399"/>
      <c r="E63" s="399"/>
      <c r="F63" s="397"/>
      <c r="G63" s="397"/>
      <c r="H63" s="397"/>
      <c r="I63" s="397"/>
      <c r="J63" s="397"/>
      <c r="K63" s="397"/>
      <c r="L63" s="400"/>
    </row>
    <row r="64" spans="1:12" ht="15.95" customHeight="1" x14ac:dyDescent="0.2">
      <c r="A64" s="398"/>
      <c r="B64" s="399"/>
      <c r="C64" s="398"/>
      <c r="D64" s="399"/>
      <c r="E64" s="399"/>
      <c r="F64" s="397"/>
      <c r="G64" s="397"/>
      <c r="H64" s="397"/>
      <c r="I64" s="397"/>
      <c r="J64" s="397"/>
      <c r="K64" s="397"/>
      <c r="L64" s="400"/>
    </row>
    <row r="65" spans="12:12" ht="15.95" customHeight="1" x14ac:dyDescent="0.2">
      <c r="L65" s="401"/>
    </row>
  </sheetData>
  <mergeCells count="15">
    <mergeCell ref="A3:L3"/>
    <mergeCell ref="A5:D5"/>
    <mergeCell ref="A7:E10"/>
    <mergeCell ref="F7:L7"/>
    <mergeCell ref="F8:F9"/>
    <mergeCell ref="G8:G9"/>
    <mergeCell ref="H8:H9"/>
    <mergeCell ref="I8:I9"/>
    <mergeCell ref="J8:J9"/>
    <mergeCell ref="K8:L8"/>
    <mergeCell ref="A11:E11"/>
    <mergeCell ref="A24:E24"/>
    <mergeCell ref="A59:L59"/>
    <mergeCell ref="A60:L60"/>
    <mergeCell ref="A61:L61"/>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47" t="s">
        <v>358</v>
      </c>
      <c r="E7" s="648"/>
      <c r="F7" s="648"/>
      <c r="G7" s="648"/>
      <c r="H7" s="649"/>
      <c r="I7" s="650" t="s">
        <v>359</v>
      </c>
      <c r="J7" s="651"/>
      <c r="K7" s="96"/>
      <c r="L7" s="96"/>
      <c r="M7" s="96"/>
      <c r="N7" s="96"/>
      <c r="O7" s="96"/>
    </row>
    <row r="8" spans="1:15" ht="21.75" customHeight="1" x14ac:dyDescent="0.2">
      <c r="A8" s="616"/>
      <c r="B8" s="617"/>
      <c r="C8" s="583"/>
      <c r="D8" s="566" t="s">
        <v>335</v>
      </c>
      <c r="E8" s="566" t="s">
        <v>337</v>
      </c>
      <c r="F8" s="566" t="s">
        <v>338</v>
      </c>
      <c r="G8" s="566" t="s">
        <v>339</v>
      </c>
      <c r="H8" s="566" t="s">
        <v>340</v>
      </c>
      <c r="I8" s="652"/>
      <c r="J8" s="653"/>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1815</v>
      </c>
      <c r="E11" s="114">
        <v>1111</v>
      </c>
      <c r="F11" s="114">
        <v>2192</v>
      </c>
      <c r="G11" s="114">
        <v>1583</v>
      </c>
      <c r="H11" s="140">
        <v>1897</v>
      </c>
      <c r="I11" s="115">
        <v>-82</v>
      </c>
      <c r="J11" s="116">
        <v>-4.3226146547179756</v>
      </c>
    </row>
    <row r="12" spans="1:15" s="110" customFormat="1" ht="24.95" customHeight="1" x14ac:dyDescent="0.2">
      <c r="A12" s="193" t="s">
        <v>132</v>
      </c>
      <c r="B12" s="194" t="s">
        <v>133</v>
      </c>
      <c r="C12" s="113">
        <v>3.8016528925619837</v>
      </c>
      <c r="D12" s="115">
        <v>69</v>
      </c>
      <c r="E12" s="114">
        <v>23</v>
      </c>
      <c r="F12" s="114">
        <v>43</v>
      </c>
      <c r="G12" s="114">
        <v>51</v>
      </c>
      <c r="H12" s="140">
        <v>69</v>
      </c>
      <c r="I12" s="115">
        <v>0</v>
      </c>
      <c r="J12" s="116">
        <v>0</v>
      </c>
    </row>
    <row r="13" spans="1:15" s="110" customFormat="1" ht="24.95" customHeight="1" x14ac:dyDescent="0.2">
      <c r="A13" s="193" t="s">
        <v>134</v>
      </c>
      <c r="B13" s="199" t="s">
        <v>214</v>
      </c>
      <c r="C13" s="113">
        <v>0.77134986225895319</v>
      </c>
      <c r="D13" s="115">
        <v>14</v>
      </c>
      <c r="E13" s="114">
        <v>10</v>
      </c>
      <c r="F13" s="114">
        <v>10</v>
      </c>
      <c r="G13" s="114">
        <v>10</v>
      </c>
      <c r="H13" s="140">
        <v>15</v>
      </c>
      <c r="I13" s="115">
        <v>-1</v>
      </c>
      <c r="J13" s="116">
        <v>-6.666666666666667</v>
      </c>
    </row>
    <row r="14" spans="1:15" s="287" customFormat="1" ht="24.95" customHeight="1" x14ac:dyDescent="0.2">
      <c r="A14" s="193" t="s">
        <v>215</v>
      </c>
      <c r="B14" s="199" t="s">
        <v>137</v>
      </c>
      <c r="C14" s="113">
        <v>25.289256198347108</v>
      </c>
      <c r="D14" s="115">
        <v>459</v>
      </c>
      <c r="E14" s="114">
        <v>305</v>
      </c>
      <c r="F14" s="114">
        <v>609</v>
      </c>
      <c r="G14" s="114">
        <v>372</v>
      </c>
      <c r="H14" s="140">
        <v>494</v>
      </c>
      <c r="I14" s="115">
        <v>-35</v>
      </c>
      <c r="J14" s="116">
        <v>-7.0850202429149798</v>
      </c>
      <c r="K14" s="110"/>
      <c r="L14" s="110"/>
      <c r="M14" s="110"/>
      <c r="N14" s="110"/>
      <c r="O14" s="110"/>
    </row>
    <row r="15" spans="1:15" s="110" customFormat="1" ht="24.95" customHeight="1" x14ac:dyDescent="0.2">
      <c r="A15" s="193" t="s">
        <v>216</v>
      </c>
      <c r="B15" s="199" t="s">
        <v>217</v>
      </c>
      <c r="C15" s="113">
        <v>4.1322314049586772</v>
      </c>
      <c r="D15" s="115">
        <v>75</v>
      </c>
      <c r="E15" s="114">
        <v>79</v>
      </c>
      <c r="F15" s="114">
        <v>173</v>
      </c>
      <c r="G15" s="114">
        <v>85</v>
      </c>
      <c r="H15" s="140">
        <v>137</v>
      </c>
      <c r="I15" s="115">
        <v>-62</v>
      </c>
      <c r="J15" s="116">
        <v>-45.255474452554743</v>
      </c>
    </row>
    <row r="16" spans="1:15" s="287" customFormat="1" ht="24.95" customHeight="1" x14ac:dyDescent="0.2">
      <c r="A16" s="193" t="s">
        <v>218</v>
      </c>
      <c r="B16" s="199" t="s">
        <v>141</v>
      </c>
      <c r="C16" s="113">
        <v>13.49862258953168</v>
      </c>
      <c r="D16" s="115">
        <v>245</v>
      </c>
      <c r="E16" s="114">
        <v>105</v>
      </c>
      <c r="F16" s="114">
        <v>329</v>
      </c>
      <c r="G16" s="114">
        <v>146</v>
      </c>
      <c r="H16" s="140">
        <v>237</v>
      </c>
      <c r="I16" s="115">
        <v>8</v>
      </c>
      <c r="J16" s="116">
        <v>3.3755274261603376</v>
      </c>
      <c r="K16" s="110"/>
      <c r="L16" s="110"/>
      <c r="M16" s="110"/>
      <c r="N16" s="110"/>
      <c r="O16" s="110"/>
    </row>
    <row r="17" spans="1:15" s="110" customFormat="1" ht="24.95" customHeight="1" x14ac:dyDescent="0.2">
      <c r="A17" s="193" t="s">
        <v>142</v>
      </c>
      <c r="B17" s="199" t="s">
        <v>220</v>
      </c>
      <c r="C17" s="113">
        <v>7.658402203856749</v>
      </c>
      <c r="D17" s="115">
        <v>139</v>
      </c>
      <c r="E17" s="114">
        <v>121</v>
      </c>
      <c r="F17" s="114">
        <v>107</v>
      </c>
      <c r="G17" s="114">
        <v>141</v>
      </c>
      <c r="H17" s="140">
        <v>120</v>
      </c>
      <c r="I17" s="115">
        <v>19</v>
      </c>
      <c r="J17" s="116">
        <v>15.833333333333334</v>
      </c>
    </row>
    <row r="18" spans="1:15" s="287" customFormat="1" ht="24.95" customHeight="1" x14ac:dyDescent="0.2">
      <c r="A18" s="201" t="s">
        <v>144</v>
      </c>
      <c r="B18" s="202" t="s">
        <v>145</v>
      </c>
      <c r="C18" s="113">
        <v>16.033057851239668</v>
      </c>
      <c r="D18" s="115">
        <v>291</v>
      </c>
      <c r="E18" s="114">
        <v>86</v>
      </c>
      <c r="F18" s="114">
        <v>255</v>
      </c>
      <c r="G18" s="114">
        <v>256</v>
      </c>
      <c r="H18" s="140">
        <v>282</v>
      </c>
      <c r="I18" s="115">
        <v>9</v>
      </c>
      <c r="J18" s="116">
        <v>3.1914893617021276</v>
      </c>
      <c r="K18" s="110"/>
      <c r="L18" s="110"/>
      <c r="M18" s="110"/>
      <c r="N18" s="110"/>
      <c r="O18" s="110"/>
    </row>
    <row r="19" spans="1:15" s="110" customFormat="1" ht="24.95" customHeight="1" x14ac:dyDescent="0.2">
      <c r="A19" s="193" t="s">
        <v>146</v>
      </c>
      <c r="B19" s="199" t="s">
        <v>147</v>
      </c>
      <c r="C19" s="113">
        <v>13.112947658402204</v>
      </c>
      <c r="D19" s="115">
        <v>238</v>
      </c>
      <c r="E19" s="114">
        <v>160</v>
      </c>
      <c r="F19" s="114">
        <v>248</v>
      </c>
      <c r="G19" s="114">
        <v>226</v>
      </c>
      <c r="H19" s="140">
        <v>209</v>
      </c>
      <c r="I19" s="115">
        <v>29</v>
      </c>
      <c r="J19" s="116">
        <v>13.875598086124402</v>
      </c>
    </row>
    <row r="20" spans="1:15" s="287" customFormat="1" ht="24.95" customHeight="1" x14ac:dyDescent="0.2">
      <c r="A20" s="193" t="s">
        <v>148</v>
      </c>
      <c r="B20" s="199" t="s">
        <v>149</v>
      </c>
      <c r="C20" s="113">
        <v>8.8705234159779618</v>
      </c>
      <c r="D20" s="115">
        <v>161</v>
      </c>
      <c r="E20" s="114">
        <v>95</v>
      </c>
      <c r="F20" s="114">
        <v>105</v>
      </c>
      <c r="G20" s="114">
        <v>122</v>
      </c>
      <c r="H20" s="140">
        <v>160</v>
      </c>
      <c r="I20" s="115">
        <v>1</v>
      </c>
      <c r="J20" s="116">
        <v>0.625</v>
      </c>
      <c r="K20" s="110"/>
      <c r="L20" s="110"/>
      <c r="M20" s="110"/>
      <c r="N20" s="110"/>
      <c r="O20" s="110"/>
    </row>
    <row r="21" spans="1:15" s="110" customFormat="1" ht="24.95" customHeight="1" x14ac:dyDescent="0.2">
      <c r="A21" s="201" t="s">
        <v>150</v>
      </c>
      <c r="B21" s="202" t="s">
        <v>151</v>
      </c>
      <c r="C21" s="113">
        <v>5.0137741046831952</v>
      </c>
      <c r="D21" s="115">
        <v>91</v>
      </c>
      <c r="E21" s="114">
        <v>77</v>
      </c>
      <c r="F21" s="114">
        <v>91</v>
      </c>
      <c r="G21" s="114">
        <v>102</v>
      </c>
      <c r="H21" s="140">
        <v>100</v>
      </c>
      <c r="I21" s="115">
        <v>-9</v>
      </c>
      <c r="J21" s="116">
        <v>-9</v>
      </c>
    </row>
    <row r="22" spans="1:15" s="110" customFormat="1" ht="24.95" customHeight="1" x14ac:dyDescent="0.2">
      <c r="A22" s="201" t="s">
        <v>152</v>
      </c>
      <c r="B22" s="199" t="s">
        <v>153</v>
      </c>
      <c r="C22" s="113">
        <v>1.4325068870523416</v>
      </c>
      <c r="D22" s="115">
        <v>26</v>
      </c>
      <c r="E22" s="114">
        <v>11</v>
      </c>
      <c r="F22" s="114">
        <v>66</v>
      </c>
      <c r="G22" s="114">
        <v>19</v>
      </c>
      <c r="H22" s="140">
        <v>12</v>
      </c>
      <c r="I22" s="115">
        <v>14</v>
      </c>
      <c r="J22" s="116">
        <v>116.66666666666667</v>
      </c>
    </row>
    <row r="23" spans="1:15" s="110" customFormat="1" ht="24.95" customHeight="1" x14ac:dyDescent="0.2">
      <c r="A23" s="193" t="s">
        <v>154</v>
      </c>
      <c r="B23" s="199" t="s">
        <v>155</v>
      </c>
      <c r="C23" s="113">
        <v>1.0468319559228649</v>
      </c>
      <c r="D23" s="115">
        <v>19</v>
      </c>
      <c r="E23" s="114">
        <v>6</v>
      </c>
      <c r="F23" s="114">
        <v>23</v>
      </c>
      <c r="G23" s="114">
        <v>13</v>
      </c>
      <c r="H23" s="140">
        <v>12</v>
      </c>
      <c r="I23" s="115">
        <v>7</v>
      </c>
      <c r="J23" s="116">
        <v>58.333333333333336</v>
      </c>
    </row>
    <row r="24" spans="1:15" s="110" customFormat="1" ht="24.95" customHeight="1" x14ac:dyDescent="0.2">
      <c r="A24" s="193" t="s">
        <v>156</v>
      </c>
      <c r="B24" s="199" t="s">
        <v>221</v>
      </c>
      <c r="C24" s="113">
        <v>4.4628099173553721</v>
      </c>
      <c r="D24" s="115">
        <v>81</v>
      </c>
      <c r="E24" s="114">
        <v>42</v>
      </c>
      <c r="F24" s="114">
        <v>99</v>
      </c>
      <c r="G24" s="114">
        <v>51</v>
      </c>
      <c r="H24" s="140">
        <v>69</v>
      </c>
      <c r="I24" s="115">
        <v>12</v>
      </c>
      <c r="J24" s="116">
        <v>17.391304347826086</v>
      </c>
    </row>
    <row r="25" spans="1:15" s="110" customFormat="1" ht="24.95" customHeight="1" x14ac:dyDescent="0.2">
      <c r="A25" s="193" t="s">
        <v>222</v>
      </c>
      <c r="B25" s="204" t="s">
        <v>159</v>
      </c>
      <c r="C25" s="113">
        <v>2.5344352617079888</v>
      </c>
      <c r="D25" s="115">
        <v>46</v>
      </c>
      <c r="E25" s="114">
        <v>23</v>
      </c>
      <c r="F25" s="114">
        <v>65</v>
      </c>
      <c r="G25" s="114">
        <v>47</v>
      </c>
      <c r="H25" s="140">
        <v>40</v>
      </c>
      <c r="I25" s="115">
        <v>6</v>
      </c>
      <c r="J25" s="116">
        <v>15</v>
      </c>
    </row>
    <row r="26" spans="1:15" s="110" customFormat="1" ht="24.95" customHeight="1" x14ac:dyDescent="0.2">
      <c r="A26" s="201">
        <v>782.78300000000002</v>
      </c>
      <c r="B26" s="203" t="s">
        <v>160</v>
      </c>
      <c r="C26" s="113">
        <v>3.0303030303030303</v>
      </c>
      <c r="D26" s="115">
        <v>55</v>
      </c>
      <c r="E26" s="114">
        <v>59</v>
      </c>
      <c r="F26" s="114">
        <v>99</v>
      </c>
      <c r="G26" s="114">
        <v>67</v>
      </c>
      <c r="H26" s="140">
        <v>64</v>
      </c>
      <c r="I26" s="115">
        <v>-9</v>
      </c>
      <c r="J26" s="116">
        <v>-14.0625</v>
      </c>
    </row>
    <row r="27" spans="1:15" s="110" customFormat="1" ht="24.95" customHeight="1" x14ac:dyDescent="0.2">
      <c r="A27" s="193" t="s">
        <v>161</v>
      </c>
      <c r="B27" s="199" t="s">
        <v>162</v>
      </c>
      <c r="C27" s="113">
        <v>2.4793388429752068</v>
      </c>
      <c r="D27" s="115">
        <v>45</v>
      </c>
      <c r="E27" s="114">
        <v>29</v>
      </c>
      <c r="F27" s="114">
        <v>85</v>
      </c>
      <c r="G27" s="114">
        <v>67</v>
      </c>
      <c r="H27" s="140">
        <v>36</v>
      </c>
      <c r="I27" s="115">
        <v>9</v>
      </c>
      <c r="J27" s="116">
        <v>25</v>
      </c>
    </row>
    <row r="28" spans="1:15" s="110" customFormat="1" ht="24.95" customHeight="1" x14ac:dyDescent="0.2">
      <c r="A28" s="193" t="s">
        <v>163</v>
      </c>
      <c r="B28" s="199" t="s">
        <v>164</v>
      </c>
      <c r="C28" s="113">
        <v>0.60606060606060608</v>
      </c>
      <c r="D28" s="115">
        <v>11</v>
      </c>
      <c r="E28" s="114">
        <v>15</v>
      </c>
      <c r="F28" s="114">
        <v>75</v>
      </c>
      <c r="G28" s="114">
        <v>11</v>
      </c>
      <c r="H28" s="140">
        <v>26</v>
      </c>
      <c r="I28" s="115">
        <v>-15</v>
      </c>
      <c r="J28" s="116">
        <v>-57.692307692307693</v>
      </c>
    </row>
    <row r="29" spans="1:15" s="110" customFormat="1" ht="24.95" customHeight="1" x14ac:dyDescent="0.2">
      <c r="A29" s="193">
        <v>86</v>
      </c>
      <c r="B29" s="199" t="s">
        <v>165</v>
      </c>
      <c r="C29" s="113">
        <v>4.0220385674931132</v>
      </c>
      <c r="D29" s="115">
        <v>73</v>
      </c>
      <c r="E29" s="114">
        <v>56</v>
      </c>
      <c r="F29" s="114">
        <v>74</v>
      </c>
      <c r="G29" s="114">
        <v>70</v>
      </c>
      <c r="H29" s="140">
        <v>84</v>
      </c>
      <c r="I29" s="115">
        <v>-11</v>
      </c>
      <c r="J29" s="116">
        <v>-13.095238095238095</v>
      </c>
    </row>
    <row r="30" spans="1:15" s="110" customFormat="1" ht="24.95" customHeight="1" x14ac:dyDescent="0.2">
      <c r="A30" s="193">
        <v>87.88</v>
      </c>
      <c r="B30" s="204" t="s">
        <v>166</v>
      </c>
      <c r="C30" s="113">
        <v>5.2892561983471076</v>
      </c>
      <c r="D30" s="115">
        <v>96</v>
      </c>
      <c r="E30" s="114">
        <v>89</v>
      </c>
      <c r="F30" s="114">
        <v>195</v>
      </c>
      <c r="G30" s="114">
        <v>70</v>
      </c>
      <c r="H30" s="140">
        <v>192</v>
      </c>
      <c r="I30" s="115">
        <v>-96</v>
      </c>
      <c r="J30" s="116">
        <v>-50</v>
      </c>
    </row>
    <row r="31" spans="1:15" s="110" customFormat="1" ht="24.95" customHeight="1" x14ac:dyDescent="0.2">
      <c r="A31" s="193" t="s">
        <v>167</v>
      </c>
      <c r="B31" s="199" t="s">
        <v>168</v>
      </c>
      <c r="C31" s="113">
        <v>2.2038567493112948</v>
      </c>
      <c r="D31" s="115">
        <v>40</v>
      </c>
      <c r="E31" s="114">
        <v>25</v>
      </c>
      <c r="F31" s="114">
        <v>50</v>
      </c>
      <c r="G31" s="114">
        <v>29</v>
      </c>
      <c r="H31" s="140">
        <v>33</v>
      </c>
      <c r="I31" s="115">
        <v>7</v>
      </c>
      <c r="J31" s="116">
        <v>21.212121212121211</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3.8016528925619837</v>
      </c>
      <c r="D34" s="115">
        <v>69</v>
      </c>
      <c r="E34" s="114">
        <v>23</v>
      </c>
      <c r="F34" s="114">
        <v>43</v>
      </c>
      <c r="G34" s="114">
        <v>51</v>
      </c>
      <c r="H34" s="140">
        <v>69</v>
      </c>
      <c r="I34" s="115">
        <v>0</v>
      </c>
      <c r="J34" s="116">
        <v>0</v>
      </c>
    </row>
    <row r="35" spans="1:10" s="110" customFormat="1" ht="24.95" customHeight="1" x14ac:dyDescent="0.2">
      <c r="A35" s="292" t="s">
        <v>171</v>
      </c>
      <c r="B35" s="293" t="s">
        <v>172</v>
      </c>
      <c r="C35" s="113">
        <v>42.093663911845731</v>
      </c>
      <c r="D35" s="115">
        <v>764</v>
      </c>
      <c r="E35" s="114">
        <v>401</v>
      </c>
      <c r="F35" s="114">
        <v>874</v>
      </c>
      <c r="G35" s="114">
        <v>638</v>
      </c>
      <c r="H35" s="140">
        <v>791</v>
      </c>
      <c r="I35" s="115">
        <v>-27</v>
      </c>
      <c r="J35" s="116">
        <v>-3.413400758533502</v>
      </c>
    </row>
    <row r="36" spans="1:10" s="110" customFormat="1" ht="24.95" customHeight="1" x14ac:dyDescent="0.2">
      <c r="A36" s="294" t="s">
        <v>173</v>
      </c>
      <c r="B36" s="295" t="s">
        <v>174</v>
      </c>
      <c r="C36" s="125">
        <v>54.104683195592287</v>
      </c>
      <c r="D36" s="143">
        <v>982</v>
      </c>
      <c r="E36" s="144">
        <v>687</v>
      </c>
      <c r="F36" s="144">
        <v>1275</v>
      </c>
      <c r="G36" s="144">
        <v>894</v>
      </c>
      <c r="H36" s="145">
        <v>1037</v>
      </c>
      <c r="I36" s="143">
        <v>-55</v>
      </c>
      <c r="J36" s="146">
        <v>-5.303760848601736</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44" t="s">
        <v>360</v>
      </c>
      <c r="B39" s="645"/>
      <c r="C39" s="645"/>
      <c r="D39" s="645"/>
      <c r="E39" s="645"/>
      <c r="F39" s="645"/>
      <c r="G39" s="645"/>
      <c r="H39" s="645"/>
      <c r="I39" s="645"/>
      <c r="J39" s="645"/>
    </row>
    <row r="40" spans="1:10" ht="31.5" customHeight="1" x14ac:dyDescent="0.2">
      <c r="A40" s="646" t="s">
        <v>361</v>
      </c>
      <c r="B40" s="646"/>
      <c r="C40" s="646"/>
      <c r="D40" s="646"/>
      <c r="E40" s="646"/>
      <c r="F40" s="646"/>
      <c r="G40" s="646"/>
      <c r="H40" s="646"/>
      <c r="I40" s="646"/>
      <c r="J40" s="646"/>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335</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332</v>
      </c>
      <c r="B7" s="577"/>
      <c r="C7" s="577"/>
      <c r="D7" s="582" t="s">
        <v>94</v>
      </c>
      <c r="E7" s="656" t="s">
        <v>363</v>
      </c>
      <c r="F7" s="586"/>
      <c r="G7" s="586"/>
      <c r="H7" s="586"/>
      <c r="I7" s="587"/>
      <c r="J7" s="650" t="s">
        <v>359</v>
      </c>
      <c r="K7" s="651"/>
      <c r="L7" s="96"/>
      <c r="M7" s="96"/>
      <c r="N7" s="96"/>
      <c r="O7" s="96"/>
    </row>
    <row r="8" spans="1:15" ht="21.75" customHeight="1" x14ac:dyDescent="0.2">
      <c r="A8" s="578"/>
      <c r="B8" s="579"/>
      <c r="C8" s="579"/>
      <c r="D8" s="583"/>
      <c r="E8" s="566" t="s">
        <v>335</v>
      </c>
      <c r="F8" s="566" t="s">
        <v>337</v>
      </c>
      <c r="G8" s="566" t="s">
        <v>338</v>
      </c>
      <c r="H8" s="566" t="s">
        <v>339</v>
      </c>
      <c r="I8" s="566" t="s">
        <v>340</v>
      </c>
      <c r="J8" s="652"/>
      <c r="K8" s="653"/>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1815</v>
      </c>
      <c r="F11" s="264">
        <v>1111</v>
      </c>
      <c r="G11" s="264">
        <v>2192</v>
      </c>
      <c r="H11" s="264">
        <v>1583</v>
      </c>
      <c r="I11" s="265">
        <v>1897</v>
      </c>
      <c r="J11" s="263">
        <v>-82</v>
      </c>
      <c r="K11" s="266">
        <v>-4.3226146547179756</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25.950413223140497</v>
      </c>
      <c r="E13" s="115">
        <v>471</v>
      </c>
      <c r="F13" s="114">
        <v>344</v>
      </c>
      <c r="G13" s="114">
        <v>472</v>
      </c>
      <c r="H13" s="114">
        <v>487</v>
      </c>
      <c r="I13" s="140">
        <v>514</v>
      </c>
      <c r="J13" s="115">
        <v>-43</v>
      </c>
      <c r="K13" s="116">
        <v>-8.3657587548638137</v>
      </c>
    </row>
    <row r="14" spans="1:15" ht="15.95" customHeight="1" x14ac:dyDescent="0.2">
      <c r="A14" s="306" t="s">
        <v>230</v>
      </c>
      <c r="B14" s="307"/>
      <c r="C14" s="308"/>
      <c r="D14" s="113">
        <v>63.305785123966942</v>
      </c>
      <c r="E14" s="115">
        <v>1149</v>
      </c>
      <c r="F14" s="114">
        <v>620</v>
      </c>
      <c r="G14" s="114">
        <v>1436</v>
      </c>
      <c r="H14" s="114">
        <v>916</v>
      </c>
      <c r="I14" s="140">
        <v>1176</v>
      </c>
      <c r="J14" s="115">
        <v>-27</v>
      </c>
      <c r="K14" s="116">
        <v>-2.295918367346939</v>
      </c>
    </row>
    <row r="15" spans="1:15" ht="15.95" customHeight="1" x14ac:dyDescent="0.2">
      <c r="A15" s="306" t="s">
        <v>231</v>
      </c>
      <c r="B15" s="307"/>
      <c r="C15" s="308"/>
      <c r="D15" s="113">
        <v>6.0606060606060606</v>
      </c>
      <c r="E15" s="115">
        <v>110</v>
      </c>
      <c r="F15" s="114">
        <v>71</v>
      </c>
      <c r="G15" s="114">
        <v>138</v>
      </c>
      <c r="H15" s="114">
        <v>102</v>
      </c>
      <c r="I15" s="140">
        <v>91</v>
      </c>
      <c r="J15" s="115">
        <v>19</v>
      </c>
      <c r="K15" s="116">
        <v>20.87912087912088</v>
      </c>
    </row>
    <row r="16" spans="1:15" ht="15.95" customHeight="1" x14ac:dyDescent="0.2">
      <c r="A16" s="306" t="s">
        <v>232</v>
      </c>
      <c r="B16" s="307"/>
      <c r="C16" s="308"/>
      <c r="D16" s="113">
        <v>4.6831955922865012</v>
      </c>
      <c r="E16" s="115">
        <v>85</v>
      </c>
      <c r="F16" s="114">
        <v>76</v>
      </c>
      <c r="G16" s="114">
        <v>146</v>
      </c>
      <c r="H16" s="114">
        <v>78</v>
      </c>
      <c r="I16" s="140">
        <v>116</v>
      </c>
      <c r="J16" s="115">
        <v>-31</v>
      </c>
      <c r="K16" s="116">
        <v>-26.724137931034484</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3.1955922865013773</v>
      </c>
      <c r="E18" s="115">
        <v>58</v>
      </c>
      <c r="F18" s="114">
        <v>26</v>
      </c>
      <c r="G18" s="114">
        <v>47</v>
      </c>
      <c r="H18" s="114">
        <v>56</v>
      </c>
      <c r="I18" s="140">
        <v>52</v>
      </c>
      <c r="J18" s="115">
        <v>6</v>
      </c>
      <c r="K18" s="116">
        <v>11.538461538461538</v>
      </c>
    </row>
    <row r="19" spans="1:11" ht="14.1" customHeight="1" x14ac:dyDescent="0.2">
      <c r="A19" s="306" t="s">
        <v>235</v>
      </c>
      <c r="B19" s="307" t="s">
        <v>236</v>
      </c>
      <c r="C19" s="308"/>
      <c r="D19" s="113">
        <v>0.88154269972451793</v>
      </c>
      <c r="E19" s="115">
        <v>16</v>
      </c>
      <c r="F19" s="114">
        <v>15</v>
      </c>
      <c r="G19" s="114">
        <v>32</v>
      </c>
      <c r="H19" s="114">
        <v>47</v>
      </c>
      <c r="I19" s="140">
        <v>16</v>
      </c>
      <c r="J19" s="115">
        <v>0</v>
      </c>
      <c r="K19" s="116">
        <v>0</v>
      </c>
    </row>
    <row r="20" spans="1:11" ht="14.1" customHeight="1" x14ac:dyDescent="0.2">
      <c r="A20" s="306">
        <v>12</v>
      </c>
      <c r="B20" s="307" t="s">
        <v>237</v>
      </c>
      <c r="C20" s="308"/>
      <c r="D20" s="113">
        <v>1.4876033057851239</v>
      </c>
      <c r="E20" s="115">
        <v>27</v>
      </c>
      <c r="F20" s="114" t="s">
        <v>513</v>
      </c>
      <c r="G20" s="114">
        <v>7</v>
      </c>
      <c r="H20" s="114">
        <v>40</v>
      </c>
      <c r="I20" s="140">
        <v>29</v>
      </c>
      <c r="J20" s="115">
        <v>-2</v>
      </c>
      <c r="K20" s="116">
        <v>-6.8965517241379306</v>
      </c>
    </row>
    <row r="21" spans="1:11" ht="14.1" customHeight="1" x14ac:dyDescent="0.2">
      <c r="A21" s="306">
        <v>21</v>
      </c>
      <c r="B21" s="307" t="s">
        <v>238</v>
      </c>
      <c r="C21" s="308"/>
      <c r="D21" s="113">
        <v>3.9669421487603307</v>
      </c>
      <c r="E21" s="115">
        <v>72</v>
      </c>
      <c r="F21" s="114">
        <v>28</v>
      </c>
      <c r="G21" s="114">
        <v>66</v>
      </c>
      <c r="H21" s="114">
        <v>58</v>
      </c>
      <c r="I21" s="140">
        <v>52</v>
      </c>
      <c r="J21" s="115">
        <v>20</v>
      </c>
      <c r="K21" s="116">
        <v>38.46153846153846</v>
      </c>
    </row>
    <row r="22" spans="1:11" ht="14.1" customHeight="1" x14ac:dyDescent="0.2">
      <c r="A22" s="306">
        <v>22</v>
      </c>
      <c r="B22" s="307" t="s">
        <v>239</v>
      </c>
      <c r="C22" s="308"/>
      <c r="D22" s="113">
        <v>3.3057851239669422</v>
      </c>
      <c r="E22" s="115">
        <v>60</v>
      </c>
      <c r="F22" s="114">
        <v>61</v>
      </c>
      <c r="G22" s="114">
        <v>60</v>
      </c>
      <c r="H22" s="114">
        <v>75</v>
      </c>
      <c r="I22" s="140">
        <v>59</v>
      </c>
      <c r="J22" s="115">
        <v>1</v>
      </c>
      <c r="K22" s="116">
        <v>1.6949152542372881</v>
      </c>
    </row>
    <row r="23" spans="1:11" ht="14.1" customHeight="1" x14ac:dyDescent="0.2">
      <c r="A23" s="306">
        <v>23</v>
      </c>
      <c r="B23" s="307" t="s">
        <v>240</v>
      </c>
      <c r="C23" s="308"/>
      <c r="D23" s="113">
        <v>0.82644628099173556</v>
      </c>
      <c r="E23" s="115">
        <v>15</v>
      </c>
      <c r="F23" s="114">
        <v>10</v>
      </c>
      <c r="G23" s="114">
        <v>26</v>
      </c>
      <c r="H23" s="114">
        <v>12</v>
      </c>
      <c r="I23" s="140">
        <v>42</v>
      </c>
      <c r="J23" s="115">
        <v>-27</v>
      </c>
      <c r="K23" s="116">
        <v>-64.285714285714292</v>
      </c>
    </row>
    <row r="24" spans="1:11" ht="14.1" customHeight="1" x14ac:dyDescent="0.2">
      <c r="A24" s="306">
        <v>24</v>
      </c>
      <c r="B24" s="307" t="s">
        <v>241</v>
      </c>
      <c r="C24" s="308"/>
      <c r="D24" s="113">
        <v>4.9586776859504136</v>
      </c>
      <c r="E24" s="115">
        <v>90</v>
      </c>
      <c r="F24" s="114">
        <v>38</v>
      </c>
      <c r="G24" s="114">
        <v>113</v>
      </c>
      <c r="H24" s="114">
        <v>41</v>
      </c>
      <c r="I24" s="140">
        <v>84</v>
      </c>
      <c r="J24" s="115">
        <v>6</v>
      </c>
      <c r="K24" s="116">
        <v>7.1428571428571432</v>
      </c>
    </row>
    <row r="25" spans="1:11" ht="14.1" customHeight="1" x14ac:dyDescent="0.2">
      <c r="A25" s="306">
        <v>25</v>
      </c>
      <c r="B25" s="307" t="s">
        <v>242</v>
      </c>
      <c r="C25" s="308"/>
      <c r="D25" s="113">
        <v>8.4848484848484844</v>
      </c>
      <c r="E25" s="115">
        <v>154</v>
      </c>
      <c r="F25" s="114">
        <v>64</v>
      </c>
      <c r="G25" s="114">
        <v>179</v>
      </c>
      <c r="H25" s="114">
        <v>123</v>
      </c>
      <c r="I25" s="140">
        <v>155</v>
      </c>
      <c r="J25" s="115">
        <v>-1</v>
      </c>
      <c r="K25" s="116">
        <v>-0.64516129032258063</v>
      </c>
    </row>
    <row r="26" spans="1:11" ht="14.1" customHeight="1" x14ac:dyDescent="0.2">
      <c r="A26" s="306">
        <v>26</v>
      </c>
      <c r="B26" s="307" t="s">
        <v>243</v>
      </c>
      <c r="C26" s="308"/>
      <c r="D26" s="113">
        <v>2.5344352617079888</v>
      </c>
      <c r="E26" s="115">
        <v>46</v>
      </c>
      <c r="F26" s="114">
        <v>27</v>
      </c>
      <c r="G26" s="114">
        <v>60</v>
      </c>
      <c r="H26" s="114">
        <v>36</v>
      </c>
      <c r="I26" s="140">
        <v>61</v>
      </c>
      <c r="J26" s="115">
        <v>-15</v>
      </c>
      <c r="K26" s="116">
        <v>-24.590163934426229</v>
      </c>
    </row>
    <row r="27" spans="1:11" ht="14.1" customHeight="1" x14ac:dyDescent="0.2">
      <c r="A27" s="306">
        <v>27</v>
      </c>
      <c r="B27" s="307" t="s">
        <v>244</v>
      </c>
      <c r="C27" s="308"/>
      <c r="D27" s="113">
        <v>2.4793388429752068</v>
      </c>
      <c r="E27" s="115">
        <v>45</v>
      </c>
      <c r="F27" s="114">
        <v>26</v>
      </c>
      <c r="G27" s="114">
        <v>60</v>
      </c>
      <c r="H27" s="114">
        <v>25</v>
      </c>
      <c r="I27" s="140">
        <v>51</v>
      </c>
      <c r="J27" s="115">
        <v>-6</v>
      </c>
      <c r="K27" s="116">
        <v>-11.764705882352942</v>
      </c>
    </row>
    <row r="28" spans="1:11" ht="14.1" customHeight="1" x14ac:dyDescent="0.2">
      <c r="A28" s="306">
        <v>28</v>
      </c>
      <c r="B28" s="307" t="s">
        <v>245</v>
      </c>
      <c r="C28" s="308"/>
      <c r="D28" s="113">
        <v>0.22038567493112948</v>
      </c>
      <c r="E28" s="115">
        <v>4</v>
      </c>
      <c r="F28" s="114" t="s">
        <v>513</v>
      </c>
      <c r="G28" s="114">
        <v>8</v>
      </c>
      <c r="H28" s="114">
        <v>5</v>
      </c>
      <c r="I28" s="140">
        <v>5</v>
      </c>
      <c r="J28" s="115">
        <v>-1</v>
      </c>
      <c r="K28" s="116">
        <v>-20</v>
      </c>
    </row>
    <row r="29" spans="1:11" ht="14.1" customHeight="1" x14ac:dyDescent="0.2">
      <c r="A29" s="306">
        <v>29</v>
      </c>
      <c r="B29" s="307" t="s">
        <v>246</v>
      </c>
      <c r="C29" s="308"/>
      <c r="D29" s="113">
        <v>3.0303030303030303</v>
      </c>
      <c r="E29" s="115">
        <v>55</v>
      </c>
      <c r="F29" s="114">
        <v>66</v>
      </c>
      <c r="G29" s="114">
        <v>84</v>
      </c>
      <c r="H29" s="114">
        <v>82</v>
      </c>
      <c r="I29" s="140">
        <v>82</v>
      </c>
      <c r="J29" s="115">
        <v>-27</v>
      </c>
      <c r="K29" s="116">
        <v>-32.926829268292686</v>
      </c>
    </row>
    <row r="30" spans="1:11" ht="14.1" customHeight="1" x14ac:dyDescent="0.2">
      <c r="A30" s="306" t="s">
        <v>247</v>
      </c>
      <c r="B30" s="307" t="s">
        <v>248</v>
      </c>
      <c r="C30" s="308"/>
      <c r="D30" s="113" t="s">
        <v>513</v>
      </c>
      <c r="E30" s="115" t="s">
        <v>513</v>
      </c>
      <c r="F30" s="114" t="s">
        <v>513</v>
      </c>
      <c r="G30" s="114">
        <v>40</v>
      </c>
      <c r="H30" s="114" t="s">
        <v>513</v>
      </c>
      <c r="I30" s="140">
        <v>31</v>
      </c>
      <c r="J30" s="115" t="s">
        <v>513</v>
      </c>
      <c r="K30" s="116" t="s">
        <v>513</v>
      </c>
    </row>
    <row r="31" spans="1:11" ht="14.1" customHeight="1" x14ac:dyDescent="0.2">
      <c r="A31" s="306" t="s">
        <v>249</v>
      </c>
      <c r="B31" s="307" t="s">
        <v>250</v>
      </c>
      <c r="C31" s="308"/>
      <c r="D31" s="113">
        <v>2.1487603305785123</v>
      </c>
      <c r="E31" s="115">
        <v>39</v>
      </c>
      <c r="F31" s="114">
        <v>42</v>
      </c>
      <c r="G31" s="114">
        <v>40</v>
      </c>
      <c r="H31" s="114">
        <v>45</v>
      </c>
      <c r="I31" s="140">
        <v>48</v>
      </c>
      <c r="J31" s="115">
        <v>-9</v>
      </c>
      <c r="K31" s="116">
        <v>-18.75</v>
      </c>
    </row>
    <row r="32" spans="1:11" ht="14.1" customHeight="1" x14ac:dyDescent="0.2">
      <c r="A32" s="306">
        <v>31</v>
      </c>
      <c r="B32" s="307" t="s">
        <v>251</v>
      </c>
      <c r="C32" s="308"/>
      <c r="D32" s="113">
        <v>0.49586776859504134</v>
      </c>
      <c r="E32" s="115">
        <v>9</v>
      </c>
      <c r="F32" s="114">
        <v>5</v>
      </c>
      <c r="G32" s="114">
        <v>15</v>
      </c>
      <c r="H32" s="114">
        <v>6</v>
      </c>
      <c r="I32" s="140">
        <v>14</v>
      </c>
      <c r="J32" s="115">
        <v>-5</v>
      </c>
      <c r="K32" s="116">
        <v>-35.714285714285715</v>
      </c>
    </row>
    <row r="33" spans="1:11" ht="14.1" customHeight="1" x14ac:dyDescent="0.2">
      <c r="A33" s="306">
        <v>32</v>
      </c>
      <c r="B33" s="307" t="s">
        <v>252</v>
      </c>
      <c r="C33" s="308"/>
      <c r="D33" s="113">
        <v>5.2892561983471076</v>
      </c>
      <c r="E33" s="115">
        <v>96</v>
      </c>
      <c r="F33" s="114">
        <v>32</v>
      </c>
      <c r="G33" s="114">
        <v>102</v>
      </c>
      <c r="H33" s="114">
        <v>107</v>
      </c>
      <c r="I33" s="140">
        <v>90</v>
      </c>
      <c r="J33" s="115">
        <v>6</v>
      </c>
      <c r="K33" s="116">
        <v>6.666666666666667</v>
      </c>
    </row>
    <row r="34" spans="1:11" ht="14.1" customHeight="1" x14ac:dyDescent="0.2">
      <c r="A34" s="306">
        <v>33</v>
      </c>
      <c r="B34" s="307" t="s">
        <v>253</v>
      </c>
      <c r="C34" s="308"/>
      <c r="D34" s="113">
        <v>6.3360881542699721</v>
      </c>
      <c r="E34" s="115">
        <v>115</v>
      </c>
      <c r="F34" s="114">
        <v>15</v>
      </c>
      <c r="G34" s="114">
        <v>61</v>
      </c>
      <c r="H34" s="114">
        <v>100</v>
      </c>
      <c r="I34" s="140">
        <v>95</v>
      </c>
      <c r="J34" s="115">
        <v>20</v>
      </c>
      <c r="K34" s="116">
        <v>21.05263157894737</v>
      </c>
    </row>
    <row r="35" spans="1:11" ht="14.1" customHeight="1" x14ac:dyDescent="0.2">
      <c r="A35" s="306">
        <v>34</v>
      </c>
      <c r="B35" s="307" t="s">
        <v>254</v>
      </c>
      <c r="C35" s="308"/>
      <c r="D35" s="113">
        <v>1.8732782369146006</v>
      </c>
      <c r="E35" s="115">
        <v>34</v>
      </c>
      <c r="F35" s="114">
        <v>32</v>
      </c>
      <c r="G35" s="114">
        <v>35</v>
      </c>
      <c r="H35" s="114">
        <v>43</v>
      </c>
      <c r="I35" s="140">
        <v>39</v>
      </c>
      <c r="J35" s="115">
        <v>-5</v>
      </c>
      <c r="K35" s="116">
        <v>-12.820512820512821</v>
      </c>
    </row>
    <row r="36" spans="1:11" ht="14.1" customHeight="1" x14ac:dyDescent="0.2">
      <c r="A36" s="306">
        <v>41</v>
      </c>
      <c r="B36" s="307" t="s">
        <v>255</v>
      </c>
      <c r="C36" s="308"/>
      <c r="D36" s="113">
        <v>0.44077134986225897</v>
      </c>
      <c r="E36" s="115">
        <v>8</v>
      </c>
      <c r="F36" s="114">
        <v>7</v>
      </c>
      <c r="G36" s="114">
        <v>11</v>
      </c>
      <c r="H36" s="114">
        <v>4</v>
      </c>
      <c r="I36" s="140">
        <v>6</v>
      </c>
      <c r="J36" s="115">
        <v>2</v>
      </c>
      <c r="K36" s="116">
        <v>33.333333333333336</v>
      </c>
    </row>
    <row r="37" spans="1:11" ht="14.1" customHeight="1" x14ac:dyDescent="0.2">
      <c r="A37" s="306">
        <v>42</v>
      </c>
      <c r="B37" s="307" t="s">
        <v>256</v>
      </c>
      <c r="C37" s="308"/>
      <c r="D37" s="113">
        <v>0.22038567493112948</v>
      </c>
      <c r="E37" s="115">
        <v>4</v>
      </c>
      <c r="F37" s="114" t="s">
        <v>513</v>
      </c>
      <c r="G37" s="114">
        <v>12</v>
      </c>
      <c r="H37" s="114">
        <v>0</v>
      </c>
      <c r="I37" s="140" t="s">
        <v>513</v>
      </c>
      <c r="J37" s="115" t="s">
        <v>513</v>
      </c>
      <c r="K37" s="116" t="s">
        <v>513</v>
      </c>
    </row>
    <row r="38" spans="1:11" ht="14.1" customHeight="1" x14ac:dyDescent="0.2">
      <c r="A38" s="306">
        <v>43</v>
      </c>
      <c r="B38" s="307" t="s">
        <v>257</v>
      </c>
      <c r="C38" s="308"/>
      <c r="D38" s="113">
        <v>1.2672176308539944</v>
      </c>
      <c r="E38" s="115">
        <v>23</v>
      </c>
      <c r="F38" s="114">
        <v>9</v>
      </c>
      <c r="G38" s="114">
        <v>68</v>
      </c>
      <c r="H38" s="114">
        <v>22</v>
      </c>
      <c r="I38" s="140">
        <v>10</v>
      </c>
      <c r="J38" s="115">
        <v>13</v>
      </c>
      <c r="K38" s="116">
        <v>130</v>
      </c>
    </row>
    <row r="39" spans="1:11" ht="14.1" customHeight="1" x14ac:dyDescent="0.2">
      <c r="A39" s="306">
        <v>51</v>
      </c>
      <c r="B39" s="307" t="s">
        <v>258</v>
      </c>
      <c r="C39" s="308"/>
      <c r="D39" s="113">
        <v>6.666666666666667</v>
      </c>
      <c r="E39" s="115">
        <v>121</v>
      </c>
      <c r="F39" s="114">
        <v>89</v>
      </c>
      <c r="G39" s="114">
        <v>97</v>
      </c>
      <c r="H39" s="114">
        <v>84</v>
      </c>
      <c r="I39" s="140">
        <v>122</v>
      </c>
      <c r="J39" s="115">
        <v>-1</v>
      </c>
      <c r="K39" s="116">
        <v>-0.81967213114754101</v>
      </c>
    </row>
    <row r="40" spans="1:11" ht="14.1" customHeight="1" x14ac:dyDescent="0.2">
      <c r="A40" s="306" t="s">
        <v>259</v>
      </c>
      <c r="B40" s="307" t="s">
        <v>260</v>
      </c>
      <c r="C40" s="308"/>
      <c r="D40" s="113">
        <v>5.5096418732782366</v>
      </c>
      <c r="E40" s="115">
        <v>100</v>
      </c>
      <c r="F40" s="114">
        <v>86</v>
      </c>
      <c r="G40" s="114">
        <v>88</v>
      </c>
      <c r="H40" s="114">
        <v>78</v>
      </c>
      <c r="I40" s="140">
        <v>104</v>
      </c>
      <c r="J40" s="115">
        <v>-4</v>
      </c>
      <c r="K40" s="116">
        <v>-3.8461538461538463</v>
      </c>
    </row>
    <row r="41" spans="1:11" ht="14.1" customHeight="1" x14ac:dyDescent="0.2">
      <c r="A41" s="306"/>
      <c r="B41" s="307" t="s">
        <v>261</v>
      </c>
      <c r="C41" s="308"/>
      <c r="D41" s="113">
        <v>5.1239669421487601</v>
      </c>
      <c r="E41" s="115">
        <v>93</v>
      </c>
      <c r="F41" s="114">
        <v>76</v>
      </c>
      <c r="G41" s="114">
        <v>86</v>
      </c>
      <c r="H41" s="114">
        <v>74</v>
      </c>
      <c r="I41" s="140">
        <v>94</v>
      </c>
      <c r="J41" s="115">
        <v>-1</v>
      </c>
      <c r="K41" s="116">
        <v>-1.0638297872340425</v>
      </c>
    </row>
    <row r="42" spans="1:11" ht="14.1" customHeight="1" x14ac:dyDescent="0.2">
      <c r="A42" s="306">
        <v>52</v>
      </c>
      <c r="B42" s="307" t="s">
        <v>262</v>
      </c>
      <c r="C42" s="308"/>
      <c r="D42" s="113">
        <v>7.1074380165289259</v>
      </c>
      <c r="E42" s="115">
        <v>129</v>
      </c>
      <c r="F42" s="114">
        <v>67</v>
      </c>
      <c r="G42" s="114">
        <v>87</v>
      </c>
      <c r="H42" s="114">
        <v>119</v>
      </c>
      <c r="I42" s="140">
        <v>126</v>
      </c>
      <c r="J42" s="115">
        <v>3</v>
      </c>
      <c r="K42" s="116">
        <v>2.3809523809523809</v>
      </c>
    </row>
    <row r="43" spans="1:11" ht="14.1" customHeight="1" x14ac:dyDescent="0.2">
      <c r="A43" s="306" t="s">
        <v>263</v>
      </c>
      <c r="B43" s="307" t="s">
        <v>264</v>
      </c>
      <c r="C43" s="308"/>
      <c r="D43" s="113">
        <v>5.3994490358126725</v>
      </c>
      <c r="E43" s="115">
        <v>98</v>
      </c>
      <c r="F43" s="114">
        <v>52</v>
      </c>
      <c r="G43" s="114">
        <v>66</v>
      </c>
      <c r="H43" s="114">
        <v>91</v>
      </c>
      <c r="I43" s="140">
        <v>97</v>
      </c>
      <c r="J43" s="115">
        <v>1</v>
      </c>
      <c r="K43" s="116">
        <v>1.0309278350515463</v>
      </c>
    </row>
    <row r="44" spans="1:11" ht="14.1" customHeight="1" x14ac:dyDescent="0.2">
      <c r="A44" s="306">
        <v>53</v>
      </c>
      <c r="B44" s="307" t="s">
        <v>265</v>
      </c>
      <c r="C44" s="308"/>
      <c r="D44" s="113">
        <v>0.55096418732782371</v>
      </c>
      <c r="E44" s="115">
        <v>10</v>
      </c>
      <c r="F44" s="114" t="s">
        <v>513</v>
      </c>
      <c r="G44" s="114">
        <v>6</v>
      </c>
      <c r="H44" s="114" t="s">
        <v>513</v>
      </c>
      <c r="I44" s="140">
        <v>4</v>
      </c>
      <c r="J44" s="115">
        <v>6</v>
      </c>
      <c r="K44" s="116">
        <v>150</v>
      </c>
    </row>
    <row r="45" spans="1:11" ht="14.1" customHeight="1" x14ac:dyDescent="0.2">
      <c r="A45" s="306" t="s">
        <v>266</v>
      </c>
      <c r="B45" s="307" t="s">
        <v>267</v>
      </c>
      <c r="C45" s="308"/>
      <c r="D45" s="113">
        <v>0.49586776859504134</v>
      </c>
      <c r="E45" s="115">
        <v>9</v>
      </c>
      <c r="F45" s="114" t="s">
        <v>513</v>
      </c>
      <c r="G45" s="114">
        <v>5</v>
      </c>
      <c r="H45" s="114">
        <v>3</v>
      </c>
      <c r="I45" s="140">
        <v>4</v>
      </c>
      <c r="J45" s="115">
        <v>5</v>
      </c>
      <c r="K45" s="116">
        <v>125</v>
      </c>
    </row>
    <row r="46" spans="1:11" ht="14.1" customHeight="1" x14ac:dyDescent="0.2">
      <c r="A46" s="306">
        <v>54</v>
      </c>
      <c r="B46" s="307" t="s">
        <v>268</v>
      </c>
      <c r="C46" s="308"/>
      <c r="D46" s="113">
        <v>3.1404958677685952</v>
      </c>
      <c r="E46" s="115">
        <v>57</v>
      </c>
      <c r="F46" s="114">
        <v>33</v>
      </c>
      <c r="G46" s="114">
        <v>41</v>
      </c>
      <c r="H46" s="114">
        <v>36</v>
      </c>
      <c r="I46" s="140">
        <v>36</v>
      </c>
      <c r="J46" s="115">
        <v>21</v>
      </c>
      <c r="K46" s="116">
        <v>58.333333333333336</v>
      </c>
    </row>
    <row r="47" spans="1:11" ht="14.1" customHeight="1" x14ac:dyDescent="0.2">
      <c r="A47" s="306">
        <v>61</v>
      </c>
      <c r="B47" s="307" t="s">
        <v>269</v>
      </c>
      <c r="C47" s="308"/>
      <c r="D47" s="113">
        <v>0.99173553719008267</v>
      </c>
      <c r="E47" s="115">
        <v>18</v>
      </c>
      <c r="F47" s="114">
        <v>17</v>
      </c>
      <c r="G47" s="114">
        <v>43</v>
      </c>
      <c r="H47" s="114">
        <v>17</v>
      </c>
      <c r="I47" s="140">
        <v>38</v>
      </c>
      <c r="J47" s="115">
        <v>-20</v>
      </c>
      <c r="K47" s="116">
        <v>-52.631578947368418</v>
      </c>
    </row>
    <row r="48" spans="1:11" ht="14.1" customHeight="1" x14ac:dyDescent="0.2">
      <c r="A48" s="306">
        <v>62</v>
      </c>
      <c r="B48" s="307" t="s">
        <v>270</v>
      </c>
      <c r="C48" s="308"/>
      <c r="D48" s="113">
        <v>6.887052341597796</v>
      </c>
      <c r="E48" s="115">
        <v>125</v>
      </c>
      <c r="F48" s="114">
        <v>97</v>
      </c>
      <c r="G48" s="114">
        <v>144</v>
      </c>
      <c r="H48" s="114">
        <v>98</v>
      </c>
      <c r="I48" s="140">
        <v>113</v>
      </c>
      <c r="J48" s="115">
        <v>12</v>
      </c>
      <c r="K48" s="116">
        <v>10.619469026548673</v>
      </c>
    </row>
    <row r="49" spans="1:11" ht="14.1" customHeight="1" x14ac:dyDescent="0.2">
      <c r="A49" s="306">
        <v>63</v>
      </c>
      <c r="B49" s="307" t="s">
        <v>271</v>
      </c>
      <c r="C49" s="308"/>
      <c r="D49" s="113">
        <v>2.4242424242424243</v>
      </c>
      <c r="E49" s="115">
        <v>44</v>
      </c>
      <c r="F49" s="114">
        <v>46</v>
      </c>
      <c r="G49" s="114">
        <v>54</v>
      </c>
      <c r="H49" s="114">
        <v>59</v>
      </c>
      <c r="I49" s="140">
        <v>49</v>
      </c>
      <c r="J49" s="115">
        <v>-5</v>
      </c>
      <c r="K49" s="116">
        <v>-10.204081632653061</v>
      </c>
    </row>
    <row r="50" spans="1:11" ht="14.1" customHeight="1" x14ac:dyDescent="0.2">
      <c r="A50" s="306" t="s">
        <v>272</v>
      </c>
      <c r="B50" s="307" t="s">
        <v>273</v>
      </c>
      <c r="C50" s="308"/>
      <c r="D50" s="113">
        <v>1.0468319559228649</v>
      </c>
      <c r="E50" s="115">
        <v>19</v>
      </c>
      <c r="F50" s="114">
        <v>13</v>
      </c>
      <c r="G50" s="114">
        <v>23</v>
      </c>
      <c r="H50" s="114">
        <v>22</v>
      </c>
      <c r="I50" s="140">
        <v>12</v>
      </c>
      <c r="J50" s="115">
        <v>7</v>
      </c>
      <c r="K50" s="116">
        <v>58.333333333333336</v>
      </c>
    </row>
    <row r="51" spans="1:11" ht="14.1" customHeight="1" x14ac:dyDescent="0.2">
      <c r="A51" s="306" t="s">
        <v>274</v>
      </c>
      <c r="B51" s="307" t="s">
        <v>275</v>
      </c>
      <c r="C51" s="308"/>
      <c r="D51" s="113">
        <v>1.3223140495867769</v>
      </c>
      <c r="E51" s="115">
        <v>24</v>
      </c>
      <c r="F51" s="114">
        <v>31</v>
      </c>
      <c r="G51" s="114">
        <v>25</v>
      </c>
      <c r="H51" s="114">
        <v>36</v>
      </c>
      <c r="I51" s="140">
        <v>33</v>
      </c>
      <c r="J51" s="115">
        <v>-9</v>
      </c>
      <c r="K51" s="116">
        <v>-27.272727272727273</v>
      </c>
    </row>
    <row r="52" spans="1:11" ht="14.1" customHeight="1" x14ac:dyDescent="0.2">
      <c r="A52" s="306">
        <v>71</v>
      </c>
      <c r="B52" s="307" t="s">
        <v>276</v>
      </c>
      <c r="C52" s="308"/>
      <c r="D52" s="113">
        <v>7.8236914600550964</v>
      </c>
      <c r="E52" s="115">
        <v>142</v>
      </c>
      <c r="F52" s="114">
        <v>94</v>
      </c>
      <c r="G52" s="114">
        <v>204</v>
      </c>
      <c r="H52" s="114">
        <v>120</v>
      </c>
      <c r="I52" s="140">
        <v>124</v>
      </c>
      <c r="J52" s="115">
        <v>18</v>
      </c>
      <c r="K52" s="116">
        <v>14.516129032258064</v>
      </c>
    </row>
    <row r="53" spans="1:11" ht="14.1" customHeight="1" x14ac:dyDescent="0.2">
      <c r="A53" s="306" t="s">
        <v>277</v>
      </c>
      <c r="B53" s="307" t="s">
        <v>278</v>
      </c>
      <c r="C53" s="308"/>
      <c r="D53" s="113">
        <v>3.0853994490358128</v>
      </c>
      <c r="E53" s="115">
        <v>56</v>
      </c>
      <c r="F53" s="114">
        <v>24</v>
      </c>
      <c r="G53" s="114">
        <v>61</v>
      </c>
      <c r="H53" s="114">
        <v>27</v>
      </c>
      <c r="I53" s="140">
        <v>34</v>
      </c>
      <c r="J53" s="115">
        <v>22</v>
      </c>
      <c r="K53" s="116">
        <v>64.705882352941174</v>
      </c>
    </row>
    <row r="54" spans="1:11" ht="14.1" customHeight="1" x14ac:dyDescent="0.2">
      <c r="A54" s="306" t="s">
        <v>279</v>
      </c>
      <c r="B54" s="307" t="s">
        <v>280</v>
      </c>
      <c r="C54" s="308"/>
      <c r="D54" s="113">
        <v>4.4077134986225897</v>
      </c>
      <c r="E54" s="115">
        <v>80</v>
      </c>
      <c r="F54" s="114">
        <v>66</v>
      </c>
      <c r="G54" s="114">
        <v>138</v>
      </c>
      <c r="H54" s="114">
        <v>84</v>
      </c>
      <c r="I54" s="140">
        <v>87</v>
      </c>
      <c r="J54" s="115">
        <v>-7</v>
      </c>
      <c r="K54" s="116">
        <v>-8.0459770114942533</v>
      </c>
    </row>
    <row r="55" spans="1:11" ht="14.1" customHeight="1" x14ac:dyDescent="0.2">
      <c r="A55" s="306">
        <v>72</v>
      </c>
      <c r="B55" s="307" t="s">
        <v>281</v>
      </c>
      <c r="C55" s="308"/>
      <c r="D55" s="113">
        <v>1.9283746556473829</v>
      </c>
      <c r="E55" s="115">
        <v>35</v>
      </c>
      <c r="F55" s="114">
        <v>14</v>
      </c>
      <c r="G55" s="114">
        <v>41</v>
      </c>
      <c r="H55" s="114">
        <v>20</v>
      </c>
      <c r="I55" s="140">
        <v>27</v>
      </c>
      <c r="J55" s="115">
        <v>8</v>
      </c>
      <c r="K55" s="116">
        <v>29.62962962962963</v>
      </c>
    </row>
    <row r="56" spans="1:11" ht="14.1" customHeight="1" x14ac:dyDescent="0.2">
      <c r="A56" s="306" t="s">
        <v>282</v>
      </c>
      <c r="B56" s="307" t="s">
        <v>283</v>
      </c>
      <c r="C56" s="308"/>
      <c r="D56" s="113">
        <v>0.60606060606060608</v>
      </c>
      <c r="E56" s="115">
        <v>11</v>
      </c>
      <c r="F56" s="114" t="s">
        <v>513</v>
      </c>
      <c r="G56" s="114">
        <v>15</v>
      </c>
      <c r="H56" s="114" t="s">
        <v>513</v>
      </c>
      <c r="I56" s="140">
        <v>8</v>
      </c>
      <c r="J56" s="115">
        <v>3</v>
      </c>
      <c r="K56" s="116">
        <v>37.5</v>
      </c>
    </row>
    <row r="57" spans="1:11" ht="14.1" customHeight="1" x14ac:dyDescent="0.2">
      <c r="A57" s="306" t="s">
        <v>284</v>
      </c>
      <c r="B57" s="307" t="s">
        <v>285</v>
      </c>
      <c r="C57" s="308"/>
      <c r="D57" s="113">
        <v>0.66115702479338845</v>
      </c>
      <c r="E57" s="115">
        <v>12</v>
      </c>
      <c r="F57" s="114">
        <v>7</v>
      </c>
      <c r="G57" s="114">
        <v>13</v>
      </c>
      <c r="H57" s="114">
        <v>14</v>
      </c>
      <c r="I57" s="140">
        <v>12</v>
      </c>
      <c r="J57" s="115">
        <v>0</v>
      </c>
      <c r="K57" s="116">
        <v>0</v>
      </c>
    </row>
    <row r="58" spans="1:11" ht="14.1" customHeight="1" x14ac:dyDescent="0.2">
      <c r="A58" s="306">
        <v>73</v>
      </c>
      <c r="B58" s="307" t="s">
        <v>286</v>
      </c>
      <c r="C58" s="308"/>
      <c r="D58" s="113">
        <v>1.0468319559228649</v>
      </c>
      <c r="E58" s="115">
        <v>19</v>
      </c>
      <c r="F58" s="114">
        <v>17</v>
      </c>
      <c r="G58" s="114">
        <v>25</v>
      </c>
      <c r="H58" s="114">
        <v>20</v>
      </c>
      <c r="I58" s="140">
        <v>22</v>
      </c>
      <c r="J58" s="115">
        <v>-3</v>
      </c>
      <c r="K58" s="116">
        <v>-13.636363636363637</v>
      </c>
    </row>
    <row r="59" spans="1:11" ht="14.1" customHeight="1" x14ac:dyDescent="0.2">
      <c r="A59" s="306" t="s">
        <v>287</v>
      </c>
      <c r="B59" s="307" t="s">
        <v>288</v>
      </c>
      <c r="C59" s="308"/>
      <c r="D59" s="113">
        <v>0.88154269972451793</v>
      </c>
      <c r="E59" s="115">
        <v>16</v>
      </c>
      <c r="F59" s="114">
        <v>15</v>
      </c>
      <c r="G59" s="114">
        <v>23</v>
      </c>
      <c r="H59" s="114">
        <v>19</v>
      </c>
      <c r="I59" s="140">
        <v>14</v>
      </c>
      <c r="J59" s="115">
        <v>2</v>
      </c>
      <c r="K59" s="116">
        <v>14.285714285714286</v>
      </c>
    </row>
    <row r="60" spans="1:11" ht="14.1" customHeight="1" x14ac:dyDescent="0.2">
      <c r="A60" s="306">
        <v>81</v>
      </c>
      <c r="B60" s="307" t="s">
        <v>289</v>
      </c>
      <c r="C60" s="308"/>
      <c r="D60" s="113">
        <v>3.9669421487603307</v>
      </c>
      <c r="E60" s="115">
        <v>72</v>
      </c>
      <c r="F60" s="114">
        <v>73</v>
      </c>
      <c r="G60" s="114">
        <v>86</v>
      </c>
      <c r="H60" s="114">
        <v>85</v>
      </c>
      <c r="I60" s="140">
        <v>85</v>
      </c>
      <c r="J60" s="115">
        <v>-13</v>
      </c>
      <c r="K60" s="116">
        <v>-15.294117647058824</v>
      </c>
    </row>
    <row r="61" spans="1:11" ht="14.1" customHeight="1" x14ac:dyDescent="0.2">
      <c r="A61" s="306" t="s">
        <v>290</v>
      </c>
      <c r="B61" s="307" t="s">
        <v>291</v>
      </c>
      <c r="C61" s="308"/>
      <c r="D61" s="113">
        <v>1.3774104683195592</v>
      </c>
      <c r="E61" s="115">
        <v>25</v>
      </c>
      <c r="F61" s="114">
        <v>10</v>
      </c>
      <c r="G61" s="114">
        <v>31</v>
      </c>
      <c r="H61" s="114">
        <v>24</v>
      </c>
      <c r="I61" s="140">
        <v>22</v>
      </c>
      <c r="J61" s="115">
        <v>3</v>
      </c>
      <c r="K61" s="116">
        <v>13.636363636363637</v>
      </c>
    </row>
    <row r="62" spans="1:11" ht="14.1" customHeight="1" x14ac:dyDescent="0.2">
      <c r="A62" s="306" t="s">
        <v>292</v>
      </c>
      <c r="B62" s="307" t="s">
        <v>293</v>
      </c>
      <c r="C62" s="308"/>
      <c r="D62" s="113">
        <v>1.3223140495867769</v>
      </c>
      <c r="E62" s="115">
        <v>24</v>
      </c>
      <c r="F62" s="114">
        <v>33</v>
      </c>
      <c r="G62" s="114">
        <v>28</v>
      </c>
      <c r="H62" s="114">
        <v>30</v>
      </c>
      <c r="I62" s="140">
        <v>35</v>
      </c>
      <c r="J62" s="115">
        <v>-11</v>
      </c>
      <c r="K62" s="116">
        <v>-31.428571428571427</v>
      </c>
    </row>
    <row r="63" spans="1:11" ht="14.1" customHeight="1" x14ac:dyDescent="0.2">
      <c r="A63" s="306"/>
      <c r="B63" s="307" t="s">
        <v>294</v>
      </c>
      <c r="C63" s="308"/>
      <c r="D63" s="113">
        <v>0.9366391184573003</v>
      </c>
      <c r="E63" s="115">
        <v>17</v>
      </c>
      <c r="F63" s="114">
        <v>23</v>
      </c>
      <c r="G63" s="114">
        <v>28</v>
      </c>
      <c r="H63" s="114">
        <v>29</v>
      </c>
      <c r="I63" s="140">
        <v>27</v>
      </c>
      <c r="J63" s="115">
        <v>-10</v>
      </c>
      <c r="K63" s="116">
        <v>-37.037037037037038</v>
      </c>
    </row>
    <row r="64" spans="1:11" ht="14.1" customHeight="1" x14ac:dyDescent="0.2">
      <c r="A64" s="306" t="s">
        <v>295</v>
      </c>
      <c r="B64" s="307" t="s">
        <v>296</v>
      </c>
      <c r="C64" s="308"/>
      <c r="D64" s="113">
        <v>0.27548209366391185</v>
      </c>
      <c r="E64" s="115">
        <v>5</v>
      </c>
      <c r="F64" s="114">
        <v>14</v>
      </c>
      <c r="G64" s="114">
        <v>13</v>
      </c>
      <c r="H64" s="114">
        <v>11</v>
      </c>
      <c r="I64" s="140">
        <v>22</v>
      </c>
      <c r="J64" s="115">
        <v>-17</v>
      </c>
      <c r="K64" s="116">
        <v>-77.272727272727266</v>
      </c>
    </row>
    <row r="65" spans="1:11" ht="14.1" customHeight="1" x14ac:dyDescent="0.2">
      <c r="A65" s="306" t="s">
        <v>297</v>
      </c>
      <c r="B65" s="307" t="s">
        <v>298</v>
      </c>
      <c r="C65" s="308"/>
      <c r="D65" s="113">
        <v>0.66115702479338845</v>
      </c>
      <c r="E65" s="115">
        <v>12</v>
      </c>
      <c r="F65" s="114">
        <v>11</v>
      </c>
      <c r="G65" s="114">
        <v>10</v>
      </c>
      <c r="H65" s="114">
        <v>11</v>
      </c>
      <c r="I65" s="140">
        <v>3</v>
      </c>
      <c r="J65" s="115">
        <v>9</v>
      </c>
      <c r="K65" s="116" t="s">
        <v>514</v>
      </c>
    </row>
    <row r="66" spans="1:11" ht="14.1" customHeight="1" x14ac:dyDescent="0.2">
      <c r="A66" s="306">
        <v>82</v>
      </c>
      <c r="B66" s="307" t="s">
        <v>299</v>
      </c>
      <c r="C66" s="308"/>
      <c r="D66" s="113">
        <v>2.9752066115702478</v>
      </c>
      <c r="E66" s="115">
        <v>54</v>
      </c>
      <c r="F66" s="114">
        <v>50</v>
      </c>
      <c r="G66" s="114">
        <v>95</v>
      </c>
      <c r="H66" s="114">
        <v>31</v>
      </c>
      <c r="I66" s="140">
        <v>110</v>
      </c>
      <c r="J66" s="115">
        <v>-56</v>
      </c>
      <c r="K66" s="116">
        <v>-50.909090909090907</v>
      </c>
    </row>
    <row r="67" spans="1:11" ht="14.1" customHeight="1" x14ac:dyDescent="0.2">
      <c r="A67" s="306" t="s">
        <v>300</v>
      </c>
      <c r="B67" s="307" t="s">
        <v>301</v>
      </c>
      <c r="C67" s="308"/>
      <c r="D67" s="113">
        <v>2.6446280991735538</v>
      </c>
      <c r="E67" s="115">
        <v>48</v>
      </c>
      <c r="F67" s="114">
        <v>43</v>
      </c>
      <c r="G67" s="114">
        <v>80</v>
      </c>
      <c r="H67" s="114">
        <v>28</v>
      </c>
      <c r="I67" s="140">
        <v>101</v>
      </c>
      <c r="J67" s="115">
        <v>-53</v>
      </c>
      <c r="K67" s="116">
        <v>-52.475247524752476</v>
      </c>
    </row>
    <row r="68" spans="1:11" ht="14.1" customHeight="1" x14ac:dyDescent="0.2">
      <c r="A68" s="306" t="s">
        <v>302</v>
      </c>
      <c r="B68" s="307" t="s">
        <v>303</v>
      </c>
      <c r="C68" s="308"/>
      <c r="D68" s="113">
        <v>0.16528925619834711</v>
      </c>
      <c r="E68" s="115">
        <v>3</v>
      </c>
      <c r="F68" s="114" t="s">
        <v>513</v>
      </c>
      <c r="G68" s="114">
        <v>9</v>
      </c>
      <c r="H68" s="114" t="s">
        <v>513</v>
      </c>
      <c r="I68" s="140">
        <v>5</v>
      </c>
      <c r="J68" s="115">
        <v>-2</v>
      </c>
      <c r="K68" s="116">
        <v>-40</v>
      </c>
    </row>
    <row r="69" spans="1:11" ht="14.1" customHeight="1" x14ac:dyDescent="0.2">
      <c r="A69" s="306">
        <v>83</v>
      </c>
      <c r="B69" s="307" t="s">
        <v>304</v>
      </c>
      <c r="C69" s="308"/>
      <c r="D69" s="113">
        <v>3.2506887052341598</v>
      </c>
      <c r="E69" s="115">
        <v>59</v>
      </c>
      <c r="F69" s="114">
        <v>40</v>
      </c>
      <c r="G69" s="114">
        <v>179</v>
      </c>
      <c r="H69" s="114">
        <v>33</v>
      </c>
      <c r="I69" s="140">
        <v>86</v>
      </c>
      <c r="J69" s="115">
        <v>-27</v>
      </c>
      <c r="K69" s="116">
        <v>-31.395348837209301</v>
      </c>
    </row>
    <row r="70" spans="1:11" ht="14.1" customHeight="1" x14ac:dyDescent="0.2">
      <c r="A70" s="306" t="s">
        <v>305</v>
      </c>
      <c r="B70" s="307" t="s">
        <v>306</v>
      </c>
      <c r="C70" s="308"/>
      <c r="D70" s="113">
        <v>2.2038567493112948</v>
      </c>
      <c r="E70" s="115">
        <v>40</v>
      </c>
      <c r="F70" s="114">
        <v>31</v>
      </c>
      <c r="G70" s="114">
        <v>171</v>
      </c>
      <c r="H70" s="114">
        <v>22</v>
      </c>
      <c r="I70" s="140">
        <v>42</v>
      </c>
      <c r="J70" s="115">
        <v>-2</v>
      </c>
      <c r="K70" s="116">
        <v>-4.7619047619047619</v>
      </c>
    </row>
    <row r="71" spans="1:11" ht="14.1" customHeight="1" x14ac:dyDescent="0.2">
      <c r="A71" s="306"/>
      <c r="B71" s="307" t="s">
        <v>307</v>
      </c>
      <c r="C71" s="308"/>
      <c r="D71" s="113">
        <v>1.3223140495867769</v>
      </c>
      <c r="E71" s="115">
        <v>24</v>
      </c>
      <c r="F71" s="114">
        <v>14</v>
      </c>
      <c r="G71" s="114">
        <v>132</v>
      </c>
      <c r="H71" s="114">
        <v>15</v>
      </c>
      <c r="I71" s="140">
        <v>25</v>
      </c>
      <c r="J71" s="115">
        <v>-1</v>
      </c>
      <c r="K71" s="116">
        <v>-4</v>
      </c>
    </row>
    <row r="72" spans="1:11" ht="14.1" customHeight="1" x14ac:dyDescent="0.2">
      <c r="A72" s="306">
        <v>84</v>
      </c>
      <c r="B72" s="307" t="s">
        <v>308</v>
      </c>
      <c r="C72" s="308"/>
      <c r="D72" s="113">
        <v>0.44077134986225897</v>
      </c>
      <c r="E72" s="115">
        <v>8</v>
      </c>
      <c r="F72" s="114">
        <v>6</v>
      </c>
      <c r="G72" s="114">
        <v>42</v>
      </c>
      <c r="H72" s="114">
        <v>6</v>
      </c>
      <c r="I72" s="140">
        <v>15</v>
      </c>
      <c r="J72" s="115">
        <v>-7</v>
      </c>
      <c r="K72" s="116">
        <v>-46.666666666666664</v>
      </c>
    </row>
    <row r="73" spans="1:11" ht="14.1" customHeight="1" x14ac:dyDescent="0.2">
      <c r="A73" s="306" t="s">
        <v>309</v>
      </c>
      <c r="B73" s="307" t="s">
        <v>310</v>
      </c>
      <c r="C73" s="308"/>
      <c r="D73" s="113">
        <v>0.16528925619834711</v>
      </c>
      <c r="E73" s="115">
        <v>3</v>
      </c>
      <c r="F73" s="114">
        <v>4</v>
      </c>
      <c r="G73" s="114">
        <v>21</v>
      </c>
      <c r="H73" s="114" t="s">
        <v>513</v>
      </c>
      <c r="I73" s="140">
        <v>7</v>
      </c>
      <c r="J73" s="115">
        <v>-4</v>
      </c>
      <c r="K73" s="116">
        <v>-57.142857142857146</v>
      </c>
    </row>
    <row r="74" spans="1:11" ht="14.1" customHeight="1" x14ac:dyDescent="0.2">
      <c r="A74" s="306" t="s">
        <v>311</v>
      </c>
      <c r="B74" s="307" t="s">
        <v>312</v>
      </c>
      <c r="C74" s="308"/>
      <c r="D74" s="113">
        <v>0</v>
      </c>
      <c r="E74" s="115">
        <v>0</v>
      </c>
      <c r="F74" s="114" t="s">
        <v>513</v>
      </c>
      <c r="G74" s="114" t="s">
        <v>513</v>
      </c>
      <c r="H74" s="114">
        <v>0</v>
      </c>
      <c r="I74" s="140" t="s">
        <v>513</v>
      </c>
      <c r="J74" s="115" t="s">
        <v>513</v>
      </c>
      <c r="K74" s="116" t="s">
        <v>513</v>
      </c>
    </row>
    <row r="75" spans="1:11" ht="14.1" customHeight="1" x14ac:dyDescent="0.2">
      <c r="A75" s="306" t="s">
        <v>313</v>
      </c>
      <c r="B75" s="307" t="s">
        <v>314</v>
      </c>
      <c r="C75" s="308"/>
      <c r="D75" s="113">
        <v>0</v>
      </c>
      <c r="E75" s="115">
        <v>0</v>
      </c>
      <c r="F75" s="114">
        <v>0</v>
      </c>
      <c r="G75" s="114">
        <v>0</v>
      </c>
      <c r="H75" s="114">
        <v>0</v>
      </c>
      <c r="I75" s="140">
        <v>0</v>
      </c>
      <c r="J75" s="115">
        <v>0</v>
      </c>
      <c r="K75" s="116">
        <v>0</v>
      </c>
    </row>
    <row r="76" spans="1:11" ht="14.1" customHeight="1" x14ac:dyDescent="0.2">
      <c r="A76" s="306">
        <v>91</v>
      </c>
      <c r="B76" s="307" t="s">
        <v>315</v>
      </c>
      <c r="C76" s="308"/>
      <c r="D76" s="113" t="s">
        <v>513</v>
      </c>
      <c r="E76" s="115" t="s">
        <v>513</v>
      </c>
      <c r="F76" s="114">
        <v>3</v>
      </c>
      <c r="G76" s="114">
        <v>4</v>
      </c>
      <c r="H76" s="114">
        <v>5</v>
      </c>
      <c r="I76" s="140">
        <v>3</v>
      </c>
      <c r="J76" s="115" t="s">
        <v>513</v>
      </c>
      <c r="K76" s="116" t="s">
        <v>513</v>
      </c>
    </row>
    <row r="77" spans="1:11" ht="14.1" customHeight="1" x14ac:dyDescent="0.2">
      <c r="A77" s="306">
        <v>92</v>
      </c>
      <c r="B77" s="307" t="s">
        <v>316</v>
      </c>
      <c r="C77" s="308"/>
      <c r="D77" s="113" t="s">
        <v>513</v>
      </c>
      <c r="E77" s="115" t="s">
        <v>513</v>
      </c>
      <c r="F77" s="114">
        <v>3</v>
      </c>
      <c r="G77" s="114">
        <v>16</v>
      </c>
      <c r="H77" s="114">
        <v>5</v>
      </c>
      <c r="I77" s="140">
        <v>7</v>
      </c>
      <c r="J77" s="115" t="s">
        <v>513</v>
      </c>
      <c r="K77" s="116" t="s">
        <v>513</v>
      </c>
    </row>
    <row r="78" spans="1:11" ht="14.1" customHeight="1" x14ac:dyDescent="0.2">
      <c r="A78" s="306">
        <v>93</v>
      </c>
      <c r="B78" s="307" t="s">
        <v>317</v>
      </c>
      <c r="C78" s="308"/>
      <c r="D78" s="113">
        <v>0.16528925619834711</v>
      </c>
      <c r="E78" s="115">
        <v>3</v>
      </c>
      <c r="F78" s="114">
        <v>5</v>
      </c>
      <c r="G78" s="114">
        <v>11</v>
      </c>
      <c r="H78" s="114">
        <v>6</v>
      </c>
      <c r="I78" s="140" t="s">
        <v>513</v>
      </c>
      <c r="J78" s="115" t="s">
        <v>513</v>
      </c>
      <c r="K78" s="116" t="s">
        <v>513</v>
      </c>
    </row>
    <row r="79" spans="1:11" ht="14.1" customHeight="1" x14ac:dyDescent="0.2">
      <c r="A79" s="306">
        <v>94</v>
      </c>
      <c r="B79" s="307" t="s">
        <v>318</v>
      </c>
      <c r="C79" s="308"/>
      <c r="D79" s="113">
        <v>0</v>
      </c>
      <c r="E79" s="115">
        <v>0</v>
      </c>
      <c r="F79" s="114">
        <v>3</v>
      </c>
      <c r="G79" s="114">
        <v>3</v>
      </c>
      <c r="H79" s="114" t="s">
        <v>513</v>
      </c>
      <c r="I79" s="140">
        <v>0</v>
      </c>
      <c r="J79" s="115">
        <v>0</v>
      </c>
      <c r="K79" s="116">
        <v>0</v>
      </c>
    </row>
    <row r="80" spans="1:11" ht="14.1" customHeight="1" x14ac:dyDescent="0.2">
      <c r="A80" s="306" t="s">
        <v>319</v>
      </c>
      <c r="B80" s="307" t="s">
        <v>320</v>
      </c>
      <c r="C80" s="308"/>
      <c r="D80" s="113">
        <v>0</v>
      </c>
      <c r="E80" s="115">
        <v>0</v>
      </c>
      <c r="F80" s="114">
        <v>0</v>
      </c>
      <c r="G80" s="114">
        <v>0</v>
      </c>
      <c r="H80" s="114">
        <v>0</v>
      </c>
      <c r="I80" s="140">
        <v>0</v>
      </c>
      <c r="J80" s="115">
        <v>0</v>
      </c>
      <c r="K80" s="116">
        <v>0</v>
      </c>
    </row>
    <row r="81" spans="1:11" ht="14.1" customHeight="1" x14ac:dyDescent="0.2">
      <c r="A81" s="310" t="s">
        <v>321</v>
      </c>
      <c r="B81" s="311" t="s">
        <v>333</v>
      </c>
      <c r="C81" s="312"/>
      <c r="D81" s="125">
        <v>0</v>
      </c>
      <c r="E81" s="143">
        <v>0</v>
      </c>
      <c r="F81" s="144">
        <v>0</v>
      </c>
      <c r="G81" s="144">
        <v>0</v>
      </c>
      <c r="H81" s="144">
        <v>0</v>
      </c>
      <c r="I81" s="145">
        <v>0</v>
      </c>
      <c r="J81" s="143">
        <v>0</v>
      </c>
      <c r="K81" s="146">
        <v>0</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4" t="s">
        <v>364</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151" t="s">
        <v>365</v>
      </c>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5">
    <mergeCell ref="A3:K3"/>
    <mergeCell ref="A4:K4"/>
    <mergeCell ref="A5:E5"/>
    <mergeCell ref="A7:C10"/>
    <mergeCell ref="D7:D10"/>
    <mergeCell ref="E7:I7"/>
    <mergeCell ref="J7:K8"/>
    <mergeCell ref="E8:E9"/>
    <mergeCell ref="F8:F9"/>
    <mergeCell ref="G8:G9"/>
    <mergeCell ref="H8:H9"/>
    <mergeCell ref="I8:I9"/>
    <mergeCell ref="A84:K84"/>
    <mergeCell ref="A85:K85"/>
    <mergeCell ref="A87:K87"/>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366</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56" t="s">
        <v>367</v>
      </c>
      <c r="E7" s="657"/>
      <c r="F7" s="657"/>
      <c r="G7" s="657"/>
      <c r="H7" s="658"/>
      <c r="I7" s="588" t="s">
        <v>359</v>
      </c>
      <c r="J7" s="589"/>
      <c r="K7" s="96"/>
      <c r="L7" s="96"/>
      <c r="M7" s="96"/>
      <c r="N7" s="96"/>
      <c r="O7" s="96"/>
    </row>
    <row r="8" spans="1:15" ht="21.75" customHeight="1" x14ac:dyDescent="0.2">
      <c r="A8" s="616"/>
      <c r="B8" s="617"/>
      <c r="C8" s="583"/>
      <c r="D8" s="566" t="s">
        <v>335</v>
      </c>
      <c r="E8" s="566" t="s">
        <v>337</v>
      </c>
      <c r="F8" s="566" t="s">
        <v>338</v>
      </c>
      <c r="G8" s="566" t="s">
        <v>339</v>
      </c>
      <c r="H8" s="566" t="s">
        <v>340</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1926</v>
      </c>
      <c r="E11" s="114">
        <v>1422</v>
      </c>
      <c r="F11" s="114">
        <v>1819</v>
      </c>
      <c r="G11" s="114">
        <v>1311</v>
      </c>
      <c r="H11" s="140">
        <v>1764</v>
      </c>
      <c r="I11" s="115">
        <v>162</v>
      </c>
      <c r="J11" s="116">
        <v>9.183673469387756</v>
      </c>
    </row>
    <row r="12" spans="1:15" s="110" customFormat="1" ht="24.95" customHeight="1" x14ac:dyDescent="0.2">
      <c r="A12" s="193" t="s">
        <v>132</v>
      </c>
      <c r="B12" s="194" t="s">
        <v>133</v>
      </c>
      <c r="C12" s="113">
        <v>3.063343717549325</v>
      </c>
      <c r="D12" s="115">
        <v>59</v>
      </c>
      <c r="E12" s="114">
        <v>50</v>
      </c>
      <c r="F12" s="114">
        <v>40</v>
      </c>
      <c r="G12" s="114">
        <v>21</v>
      </c>
      <c r="H12" s="140">
        <v>38</v>
      </c>
      <c r="I12" s="115">
        <v>21</v>
      </c>
      <c r="J12" s="116">
        <v>55.263157894736842</v>
      </c>
    </row>
    <row r="13" spans="1:15" s="110" customFormat="1" ht="24.95" customHeight="1" x14ac:dyDescent="0.2">
      <c r="A13" s="193" t="s">
        <v>134</v>
      </c>
      <c r="B13" s="199" t="s">
        <v>214</v>
      </c>
      <c r="C13" s="113">
        <v>0.4153686396677051</v>
      </c>
      <c r="D13" s="115">
        <v>8</v>
      </c>
      <c r="E13" s="114">
        <v>11</v>
      </c>
      <c r="F13" s="114">
        <v>6</v>
      </c>
      <c r="G13" s="114">
        <v>15</v>
      </c>
      <c r="H13" s="140">
        <v>12</v>
      </c>
      <c r="I13" s="115">
        <v>-4</v>
      </c>
      <c r="J13" s="116">
        <v>-33.333333333333336</v>
      </c>
    </row>
    <row r="14" spans="1:15" s="287" customFormat="1" ht="24.95" customHeight="1" x14ac:dyDescent="0.2">
      <c r="A14" s="193" t="s">
        <v>215</v>
      </c>
      <c r="B14" s="199" t="s">
        <v>137</v>
      </c>
      <c r="C14" s="113">
        <v>24.870197300103843</v>
      </c>
      <c r="D14" s="115">
        <v>479</v>
      </c>
      <c r="E14" s="114">
        <v>352</v>
      </c>
      <c r="F14" s="114">
        <v>442</v>
      </c>
      <c r="G14" s="114">
        <v>397</v>
      </c>
      <c r="H14" s="140">
        <v>488</v>
      </c>
      <c r="I14" s="115">
        <v>-9</v>
      </c>
      <c r="J14" s="116">
        <v>-1.8442622950819672</v>
      </c>
      <c r="K14" s="110"/>
      <c r="L14" s="110"/>
      <c r="M14" s="110"/>
      <c r="N14" s="110"/>
      <c r="O14" s="110"/>
    </row>
    <row r="15" spans="1:15" s="110" customFormat="1" ht="24.95" customHeight="1" x14ac:dyDescent="0.2">
      <c r="A15" s="193" t="s">
        <v>216</v>
      </c>
      <c r="B15" s="199" t="s">
        <v>217</v>
      </c>
      <c r="C15" s="113">
        <v>7.5285565939771546</v>
      </c>
      <c r="D15" s="115">
        <v>145</v>
      </c>
      <c r="E15" s="114">
        <v>100</v>
      </c>
      <c r="F15" s="114">
        <v>130</v>
      </c>
      <c r="G15" s="114">
        <v>140</v>
      </c>
      <c r="H15" s="140">
        <v>155</v>
      </c>
      <c r="I15" s="115">
        <v>-10</v>
      </c>
      <c r="J15" s="116">
        <v>-6.4516129032258061</v>
      </c>
    </row>
    <row r="16" spans="1:15" s="287" customFormat="1" ht="24.95" customHeight="1" x14ac:dyDescent="0.2">
      <c r="A16" s="193" t="s">
        <v>218</v>
      </c>
      <c r="B16" s="199" t="s">
        <v>141</v>
      </c>
      <c r="C16" s="113">
        <v>10.903426791277258</v>
      </c>
      <c r="D16" s="115">
        <v>210</v>
      </c>
      <c r="E16" s="114">
        <v>137</v>
      </c>
      <c r="F16" s="114">
        <v>201</v>
      </c>
      <c r="G16" s="114">
        <v>160</v>
      </c>
      <c r="H16" s="140">
        <v>214</v>
      </c>
      <c r="I16" s="115">
        <v>-4</v>
      </c>
      <c r="J16" s="116">
        <v>-1.8691588785046729</v>
      </c>
      <c r="K16" s="110"/>
      <c r="L16" s="110"/>
      <c r="M16" s="110"/>
      <c r="N16" s="110"/>
      <c r="O16" s="110"/>
    </row>
    <row r="17" spans="1:15" s="110" customFormat="1" ht="24.95" customHeight="1" x14ac:dyDescent="0.2">
      <c r="A17" s="193" t="s">
        <v>142</v>
      </c>
      <c r="B17" s="199" t="s">
        <v>220</v>
      </c>
      <c r="C17" s="113">
        <v>6.4382139148494293</v>
      </c>
      <c r="D17" s="115">
        <v>124</v>
      </c>
      <c r="E17" s="114">
        <v>115</v>
      </c>
      <c r="F17" s="114">
        <v>111</v>
      </c>
      <c r="G17" s="114">
        <v>97</v>
      </c>
      <c r="H17" s="140">
        <v>119</v>
      </c>
      <c r="I17" s="115">
        <v>5</v>
      </c>
      <c r="J17" s="116">
        <v>4.2016806722689077</v>
      </c>
    </row>
    <row r="18" spans="1:15" s="287" customFormat="1" ht="24.95" customHeight="1" x14ac:dyDescent="0.2">
      <c r="A18" s="201" t="s">
        <v>144</v>
      </c>
      <c r="B18" s="202" t="s">
        <v>145</v>
      </c>
      <c r="C18" s="113">
        <v>13.084112149532711</v>
      </c>
      <c r="D18" s="115">
        <v>252</v>
      </c>
      <c r="E18" s="114">
        <v>255</v>
      </c>
      <c r="F18" s="114">
        <v>188</v>
      </c>
      <c r="G18" s="114">
        <v>138</v>
      </c>
      <c r="H18" s="140">
        <v>259</v>
      </c>
      <c r="I18" s="115">
        <v>-7</v>
      </c>
      <c r="J18" s="116">
        <v>-2.7027027027027026</v>
      </c>
      <c r="K18" s="110"/>
      <c r="L18" s="110"/>
      <c r="M18" s="110"/>
      <c r="N18" s="110"/>
      <c r="O18" s="110"/>
    </row>
    <row r="19" spans="1:15" s="110" customFormat="1" ht="24.95" customHeight="1" x14ac:dyDescent="0.2">
      <c r="A19" s="193" t="s">
        <v>146</v>
      </c>
      <c r="B19" s="199" t="s">
        <v>147</v>
      </c>
      <c r="C19" s="113">
        <v>17.23779854620976</v>
      </c>
      <c r="D19" s="115">
        <v>332</v>
      </c>
      <c r="E19" s="114">
        <v>139</v>
      </c>
      <c r="F19" s="114">
        <v>259</v>
      </c>
      <c r="G19" s="114">
        <v>243</v>
      </c>
      <c r="H19" s="140">
        <v>214</v>
      </c>
      <c r="I19" s="115">
        <v>118</v>
      </c>
      <c r="J19" s="116">
        <v>55.140186915887853</v>
      </c>
    </row>
    <row r="20" spans="1:15" s="287" customFormat="1" ht="24.95" customHeight="1" x14ac:dyDescent="0.2">
      <c r="A20" s="193" t="s">
        <v>148</v>
      </c>
      <c r="B20" s="199" t="s">
        <v>149</v>
      </c>
      <c r="C20" s="113">
        <v>7.892004153686397</v>
      </c>
      <c r="D20" s="115">
        <v>152</v>
      </c>
      <c r="E20" s="114">
        <v>108</v>
      </c>
      <c r="F20" s="114">
        <v>86</v>
      </c>
      <c r="G20" s="114">
        <v>98</v>
      </c>
      <c r="H20" s="140">
        <v>123</v>
      </c>
      <c r="I20" s="115">
        <v>29</v>
      </c>
      <c r="J20" s="116">
        <v>23.577235772357724</v>
      </c>
      <c r="K20" s="110"/>
      <c r="L20" s="110"/>
      <c r="M20" s="110"/>
      <c r="N20" s="110"/>
      <c r="O20" s="110"/>
    </row>
    <row r="21" spans="1:15" s="110" customFormat="1" ht="24.95" customHeight="1" x14ac:dyDescent="0.2">
      <c r="A21" s="201" t="s">
        <v>150</v>
      </c>
      <c r="B21" s="202" t="s">
        <v>151</v>
      </c>
      <c r="C21" s="113">
        <v>4.9844236760124607</v>
      </c>
      <c r="D21" s="115">
        <v>96</v>
      </c>
      <c r="E21" s="114">
        <v>80</v>
      </c>
      <c r="F21" s="114">
        <v>73</v>
      </c>
      <c r="G21" s="114">
        <v>63</v>
      </c>
      <c r="H21" s="140">
        <v>100</v>
      </c>
      <c r="I21" s="115">
        <v>-4</v>
      </c>
      <c r="J21" s="116">
        <v>-4</v>
      </c>
    </row>
    <row r="22" spans="1:15" s="110" customFormat="1" ht="24.95" customHeight="1" x14ac:dyDescent="0.2">
      <c r="A22" s="201" t="s">
        <v>152</v>
      </c>
      <c r="B22" s="199" t="s">
        <v>153</v>
      </c>
      <c r="C22" s="113">
        <v>1.0384215991692627</v>
      </c>
      <c r="D22" s="115">
        <v>20</v>
      </c>
      <c r="E22" s="114">
        <v>7</v>
      </c>
      <c r="F22" s="114">
        <v>27</v>
      </c>
      <c r="G22" s="114">
        <v>10</v>
      </c>
      <c r="H22" s="140">
        <v>8</v>
      </c>
      <c r="I22" s="115">
        <v>12</v>
      </c>
      <c r="J22" s="116">
        <v>150</v>
      </c>
    </row>
    <row r="23" spans="1:15" s="110" customFormat="1" ht="24.95" customHeight="1" x14ac:dyDescent="0.2">
      <c r="A23" s="193" t="s">
        <v>154</v>
      </c>
      <c r="B23" s="199" t="s">
        <v>155</v>
      </c>
      <c r="C23" s="113">
        <v>2.5441329179646939</v>
      </c>
      <c r="D23" s="115">
        <v>49</v>
      </c>
      <c r="E23" s="114">
        <v>22</v>
      </c>
      <c r="F23" s="114">
        <v>31</v>
      </c>
      <c r="G23" s="114">
        <v>15</v>
      </c>
      <c r="H23" s="140">
        <v>22</v>
      </c>
      <c r="I23" s="115">
        <v>27</v>
      </c>
      <c r="J23" s="116">
        <v>122.72727272727273</v>
      </c>
    </row>
    <row r="24" spans="1:15" s="110" customFormat="1" ht="24.95" customHeight="1" x14ac:dyDescent="0.2">
      <c r="A24" s="193" t="s">
        <v>156</v>
      </c>
      <c r="B24" s="199" t="s">
        <v>221</v>
      </c>
      <c r="C24" s="113">
        <v>4.5171339563862931</v>
      </c>
      <c r="D24" s="115">
        <v>87</v>
      </c>
      <c r="E24" s="114">
        <v>33</v>
      </c>
      <c r="F24" s="114">
        <v>82</v>
      </c>
      <c r="G24" s="114">
        <v>53</v>
      </c>
      <c r="H24" s="140">
        <v>46</v>
      </c>
      <c r="I24" s="115">
        <v>41</v>
      </c>
      <c r="J24" s="116">
        <v>89.130434782608702</v>
      </c>
    </row>
    <row r="25" spans="1:15" s="110" customFormat="1" ht="24.95" customHeight="1" x14ac:dyDescent="0.2">
      <c r="A25" s="193" t="s">
        <v>222</v>
      </c>
      <c r="B25" s="204" t="s">
        <v>159</v>
      </c>
      <c r="C25" s="113">
        <v>1.8691588785046729</v>
      </c>
      <c r="D25" s="115">
        <v>36</v>
      </c>
      <c r="E25" s="114">
        <v>38</v>
      </c>
      <c r="F25" s="114">
        <v>51</v>
      </c>
      <c r="G25" s="114">
        <v>24</v>
      </c>
      <c r="H25" s="140">
        <v>41</v>
      </c>
      <c r="I25" s="115">
        <v>-5</v>
      </c>
      <c r="J25" s="116">
        <v>-12.195121951219512</v>
      </c>
    </row>
    <row r="26" spans="1:15" s="110" customFormat="1" ht="24.95" customHeight="1" x14ac:dyDescent="0.2">
      <c r="A26" s="201">
        <v>782.78300000000002</v>
      </c>
      <c r="B26" s="203" t="s">
        <v>160</v>
      </c>
      <c r="C26" s="113">
        <v>3.0114226375908619</v>
      </c>
      <c r="D26" s="115">
        <v>58</v>
      </c>
      <c r="E26" s="114">
        <v>75</v>
      </c>
      <c r="F26" s="114">
        <v>70</v>
      </c>
      <c r="G26" s="114">
        <v>43</v>
      </c>
      <c r="H26" s="140">
        <v>53</v>
      </c>
      <c r="I26" s="115">
        <v>5</v>
      </c>
      <c r="J26" s="116">
        <v>9.433962264150944</v>
      </c>
    </row>
    <row r="27" spans="1:15" s="110" customFormat="1" ht="24.95" customHeight="1" x14ac:dyDescent="0.2">
      <c r="A27" s="193" t="s">
        <v>161</v>
      </c>
      <c r="B27" s="199" t="s">
        <v>162</v>
      </c>
      <c r="C27" s="113">
        <v>2.64797507788162</v>
      </c>
      <c r="D27" s="115">
        <v>51</v>
      </c>
      <c r="E27" s="114">
        <v>39</v>
      </c>
      <c r="F27" s="114">
        <v>50</v>
      </c>
      <c r="G27" s="114">
        <v>17</v>
      </c>
      <c r="H27" s="140">
        <v>57</v>
      </c>
      <c r="I27" s="115">
        <v>-6</v>
      </c>
      <c r="J27" s="116">
        <v>-10.526315789473685</v>
      </c>
    </row>
    <row r="28" spans="1:15" s="110" customFormat="1" ht="24.95" customHeight="1" x14ac:dyDescent="0.2">
      <c r="A28" s="193" t="s">
        <v>163</v>
      </c>
      <c r="B28" s="199" t="s">
        <v>164</v>
      </c>
      <c r="C28" s="113">
        <v>1.2461059190031152</v>
      </c>
      <c r="D28" s="115">
        <v>24</v>
      </c>
      <c r="E28" s="114">
        <v>37</v>
      </c>
      <c r="F28" s="114">
        <v>87</v>
      </c>
      <c r="G28" s="114">
        <v>8</v>
      </c>
      <c r="H28" s="140">
        <v>20</v>
      </c>
      <c r="I28" s="115">
        <v>4</v>
      </c>
      <c r="J28" s="116">
        <v>20</v>
      </c>
    </row>
    <row r="29" spans="1:15" s="110" customFormat="1" ht="24.95" customHeight="1" x14ac:dyDescent="0.2">
      <c r="A29" s="193">
        <v>86</v>
      </c>
      <c r="B29" s="199" t="s">
        <v>165</v>
      </c>
      <c r="C29" s="113">
        <v>3.9979231568016615</v>
      </c>
      <c r="D29" s="115">
        <v>77</v>
      </c>
      <c r="E29" s="114">
        <v>59</v>
      </c>
      <c r="F29" s="114">
        <v>119</v>
      </c>
      <c r="G29" s="114">
        <v>76</v>
      </c>
      <c r="H29" s="140">
        <v>69</v>
      </c>
      <c r="I29" s="115">
        <v>8</v>
      </c>
      <c r="J29" s="116">
        <v>11.594202898550725</v>
      </c>
    </row>
    <row r="30" spans="1:15" s="110" customFormat="1" ht="24.95" customHeight="1" x14ac:dyDescent="0.2">
      <c r="A30" s="193">
        <v>87.88</v>
      </c>
      <c r="B30" s="204" t="s">
        <v>166</v>
      </c>
      <c r="C30" s="113">
        <v>5.244029075804777</v>
      </c>
      <c r="D30" s="115">
        <v>101</v>
      </c>
      <c r="E30" s="114">
        <v>80</v>
      </c>
      <c r="F30" s="114">
        <v>166</v>
      </c>
      <c r="G30" s="114">
        <v>67</v>
      </c>
      <c r="H30" s="140">
        <v>194</v>
      </c>
      <c r="I30" s="115">
        <v>-93</v>
      </c>
      <c r="J30" s="116">
        <v>-47.938144329896907</v>
      </c>
    </row>
    <row r="31" spans="1:15" s="110" customFormat="1" ht="24.95" customHeight="1" x14ac:dyDescent="0.2">
      <c r="A31" s="193" t="s">
        <v>167</v>
      </c>
      <c r="B31" s="199" t="s">
        <v>168</v>
      </c>
      <c r="C31" s="113">
        <v>2.3364485981308412</v>
      </c>
      <c r="D31" s="115">
        <v>45</v>
      </c>
      <c r="E31" s="114">
        <v>37</v>
      </c>
      <c r="F31" s="114">
        <v>42</v>
      </c>
      <c r="G31" s="114">
        <v>23</v>
      </c>
      <c r="H31" s="140">
        <v>20</v>
      </c>
      <c r="I31" s="115">
        <v>25</v>
      </c>
      <c r="J31" s="116">
        <v>125</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3.063343717549325</v>
      </c>
      <c r="D34" s="115">
        <v>59</v>
      </c>
      <c r="E34" s="114">
        <v>50</v>
      </c>
      <c r="F34" s="114">
        <v>40</v>
      </c>
      <c r="G34" s="114">
        <v>21</v>
      </c>
      <c r="H34" s="140">
        <v>38</v>
      </c>
      <c r="I34" s="115">
        <v>21</v>
      </c>
      <c r="J34" s="116">
        <v>55.263157894736842</v>
      </c>
    </row>
    <row r="35" spans="1:10" s="110" customFormat="1" ht="24.95" customHeight="1" x14ac:dyDescent="0.2">
      <c r="A35" s="292" t="s">
        <v>171</v>
      </c>
      <c r="B35" s="293" t="s">
        <v>172</v>
      </c>
      <c r="C35" s="113">
        <v>38.369678089304259</v>
      </c>
      <c r="D35" s="115">
        <v>739</v>
      </c>
      <c r="E35" s="114">
        <v>618</v>
      </c>
      <c r="F35" s="114">
        <v>636</v>
      </c>
      <c r="G35" s="114">
        <v>550</v>
      </c>
      <c r="H35" s="140">
        <v>759</v>
      </c>
      <c r="I35" s="115">
        <v>-20</v>
      </c>
      <c r="J35" s="116">
        <v>-2.6350461133069829</v>
      </c>
    </row>
    <row r="36" spans="1:10" s="110" customFormat="1" ht="24.95" customHeight="1" x14ac:dyDescent="0.2">
      <c r="A36" s="294" t="s">
        <v>173</v>
      </c>
      <c r="B36" s="295" t="s">
        <v>174</v>
      </c>
      <c r="C36" s="125">
        <v>58.566978193146419</v>
      </c>
      <c r="D36" s="143">
        <v>1128</v>
      </c>
      <c r="E36" s="144">
        <v>754</v>
      </c>
      <c r="F36" s="144">
        <v>1143</v>
      </c>
      <c r="G36" s="144">
        <v>740</v>
      </c>
      <c r="H36" s="145">
        <v>967</v>
      </c>
      <c r="I36" s="143">
        <v>161</v>
      </c>
      <c r="J36" s="146">
        <v>16.649431230610134</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44" t="s">
        <v>368</v>
      </c>
      <c r="B39" s="645"/>
      <c r="C39" s="645"/>
      <c r="D39" s="645"/>
      <c r="E39" s="645"/>
      <c r="F39" s="645"/>
      <c r="G39" s="645"/>
      <c r="H39" s="645"/>
      <c r="I39" s="645"/>
      <c r="J39" s="645"/>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7"/>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369</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335</v>
      </c>
      <c r="B5" s="573"/>
      <c r="C5" s="573"/>
      <c r="D5" s="573"/>
      <c r="E5" s="573"/>
      <c r="F5" s="252"/>
      <c r="G5" s="252"/>
      <c r="H5" s="252"/>
      <c r="I5" s="252"/>
      <c r="J5" s="252"/>
      <c r="K5" s="252"/>
    </row>
    <row r="6" spans="1:17" s="94" customFormat="1" ht="11.25" customHeight="1" x14ac:dyDescent="0.2">
      <c r="A6" s="227"/>
      <c r="B6" s="228"/>
      <c r="C6" s="228"/>
      <c r="D6" s="228"/>
      <c r="E6" s="228"/>
      <c r="F6" s="228"/>
      <c r="G6" s="228"/>
      <c r="H6" s="228"/>
      <c r="I6" s="228"/>
      <c r="J6" s="228"/>
    </row>
    <row r="7" spans="1:17" s="91" customFormat="1" ht="24.95" customHeight="1" x14ac:dyDescent="0.2">
      <c r="A7" s="588" t="s">
        <v>332</v>
      </c>
      <c r="B7" s="577"/>
      <c r="C7" s="577"/>
      <c r="D7" s="582" t="s">
        <v>94</v>
      </c>
      <c r="E7" s="647" t="s">
        <v>370</v>
      </c>
      <c r="F7" s="648"/>
      <c r="G7" s="648"/>
      <c r="H7" s="648"/>
      <c r="I7" s="649"/>
      <c r="J7" s="588" t="s">
        <v>359</v>
      </c>
      <c r="K7" s="589"/>
      <c r="L7" s="96"/>
      <c r="M7" s="96"/>
      <c r="N7" s="96"/>
      <c r="O7" s="96"/>
      <c r="Q7" s="408"/>
    </row>
    <row r="8" spans="1:17" ht="21.75" customHeight="1" x14ac:dyDescent="0.2">
      <c r="A8" s="578"/>
      <c r="B8" s="579"/>
      <c r="C8" s="579"/>
      <c r="D8" s="583"/>
      <c r="E8" s="566" t="s">
        <v>335</v>
      </c>
      <c r="F8" s="566" t="s">
        <v>337</v>
      </c>
      <c r="G8" s="566" t="s">
        <v>338</v>
      </c>
      <c r="H8" s="566" t="s">
        <v>339</v>
      </c>
      <c r="I8" s="566" t="s">
        <v>340</v>
      </c>
      <c r="J8" s="590"/>
      <c r="K8" s="591"/>
    </row>
    <row r="9" spans="1:17" ht="12" customHeight="1" x14ac:dyDescent="0.2">
      <c r="A9" s="578"/>
      <c r="B9" s="579"/>
      <c r="C9" s="579"/>
      <c r="D9" s="583"/>
      <c r="E9" s="567"/>
      <c r="F9" s="567"/>
      <c r="G9" s="567"/>
      <c r="H9" s="567"/>
      <c r="I9" s="567"/>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1926</v>
      </c>
      <c r="F11" s="264">
        <v>1422</v>
      </c>
      <c r="G11" s="264">
        <v>1819</v>
      </c>
      <c r="H11" s="264">
        <v>1311</v>
      </c>
      <c r="I11" s="265">
        <v>1764</v>
      </c>
      <c r="J11" s="263">
        <v>162</v>
      </c>
      <c r="K11" s="266">
        <v>9.183673469387756</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19.418483904465212</v>
      </c>
      <c r="E13" s="115">
        <v>374</v>
      </c>
      <c r="F13" s="114">
        <v>432</v>
      </c>
      <c r="G13" s="114">
        <v>497</v>
      </c>
      <c r="H13" s="114">
        <v>334</v>
      </c>
      <c r="I13" s="140">
        <v>431</v>
      </c>
      <c r="J13" s="115">
        <v>-57</v>
      </c>
      <c r="K13" s="116">
        <v>-13.225058004640371</v>
      </c>
    </row>
    <row r="14" spans="1:17" ht="15.95" customHeight="1" x14ac:dyDescent="0.2">
      <c r="A14" s="306" t="s">
        <v>230</v>
      </c>
      <c r="B14" s="307"/>
      <c r="C14" s="308"/>
      <c r="D14" s="113">
        <v>68.587746625129796</v>
      </c>
      <c r="E14" s="115">
        <v>1321</v>
      </c>
      <c r="F14" s="114">
        <v>845</v>
      </c>
      <c r="G14" s="114">
        <v>1100</v>
      </c>
      <c r="H14" s="114">
        <v>826</v>
      </c>
      <c r="I14" s="140">
        <v>1155</v>
      </c>
      <c r="J14" s="115">
        <v>166</v>
      </c>
      <c r="K14" s="116">
        <v>14.372294372294371</v>
      </c>
    </row>
    <row r="15" spans="1:17" ht="15.95" customHeight="1" x14ac:dyDescent="0.2">
      <c r="A15" s="306" t="s">
        <v>231</v>
      </c>
      <c r="B15" s="307"/>
      <c r="C15" s="308"/>
      <c r="D15" s="113">
        <v>7.009345794392523</v>
      </c>
      <c r="E15" s="115">
        <v>135</v>
      </c>
      <c r="F15" s="114">
        <v>85</v>
      </c>
      <c r="G15" s="114">
        <v>97</v>
      </c>
      <c r="H15" s="114">
        <v>82</v>
      </c>
      <c r="I15" s="140">
        <v>101</v>
      </c>
      <c r="J15" s="115">
        <v>34</v>
      </c>
      <c r="K15" s="116">
        <v>33.663366336633665</v>
      </c>
    </row>
    <row r="16" spans="1:17" ht="15.95" customHeight="1" x14ac:dyDescent="0.2">
      <c r="A16" s="306" t="s">
        <v>232</v>
      </c>
      <c r="B16" s="307"/>
      <c r="C16" s="308"/>
      <c r="D16" s="113">
        <v>4.9844236760124607</v>
      </c>
      <c r="E16" s="115">
        <v>96</v>
      </c>
      <c r="F16" s="114">
        <v>60</v>
      </c>
      <c r="G16" s="114">
        <v>125</v>
      </c>
      <c r="H16" s="114">
        <v>69</v>
      </c>
      <c r="I16" s="140">
        <v>77</v>
      </c>
      <c r="J16" s="115">
        <v>19</v>
      </c>
      <c r="K16" s="116">
        <v>24.675324675324674</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3.9979231568016615</v>
      </c>
      <c r="E18" s="115">
        <v>77</v>
      </c>
      <c r="F18" s="114">
        <v>42</v>
      </c>
      <c r="G18" s="114">
        <v>34</v>
      </c>
      <c r="H18" s="114">
        <v>15</v>
      </c>
      <c r="I18" s="140">
        <v>46</v>
      </c>
      <c r="J18" s="115">
        <v>31</v>
      </c>
      <c r="K18" s="116">
        <v>67.391304347826093</v>
      </c>
    </row>
    <row r="19" spans="1:11" ht="14.1" customHeight="1" x14ac:dyDescent="0.2">
      <c r="A19" s="306" t="s">
        <v>235</v>
      </c>
      <c r="B19" s="307" t="s">
        <v>236</v>
      </c>
      <c r="C19" s="308"/>
      <c r="D19" s="113">
        <v>2.0249221183800623</v>
      </c>
      <c r="E19" s="115">
        <v>39</v>
      </c>
      <c r="F19" s="114">
        <v>28</v>
      </c>
      <c r="G19" s="114">
        <v>26</v>
      </c>
      <c r="H19" s="114">
        <v>8</v>
      </c>
      <c r="I19" s="140">
        <v>26</v>
      </c>
      <c r="J19" s="115">
        <v>13</v>
      </c>
      <c r="K19" s="116">
        <v>50</v>
      </c>
    </row>
    <row r="20" spans="1:11" ht="14.1" customHeight="1" x14ac:dyDescent="0.2">
      <c r="A20" s="306">
        <v>12</v>
      </c>
      <c r="B20" s="307" t="s">
        <v>237</v>
      </c>
      <c r="C20" s="308"/>
      <c r="D20" s="113">
        <v>0.67497403946002077</v>
      </c>
      <c r="E20" s="115">
        <v>13</v>
      </c>
      <c r="F20" s="114">
        <v>32</v>
      </c>
      <c r="G20" s="114">
        <v>14</v>
      </c>
      <c r="H20" s="114">
        <v>14</v>
      </c>
      <c r="I20" s="140">
        <v>21</v>
      </c>
      <c r="J20" s="115">
        <v>-8</v>
      </c>
      <c r="K20" s="116">
        <v>-38.095238095238095</v>
      </c>
    </row>
    <row r="21" spans="1:11" ht="14.1" customHeight="1" x14ac:dyDescent="0.2">
      <c r="A21" s="306">
        <v>21</v>
      </c>
      <c r="B21" s="307" t="s">
        <v>238</v>
      </c>
      <c r="C21" s="308"/>
      <c r="D21" s="113">
        <v>2.5960539979231569</v>
      </c>
      <c r="E21" s="115">
        <v>50</v>
      </c>
      <c r="F21" s="114">
        <v>64</v>
      </c>
      <c r="G21" s="114">
        <v>30</v>
      </c>
      <c r="H21" s="114">
        <v>35</v>
      </c>
      <c r="I21" s="140">
        <v>41</v>
      </c>
      <c r="J21" s="115">
        <v>9</v>
      </c>
      <c r="K21" s="116">
        <v>21.951219512195124</v>
      </c>
    </row>
    <row r="22" spans="1:11" ht="14.1" customHeight="1" x14ac:dyDescent="0.2">
      <c r="A22" s="306">
        <v>22</v>
      </c>
      <c r="B22" s="307" t="s">
        <v>239</v>
      </c>
      <c r="C22" s="308"/>
      <c r="D22" s="113">
        <v>3.0114226375908619</v>
      </c>
      <c r="E22" s="115">
        <v>58</v>
      </c>
      <c r="F22" s="114">
        <v>57</v>
      </c>
      <c r="G22" s="114">
        <v>66</v>
      </c>
      <c r="H22" s="114">
        <v>62</v>
      </c>
      <c r="I22" s="140">
        <v>52</v>
      </c>
      <c r="J22" s="115">
        <v>6</v>
      </c>
      <c r="K22" s="116">
        <v>11.538461538461538</v>
      </c>
    </row>
    <row r="23" spans="1:11" ht="14.1" customHeight="1" x14ac:dyDescent="0.2">
      <c r="A23" s="306">
        <v>23</v>
      </c>
      <c r="B23" s="307" t="s">
        <v>240</v>
      </c>
      <c r="C23" s="308"/>
      <c r="D23" s="113">
        <v>0.67497403946002077</v>
      </c>
      <c r="E23" s="115">
        <v>13</v>
      </c>
      <c r="F23" s="114">
        <v>11</v>
      </c>
      <c r="G23" s="114">
        <v>21</v>
      </c>
      <c r="H23" s="114">
        <v>37</v>
      </c>
      <c r="I23" s="140">
        <v>50</v>
      </c>
      <c r="J23" s="115">
        <v>-37</v>
      </c>
      <c r="K23" s="116">
        <v>-74</v>
      </c>
    </row>
    <row r="24" spans="1:11" ht="14.1" customHeight="1" x14ac:dyDescent="0.2">
      <c r="A24" s="306">
        <v>24</v>
      </c>
      <c r="B24" s="307" t="s">
        <v>241</v>
      </c>
      <c r="C24" s="308"/>
      <c r="D24" s="113">
        <v>3.9460020768431985</v>
      </c>
      <c r="E24" s="115">
        <v>76</v>
      </c>
      <c r="F24" s="114">
        <v>63</v>
      </c>
      <c r="G24" s="114">
        <v>74</v>
      </c>
      <c r="H24" s="114">
        <v>43</v>
      </c>
      <c r="I24" s="140">
        <v>81</v>
      </c>
      <c r="J24" s="115">
        <v>-5</v>
      </c>
      <c r="K24" s="116">
        <v>-6.1728395061728394</v>
      </c>
    </row>
    <row r="25" spans="1:11" ht="14.1" customHeight="1" x14ac:dyDescent="0.2">
      <c r="A25" s="306">
        <v>25</v>
      </c>
      <c r="B25" s="307" t="s">
        <v>242</v>
      </c>
      <c r="C25" s="308"/>
      <c r="D25" s="113">
        <v>11.2668743509865</v>
      </c>
      <c r="E25" s="115">
        <v>217</v>
      </c>
      <c r="F25" s="114">
        <v>66</v>
      </c>
      <c r="G25" s="114">
        <v>117</v>
      </c>
      <c r="H25" s="114">
        <v>144</v>
      </c>
      <c r="I25" s="140">
        <v>128</v>
      </c>
      <c r="J25" s="115">
        <v>89</v>
      </c>
      <c r="K25" s="116">
        <v>69.53125</v>
      </c>
    </row>
    <row r="26" spans="1:11" ht="14.1" customHeight="1" x14ac:dyDescent="0.2">
      <c r="A26" s="306">
        <v>26</v>
      </c>
      <c r="B26" s="307" t="s">
        <v>243</v>
      </c>
      <c r="C26" s="308"/>
      <c r="D26" s="113">
        <v>2.8556593977154723</v>
      </c>
      <c r="E26" s="115">
        <v>55</v>
      </c>
      <c r="F26" s="114">
        <v>29</v>
      </c>
      <c r="G26" s="114">
        <v>45</v>
      </c>
      <c r="H26" s="114">
        <v>31</v>
      </c>
      <c r="I26" s="140">
        <v>61</v>
      </c>
      <c r="J26" s="115">
        <v>-6</v>
      </c>
      <c r="K26" s="116">
        <v>-9.8360655737704921</v>
      </c>
    </row>
    <row r="27" spans="1:11" ht="14.1" customHeight="1" x14ac:dyDescent="0.2">
      <c r="A27" s="306">
        <v>27</v>
      </c>
      <c r="B27" s="307" t="s">
        <v>244</v>
      </c>
      <c r="C27" s="308"/>
      <c r="D27" s="113">
        <v>1.557632398753894</v>
      </c>
      <c r="E27" s="115">
        <v>30</v>
      </c>
      <c r="F27" s="114">
        <v>22</v>
      </c>
      <c r="G27" s="114">
        <v>36</v>
      </c>
      <c r="H27" s="114">
        <v>29</v>
      </c>
      <c r="I27" s="140">
        <v>30</v>
      </c>
      <c r="J27" s="115">
        <v>0</v>
      </c>
      <c r="K27" s="116">
        <v>0</v>
      </c>
    </row>
    <row r="28" spans="1:11" ht="14.1" customHeight="1" x14ac:dyDescent="0.2">
      <c r="A28" s="306">
        <v>28</v>
      </c>
      <c r="B28" s="307" t="s">
        <v>245</v>
      </c>
      <c r="C28" s="308"/>
      <c r="D28" s="113">
        <v>0.36344755970924197</v>
      </c>
      <c r="E28" s="115">
        <v>7</v>
      </c>
      <c r="F28" s="114">
        <v>4</v>
      </c>
      <c r="G28" s="114">
        <v>7</v>
      </c>
      <c r="H28" s="114">
        <v>5</v>
      </c>
      <c r="I28" s="140">
        <v>5</v>
      </c>
      <c r="J28" s="115">
        <v>2</v>
      </c>
      <c r="K28" s="116">
        <v>40</v>
      </c>
    </row>
    <row r="29" spans="1:11" ht="14.1" customHeight="1" x14ac:dyDescent="0.2">
      <c r="A29" s="306">
        <v>29</v>
      </c>
      <c r="B29" s="307" t="s">
        <v>246</v>
      </c>
      <c r="C29" s="308"/>
      <c r="D29" s="113">
        <v>4.2575285565939769</v>
      </c>
      <c r="E29" s="115">
        <v>82</v>
      </c>
      <c r="F29" s="114">
        <v>82</v>
      </c>
      <c r="G29" s="114">
        <v>81</v>
      </c>
      <c r="H29" s="114">
        <v>84</v>
      </c>
      <c r="I29" s="140">
        <v>113</v>
      </c>
      <c r="J29" s="115">
        <v>-31</v>
      </c>
      <c r="K29" s="116">
        <v>-27.43362831858407</v>
      </c>
    </row>
    <row r="30" spans="1:11" ht="14.1" customHeight="1" x14ac:dyDescent="0.2">
      <c r="A30" s="306" t="s">
        <v>247</v>
      </c>
      <c r="B30" s="307" t="s">
        <v>248</v>
      </c>
      <c r="C30" s="308"/>
      <c r="D30" s="113">
        <v>1.6095534787123573</v>
      </c>
      <c r="E30" s="115">
        <v>31</v>
      </c>
      <c r="F30" s="114">
        <v>50</v>
      </c>
      <c r="G30" s="114">
        <v>34</v>
      </c>
      <c r="H30" s="114">
        <v>47</v>
      </c>
      <c r="I30" s="140" t="s">
        <v>513</v>
      </c>
      <c r="J30" s="115" t="s">
        <v>513</v>
      </c>
      <c r="K30" s="116" t="s">
        <v>513</v>
      </c>
    </row>
    <row r="31" spans="1:11" ht="14.1" customHeight="1" x14ac:dyDescent="0.2">
      <c r="A31" s="306" t="s">
        <v>249</v>
      </c>
      <c r="B31" s="307" t="s">
        <v>250</v>
      </c>
      <c r="C31" s="308"/>
      <c r="D31" s="113">
        <v>2.4402907580477673</v>
      </c>
      <c r="E31" s="115">
        <v>47</v>
      </c>
      <c r="F31" s="114" t="s">
        <v>513</v>
      </c>
      <c r="G31" s="114">
        <v>42</v>
      </c>
      <c r="H31" s="114" t="s">
        <v>513</v>
      </c>
      <c r="I31" s="140">
        <v>61</v>
      </c>
      <c r="J31" s="115">
        <v>-14</v>
      </c>
      <c r="K31" s="116">
        <v>-22.950819672131146</v>
      </c>
    </row>
    <row r="32" spans="1:11" ht="14.1" customHeight="1" x14ac:dyDescent="0.2">
      <c r="A32" s="306">
        <v>31</v>
      </c>
      <c r="B32" s="307" t="s">
        <v>251</v>
      </c>
      <c r="C32" s="308"/>
      <c r="D32" s="113">
        <v>0.51921079958463134</v>
      </c>
      <c r="E32" s="115">
        <v>10</v>
      </c>
      <c r="F32" s="114">
        <v>6</v>
      </c>
      <c r="G32" s="114">
        <v>12</v>
      </c>
      <c r="H32" s="114">
        <v>11</v>
      </c>
      <c r="I32" s="140">
        <v>10</v>
      </c>
      <c r="J32" s="115">
        <v>0</v>
      </c>
      <c r="K32" s="116">
        <v>0</v>
      </c>
    </row>
    <row r="33" spans="1:11" ht="14.1" customHeight="1" x14ac:dyDescent="0.2">
      <c r="A33" s="306">
        <v>32</v>
      </c>
      <c r="B33" s="307" t="s">
        <v>252</v>
      </c>
      <c r="C33" s="308"/>
      <c r="D33" s="113">
        <v>4.9844236760124607</v>
      </c>
      <c r="E33" s="115">
        <v>96</v>
      </c>
      <c r="F33" s="114">
        <v>79</v>
      </c>
      <c r="G33" s="114">
        <v>78</v>
      </c>
      <c r="H33" s="114">
        <v>64</v>
      </c>
      <c r="I33" s="140">
        <v>87</v>
      </c>
      <c r="J33" s="115">
        <v>9</v>
      </c>
      <c r="K33" s="116">
        <v>10.344827586206897</v>
      </c>
    </row>
    <row r="34" spans="1:11" ht="14.1" customHeight="1" x14ac:dyDescent="0.2">
      <c r="A34" s="306">
        <v>33</v>
      </c>
      <c r="B34" s="307" t="s">
        <v>253</v>
      </c>
      <c r="C34" s="308"/>
      <c r="D34" s="113">
        <v>3.6863966770508827</v>
      </c>
      <c r="E34" s="115">
        <v>71</v>
      </c>
      <c r="F34" s="114">
        <v>114</v>
      </c>
      <c r="G34" s="114">
        <v>56</v>
      </c>
      <c r="H34" s="114">
        <v>35</v>
      </c>
      <c r="I34" s="140">
        <v>64</v>
      </c>
      <c r="J34" s="115">
        <v>7</v>
      </c>
      <c r="K34" s="116">
        <v>10.9375</v>
      </c>
    </row>
    <row r="35" spans="1:11" ht="14.1" customHeight="1" x14ac:dyDescent="0.2">
      <c r="A35" s="306">
        <v>34</v>
      </c>
      <c r="B35" s="307" t="s">
        <v>254</v>
      </c>
      <c r="C35" s="308"/>
      <c r="D35" s="113">
        <v>1.505711318795431</v>
      </c>
      <c r="E35" s="115">
        <v>29</v>
      </c>
      <c r="F35" s="114">
        <v>48</v>
      </c>
      <c r="G35" s="114">
        <v>22</v>
      </c>
      <c r="H35" s="114">
        <v>27</v>
      </c>
      <c r="I35" s="140">
        <v>47</v>
      </c>
      <c r="J35" s="115">
        <v>-18</v>
      </c>
      <c r="K35" s="116">
        <v>-38.297872340425535</v>
      </c>
    </row>
    <row r="36" spans="1:11" ht="14.1" customHeight="1" x14ac:dyDescent="0.2">
      <c r="A36" s="306">
        <v>41</v>
      </c>
      <c r="B36" s="307" t="s">
        <v>255</v>
      </c>
      <c r="C36" s="308"/>
      <c r="D36" s="113">
        <v>0.3115264797507788</v>
      </c>
      <c r="E36" s="115">
        <v>6</v>
      </c>
      <c r="F36" s="114">
        <v>4</v>
      </c>
      <c r="G36" s="114">
        <v>10</v>
      </c>
      <c r="H36" s="114">
        <v>6</v>
      </c>
      <c r="I36" s="140">
        <v>4</v>
      </c>
      <c r="J36" s="115">
        <v>2</v>
      </c>
      <c r="K36" s="116">
        <v>50</v>
      </c>
    </row>
    <row r="37" spans="1:11" ht="14.1" customHeight="1" x14ac:dyDescent="0.2">
      <c r="A37" s="306">
        <v>42</v>
      </c>
      <c r="B37" s="307" t="s">
        <v>256</v>
      </c>
      <c r="C37" s="308"/>
      <c r="D37" s="113" t="s">
        <v>513</v>
      </c>
      <c r="E37" s="115" t="s">
        <v>513</v>
      </c>
      <c r="F37" s="114" t="s">
        <v>513</v>
      </c>
      <c r="G37" s="114">
        <v>5</v>
      </c>
      <c r="H37" s="114" t="s">
        <v>513</v>
      </c>
      <c r="I37" s="140" t="s">
        <v>513</v>
      </c>
      <c r="J37" s="115" t="s">
        <v>513</v>
      </c>
      <c r="K37" s="116" t="s">
        <v>513</v>
      </c>
    </row>
    <row r="38" spans="1:11" ht="14.1" customHeight="1" x14ac:dyDescent="0.2">
      <c r="A38" s="306">
        <v>43</v>
      </c>
      <c r="B38" s="307" t="s">
        <v>257</v>
      </c>
      <c r="C38" s="308"/>
      <c r="D38" s="113">
        <v>0.98650051921079962</v>
      </c>
      <c r="E38" s="115">
        <v>19</v>
      </c>
      <c r="F38" s="114">
        <v>8</v>
      </c>
      <c r="G38" s="114">
        <v>26</v>
      </c>
      <c r="H38" s="114">
        <v>10</v>
      </c>
      <c r="I38" s="140">
        <v>9</v>
      </c>
      <c r="J38" s="115">
        <v>10</v>
      </c>
      <c r="K38" s="116">
        <v>111.11111111111111</v>
      </c>
    </row>
    <row r="39" spans="1:11" ht="14.1" customHeight="1" x14ac:dyDescent="0.2">
      <c r="A39" s="306">
        <v>51</v>
      </c>
      <c r="B39" s="307" t="s">
        <v>258</v>
      </c>
      <c r="C39" s="308"/>
      <c r="D39" s="113">
        <v>6.4382139148494293</v>
      </c>
      <c r="E39" s="115">
        <v>124</v>
      </c>
      <c r="F39" s="114">
        <v>92</v>
      </c>
      <c r="G39" s="114">
        <v>129</v>
      </c>
      <c r="H39" s="114">
        <v>72</v>
      </c>
      <c r="I39" s="140">
        <v>108</v>
      </c>
      <c r="J39" s="115">
        <v>16</v>
      </c>
      <c r="K39" s="116">
        <v>14.814814814814815</v>
      </c>
    </row>
    <row r="40" spans="1:11" ht="14.1" customHeight="1" x14ac:dyDescent="0.2">
      <c r="A40" s="306" t="s">
        <v>259</v>
      </c>
      <c r="B40" s="307" t="s">
        <v>260</v>
      </c>
      <c r="C40" s="308"/>
      <c r="D40" s="113">
        <v>6.0228452751817239</v>
      </c>
      <c r="E40" s="115">
        <v>116</v>
      </c>
      <c r="F40" s="114">
        <v>81</v>
      </c>
      <c r="G40" s="114">
        <v>121</v>
      </c>
      <c r="H40" s="114">
        <v>68</v>
      </c>
      <c r="I40" s="140">
        <v>100</v>
      </c>
      <c r="J40" s="115">
        <v>16</v>
      </c>
      <c r="K40" s="116">
        <v>16</v>
      </c>
    </row>
    <row r="41" spans="1:11" ht="14.1" customHeight="1" x14ac:dyDescent="0.2">
      <c r="A41" s="306"/>
      <c r="B41" s="307" t="s">
        <v>261</v>
      </c>
      <c r="C41" s="308"/>
      <c r="D41" s="113">
        <v>5.3997923156801662</v>
      </c>
      <c r="E41" s="115">
        <v>104</v>
      </c>
      <c r="F41" s="114">
        <v>70</v>
      </c>
      <c r="G41" s="114">
        <v>112</v>
      </c>
      <c r="H41" s="114">
        <v>65</v>
      </c>
      <c r="I41" s="140">
        <v>93</v>
      </c>
      <c r="J41" s="115">
        <v>11</v>
      </c>
      <c r="K41" s="116">
        <v>11.827956989247312</v>
      </c>
    </row>
    <row r="42" spans="1:11" ht="14.1" customHeight="1" x14ac:dyDescent="0.2">
      <c r="A42" s="306">
        <v>52</v>
      </c>
      <c r="B42" s="307" t="s">
        <v>262</v>
      </c>
      <c r="C42" s="308"/>
      <c r="D42" s="113">
        <v>6.4901349948078924</v>
      </c>
      <c r="E42" s="115">
        <v>125</v>
      </c>
      <c r="F42" s="114">
        <v>88</v>
      </c>
      <c r="G42" s="114">
        <v>82</v>
      </c>
      <c r="H42" s="114">
        <v>97</v>
      </c>
      <c r="I42" s="140">
        <v>108</v>
      </c>
      <c r="J42" s="115">
        <v>17</v>
      </c>
      <c r="K42" s="116">
        <v>15.74074074074074</v>
      </c>
    </row>
    <row r="43" spans="1:11" ht="14.1" customHeight="1" x14ac:dyDescent="0.2">
      <c r="A43" s="306" t="s">
        <v>263</v>
      </c>
      <c r="B43" s="307" t="s">
        <v>264</v>
      </c>
      <c r="C43" s="308"/>
      <c r="D43" s="113">
        <v>5.3478712357217031</v>
      </c>
      <c r="E43" s="115">
        <v>103</v>
      </c>
      <c r="F43" s="114">
        <v>74</v>
      </c>
      <c r="G43" s="114">
        <v>55</v>
      </c>
      <c r="H43" s="114">
        <v>83</v>
      </c>
      <c r="I43" s="140">
        <v>84</v>
      </c>
      <c r="J43" s="115">
        <v>19</v>
      </c>
      <c r="K43" s="116">
        <v>22.61904761904762</v>
      </c>
    </row>
    <row r="44" spans="1:11" ht="14.1" customHeight="1" x14ac:dyDescent="0.2">
      <c r="A44" s="306">
        <v>53</v>
      </c>
      <c r="B44" s="307" t="s">
        <v>265</v>
      </c>
      <c r="C44" s="308"/>
      <c r="D44" s="113" t="s">
        <v>513</v>
      </c>
      <c r="E44" s="115" t="s">
        <v>513</v>
      </c>
      <c r="F44" s="114">
        <v>4</v>
      </c>
      <c r="G44" s="114">
        <v>3</v>
      </c>
      <c r="H44" s="114" t="s">
        <v>513</v>
      </c>
      <c r="I44" s="140">
        <v>0</v>
      </c>
      <c r="J44" s="115" t="s">
        <v>513</v>
      </c>
      <c r="K44" s="116" t="s">
        <v>513</v>
      </c>
    </row>
    <row r="45" spans="1:11" ht="14.1" customHeight="1" x14ac:dyDescent="0.2">
      <c r="A45" s="306" t="s">
        <v>266</v>
      </c>
      <c r="B45" s="307" t="s">
        <v>267</v>
      </c>
      <c r="C45" s="308"/>
      <c r="D45" s="113">
        <v>0.25960539979231567</v>
      </c>
      <c r="E45" s="115">
        <v>5</v>
      </c>
      <c r="F45" s="114">
        <v>3</v>
      </c>
      <c r="G45" s="114" t="s">
        <v>513</v>
      </c>
      <c r="H45" s="114" t="s">
        <v>513</v>
      </c>
      <c r="I45" s="140">
        <v>0</v>
      </c>
      <c r="J45" s="115">
        <v>5</v>
      </c>
      <c r="K45" s="116" t="s">
        <v>515</v>
      </c>
    </row>
    <row r="46" spans="1:11" ht="14.1" customHeight="1" x14ac:dyDescent="0.2">
      <c r="A46" s="306">
        <v>54</v>
      </c>
      <c r="B46" s="307" t="s">
        <v>268</v>
      </c>
      <c r="C46" s="308"/>
      <c r="D46" s="113">
        <v>2.64797507788162</v>
      </c>
      <c r="E46" s="115">
        <v>51</v>
      </c>
      <c r="F46" s="114">
        <v>39</v>
      </c>
      <c r="G46" s="114">
        <v>28</v>
      </c>
      <c r="H46" s="114">
        <v>26</v>
      </c>
      <c r="I46" s="140">
        <v>36</v>
      </c>
      <c r="J46" s="115">
        <v>15</v>
      </c>
      <c r="K46" s="116">
        <v>41.666666666666664</v>
      </c>
    </row>
    <row r="47" spans="1:11" ht="14.1" customHeight="1" x14ac:dyDescent="0.2">
      <c r="A47" s="306">
        <v>61</v>
      </c>
      <c r="B47" s="307" t="s">
        <v>269</v>
      </c>
      <c r="C47" s="308"/>
      <c r="D47" s="113">
        <v>1.7653167185877465</v>
      </c>
      <c r="E47" s="115">
        <v>34</v>
      </c>
      <c r="F47" s="114">
        <v>25</v>
      </c>
      <c r="G47" s="114">
        <v>32</v>
      </c>
      <c r="H47" s="114">
        <v>19</v>
      </c>
      <c r="I47" s="140">
        <v>37</v>
      </c>
      <c r="J47" s="115">
        <v>-3</v>
      </c>
      <c r="K47" s="116">
        <v>-8.1081081081081088</v>
      </c>
    </row>
    <row r="48" spans="1:11" ht="14.1" customHeight="1" x14ac:dyDescent="0.2">
      <c r="A48" s="306">
        <v>62</v>
      </c>
      <c r="B48" s="307" t="s">
        <v>270</v>
      </c>
      <c r="C48" s="308"/>
      <c r="D48" s="113">
        <v>8.1516095534787123</v>
      </c>
      <c r="E48" s="115">
        <v>157</v>
      </c>
      <c r="F48" s="114">
        <v>109</v>
      </c>
      <c r="G48" s="114">
        <v>140</v>
      </c>
      <c r="H48" s="114">
        <v>113</v>
      </c>
      <c r="I48" s="140">
        <v>106</v>
      </c>
      <c r="J48" s="115">
        <v>51</v>
      </c>
      <c r="K48" s="116">
        <v>48.113207547169814</v>
      </c>
    </row>
    <row r="49" spans="1:11" ht="14.1" customHeight="1" x14ac:dyDescent="0.2">
      <c r="A49" s="306">
        <v>63</v>
      </c>
      <c r="B49" s="307" t="s">
        <v>271</v>
      </c>
      <c r="C49" s="308"/>
      <c r="D49" s="113">
        <v>2.8556593977154723</v>
      </c>
      <c r="E49" s="115">
        <v>55</v>
      </c>
      <c r="F49" s="114">
        <v>36</v>
      </c>
      <c r="G49" s="114">
        <v>42</v>
      </c>
      <c r="H49" s="114">
        <v>31</v>
      </c>
      <c r="I49" s="140">
        <v>43</v>
      </c>
      <c r="J49" s="115">
        <v>12</v>
      </c>
      <c r="K49" s="116">
        <v>27.906976744186046</v>
      </c>
    </row>
    <row r="50" spans="1:11" ht="14.1" customHeight="1" x14ac:dyDescent="0.2">
      <c r="A50" s="306" t="s">
        <v>272</v>
      </c>
      <c r="B50" s="307" t="s">
        <v>273</v>
      </c>
      <c r="C50" s="308"/>
      <c r="D50" s="113">
        <v>0.93457943925233644</v>
      </c>
      <c r="E50" s="115">
        <v>18</v>
      </c>
      <c r="F50" s="114">
        <v>11</v>
      </c>
      <c r="G50" s="114">
        <v>16</v>
      </c>
      <c r="H50" s="114">
        <v>13</v>
      </c>
      <c r="I50" s="140">
        <v>10</v>
      </c>
      <c r="J50" s="115">
        <v>8</v>
      </c>
      <c r="K50" s="116">
        <v>80</v>
      </c>
    </row>
    <row r="51" spans="1:11" ht="14.1" customHeight="1" x14ac:dyDescent="0.2">
      <c r="A51" s="306" t="s">
        <v>274</v>
      </c>
      <c r="B51" s="307" t="s">
        <v>275</v>
      </c>
      <c r="C51" s="308"/>
      <c r="D51" s="113">
        <v>1.6614745586708204</v>
      </c>
      <c r="E51" s="115">
        <v>32</v>
      </c>
      <c r="F51" s="114">
        <v>23</v>
      </c>
      <c r="G51" s="114">
        <v>24</v>
      </c>
      <c r="H51" s="114">
        <v>16</v>
      </c>
      <c r="I51" s="140">
        <v>30</v>
      </c>
      <c r="J51" s="115">
        <v>2</v>
      </c>
      <c r="K51" s="116">
        <v>6.666666666666667</v>
      </c>
    </row>
    <row r="52" spans="1:11" ht="14.1" customHeight="1" x14ac:dyDescent="0.2">
      <c r="A52" s="306">
        <v>71</v>
      </c>
      <c r="B52" s="307" t="s">
        <v>276</v>
      </c>
      <c r="C52" s="308"/>
      <c r="D52" s="113">
        <v>8.5150571131879538</v>
      </c>
      <c r="E52" s="115">
        <v>164</v>
      </c>
      <c r="F52" s="114">
        <v>92</v>
      </c>
      <c r="G52" s="114">
        <v>156</v>
      </c>
      <c r="H52" s="114">
        <v>94</v>
      </c>
      <c r="I52" s="140">
        <v>133</v>
      </c>
      <c r="J52" s="115">
        <v>31</v>
      </c>
      <c r="K52" s="116">
        <v>23.30827067669173</v>
      </c>
    </row>
    <row r="53" spans="1:11" ht="14.1" customHeight="1" x14ac:dyDescent="0.2">
      <c r="A53" s="306" t="s">
        <v>277</v>
      </c>
      <c r="B53" s="307" t="s">
        <v>278</v>
      </c>
      <c r="C53" s="308"/>
      <c r="D53" s="113">
        <v>2.5441329179646939</v>
      </c>
      <c r="E53" s="115">
        <v>49</v>
      </c>
      <c r="F53" s="114">
        <v>16</v>
      </c>
      <c r="G53" s="114">
        <v>30</v>
      </c>
      <c r="H53" s="114">
        <v>26</v>
      </c>
      <c r="I53" s="140">
        <v>43</v>
      </c>
      <c r="J53" s="115">
        <v>6</v>
      </c>
      <c r="K53" s="116">
        <v>13.953488372093023</v>
      </c>
    </row>
    <row r="54" spans="1:11" ht="14.1" customHeight="1" x14ac:dyDescent="0.2">
      <c r="A54" s="306" t="s">
        <v>279</v>
      </c>
      <c r="B54" s="307" t="s">
        <v>280</v>
      </c>
      <c r="C54" s="308"/>
      <c r="D54" s="113">
        <v>5.5036344755970923</v>
      </c>
      <c r="E54" s="115">
        <v>106</v>
      </c>
      <c r="F54" s="114">
        <v>68</v>
      </c>
      <c r="G54" s="114">
        <v>117</v>
      </c>
      <c r="H54" s="114">
        <v>60</v>
      </c>
      <c r="I54" s="140">
        <v>81</v>
      </c>
      <c r="J54" s="115">
        <v>25</v>
      </c>
      <c r="K54" s="116">
        <v>30.864197530864196</v>
      </c>
    </row>
    <row r="55" spans="1:11" ht="14.1" customHeight="1" x14ac:dyDescent="0.2">
      <c r="A55" s="306">
        <v>72</v>
      </c>
      <c r="B55" s="307" t="s">
        <v>281</v>
      </c>
      <c r="C55" s="308"/>
      <c r="D55" s="113">
        <v>2.9075804776739358</v>
      </c>
      <c r="E55" s="115">
        <v>56</v>
      </c>
      <c r="F55" s="114">
        <v>30</v>
      </c>
      <c r="G55" s="114">
        <v>45</v>
      </c>
      <c r="H55" s="114">
        <v>20</v>
      </c>
      <c r="I55" s="140">
        <v>34</v>
      </c>
      <c r="J55" s="115">
        <v>22</v>
      </c>
      <c r="K55" s="116">
        <v>64.705882352941174</v>
      </c>
    </row>
    <row r="56" spans="1:11" ht="14.1" customHeight="1" x14ac:dyDescent="0.2">
      <c r="A56" s="306" t="s">
        <v>282</v>
      </c>
      <c r="B56" s="307" t="s">
        <v>283</v>
      </c>
      <c r="C56" s="308"/>
      <c r="D56" s="113">
        <v>1.6095534787123573</v>
      </c>
      <c r="E56" s="115">
        <v>31</v>
      </c>
      <c r="F56" s="114">
        <v>15</v>
      </c>
      <c r="G56" s="114">
        <v>18</v>
      </c>
      <c r="H56" s="114">
        <v>10</v>
      </c>
      <c r="I56" s="140">
        <v>12</v>
      </c>
      <c r="J56" s="115">
        <v>19</v>
      </c>
      <c r="K56" s="116">
        <v>158.33333333333334</v>
      </c>
    </row>
    <row r="57" spans="1:11" ht="14.1" customHeight="1" x14ac:dyDescent="0.2">
      <c r="A57" s="306" t="s">
        <v>284</v>
      </c>
      <c r="B57" s="307" t="s">
        <v>285</v>
      </c>
      <c r="C57" s="308"/>
      <c r="D57" s="113">
        <v>0.83073727933541019</v>
      </c>
      <c r="E57" s="115">
        <v>16</v>
      </c>
      <c r="F57" s="114">
        <v>6</v>
      </c>
      <c r="G57" s="114">
        <v>11</v>
      </c>
      <c r="H57" s="114" t="s">
        <v>513</v>
      </c>
      <c r="I57" s="140">
        <v>11</v>
      </c>
      <c r="J57" s="115">
        <v>5</v>
      </c>
      <c r="K57" s="116">
        <v>45.454545454545453</v>
      </c>
    </row>
    <row r="58" spans="1:11" ht="14.1" customHeight="1" x14ac:dyDescent="0.2">
      <c r="A58" s="306">
        <v>73</v>
      </c>
      <c r="B58" s="307" t="s">
        <v>286</v>
      </c>
      <c r="C58" s="308"/>
      <c r="D58" s="113">
        <v>0.77881619937694702</v>
      </c>
      <c r="E58" s="115">
        <v>15</v>
      </c>
      <c r="F58" s="114">
        <v>8</v>
      </c>
      <c r="G58" s="114">
        <v>22</v>
      </c>
      <c r="H58" s="114">
        <v>14</v>
      </c>
      <c r="I58" s="140">
        <v>21</v>
      </c>
      <c r="J58" s="115">
        <v>-6</v>
      </c>
      <c r="K58" s="116">
        <v>-28.571428571428573</v>
      </c>
    </row>
    <row r="59" spans="1:11" ht="14.1" customHeight="1" x14ac:dyDescent="0.2">
      <c r="A59" s="306" t="s">
        <v>287</v>
      </c>
      <c r="B59" s="307" t="s">
        <v>288</v>
      </c>
      <c r="C59" s="308"/>
      <c r="D59" s="113">
        <v>0.57113187954309452</v>
      </c>
      <c r="E59" s="115">
        <v>11</v>
      </c>
      <c r="F59" s="114">
        <v>8</v>
      </c>
      <c r="G59" s="114">
        <v>19</v>
      </c>
      <c r="H59" s="114">
        <v>13</v>
      </c>
      <c r="I59" s="140">
        <v>16</v>
      </c>
      <c r="J59" s="115">
        <v>-5</v>
      </c>
      <c r="K59" s="116">
        <v>-31.25</v>
      </c>
    </row>
    <row r="60" spans="1:11" ht="14.1" customHeight="1" x14ac:dyDescent="0.2">
      <c r="A60" s="306">
        <v>81</v>
      </c>
      <c r="B60" s="307" t="s">
        <v>289</v>
      </c>
      <c r="C60" s="308"/>
      <c r="D60" s="113">
        <v>4.6728971962616823</v>
      </c>
      <c r="E60" s="115">
        <v>90</v>
      </c>
      <c r="F60" s="114">
        <v>62</v>
      </c>
      <c r="G60" s="114">
        <v>122</v>
      </c>
      <c r="H60" s="114">
        <v>78</v>
      </c>
      <c r="I60" s="140">
        <v>132</v>
      </c>
      <c r="J60" s="115">
        <v>-42</v>
      </c>
      <c r="K60" s="116">
        <v>-31.818181818181817</v>
      </c>
    </row>
    <row r="61" spans="1:11" ht="14.1" customHeight="1" x14ac:dyDescent="0.2">
      <c r="A61" s="306" t="s">
        <v>290</v>
      </c>
      <c r="B61" s="307" t="s">
        <v>291</v>
      </c>
      <c r="C61" s="308"/>
      <c r="D61" s="113">
        <v>1.0384215991692627</v>
      </c>
      <c r="E61" s="115">
        <v>20</v>
      </c>
      <c r="F61" s="114">
        <v>10</v>
      </c>
      <c r="G61" s="114">
        <v>37</v>
      </c>
      <c r="H61" s="114">
        <v>28</v>
      </c>
      <c r="I61" s="140">
        <v>29</v>
      </c>
      <c r="J61" s="115">
        <v>-9</v>
      </c>
      <c r="K61" s="116">
        <v>-31.03448275862069</v>
      </c>
    </row>
    <row r="62" spans="1:11" ht="14.1" customHeight="1" x14ac:dyDescent="0.2">
      <c r="A62" s="306" t="s">
        <v>292</v>
      </c>
      <c r="B62" s="307" t="s">
        <v>293</v>
      </c>
      <c r="C62" s="308"/>
      <c r="D62" s="113">
        <v>1.9730010384215992</v>
      </c>
      <c r="E62" s="115">
        <v>38</v>
      </c>
      <c r="F62" s="114">
        <v>32</v>
      </c>
      <c r="G62" s="114">
        <v>44</v>
      </c>
      <c r="H62" s="114">
        <v>23</v>
      </c>
      <c r="I62" s="140">
        <v>76</v>
      </c>
      <c r="J62" s="115">
        <v>-38</v>
      </c>
      <c r="K62" s="116">
        <v>-50</v>
      </c>
    </row>
    <row r="63" spans="1:11" ht="14.1" customHeight="1" x14ac:dyDescent="0.2">
      <c r="A63" s="306"/>
      <c r="B63" s="307" t="s">
        <v>294</v>
      </c>
      <c r="C63" s="308"/>
      <c r="D63" s="113">
        <v>1.7653167185877465</v>
      </c>
      <c r="E63" s="115">
        <v>34</v>
      </c>
      <c r="F63" s="114">
        <v>24</v>
      </c>
      <c r="G63" s="114">
        <v>37</v>
      </c>
      <c r="H63" s="114">
        <v>21</v>
      </c>
      <c r="I63" s="140">
        <v>73</v>
      </c>
      <c r="J63" s="115">
        <v>-39</v>
      </c>
      <c r="K63" s="116">
        <v>-53.424657534246577</v>
      </c>
    </row>
    <row r="64" spans="1:11" ht="14.1" customHeight="1" x14ac:dyDescent="0.2">
      <c r="A64" s="306" t="s">
        <v>295</v>
      </c>
      <c r="B64" s="307" t="s">
        <v>296</v>
      </c>
      <c r="C64" s="308"/>
      <c r="D64" s="113">
        <v>0.46728971962616822</v>
      </c>
      <c r="E64" s="115">
        <v>9</v>
      </c>
      <c r="F64" s="114">
        <v>8</v>
      </c>
      <c r="G64" s="114">
        <v>25</v>
      </c>
      <c r="H64" s="114">
        <v>14</v>
      </c>
      <c r="I64" s="140">
        <v>9</v>
      </c>
      <c r="J64" s="115">
        <v>0</v>
      </c>
      <c r="K64" s="116">
        <v>0</v>
      </c>
    </row>
    <row r="65" spans="1:11" ht="14.1" customHeight="1" x14ac:dyDescent="0.2">
      <c r="A65" s="306" t="s">
        <v>297</v>
      </c>
      <c r="B65" s="307" t="s">
        <v>298</v>
      </c>
      <c r="C65" s="308"/>
      <c r="D65" s="113">
        <v>0.77881619937694702</v>
      </c>
      <c r="E65" s="115">
        <v>15</v>
      </c>
      <c r="F65" s="114">
        <v>9</v>
      </c>
      <c r="G65" s="114">
        <v>10</v>
      </c>
      <c r="H65" s="114">
        <v>7</v>
      </c>
      <c r="I65" s="140">
        <v>9</v>
      </c>
      <c r="J65" s="115">
        <v>6</v>
      </c>
      <c r="K65" s="116">
        <v>66.666666666666671</v>
      </c>
    </row>
    <row r="66" spans="1:11" ht="14.1" customHeight="1" x14ac:dyDescent="0.2">
      <c r="A66" s="306">
        <v>82</v>
      </c>
      <c r="B66" s="307" t="s">
        <v>299</v>
      </c>
      <c r="C66" s="308"/>
      <c r="D66" s="113">
        <v>2.8037383177570092</v>
      </c>
      <c r="E66" s="115">
        <v>54</v>
      </c>
      <c r="F66" s="114">
        <v>50</v>
      </c>
      <c r="G66" s="114">
        <v>84</v>
      </c>
      <c r="H66" s="114">
        <v>39</v>
      </c>
      <c r="I66" s="140">
        <v>78</v>
      </c>
      <c r="J66" s="115">
        <v>-24</v>
      </c>
      <c r="K66" s="116">
        <v>-30.76923076923077</v>
      </c>
    </row>
    <row r="67" spans="1:11" ht="14.1" customHeight="1" x14ac:dyDescent="0.2">
      <c r="A67" s="306" t="s">
        <v>300</v>
      </c>
      <c r="B67" s="307" t="s">
        <v>301</v>
      </c>
      <c r="C67" s="308"/>
      <c r="D67" s="113">
        <v>2.1806853582554515</v>
      </c>
      <c r="E67" s="115">
        <v>42</v>
      </c>
      <c r="F67" s="114">
        <v>42</v>
      </c>
      <c r="G67" s="114">
        <v>72</v>
      </c>
      <c r="H67" s="114">
        <v>30</v>
      </c>
      <c r="I67" s="140">
        <v>70</v>
      </c>
      <c r="J67" s="115">
        <v>-28</v>
      </c>
      <c r="K67" s="116">
        <v>-40</v>
      </c>
    </row>
    <row r="68" spans="1:11" ht="14.1" customHeight="1" x14ac:dyDescent="0.2">
      <c r="A68" s="306" t="s">
        <v>302</v>
      </c>
      <c r="B68" s="307" t="s">
        <v>303</v>
      </c>
      <c r="C68" s="308"/>
      <c r="D68" s="113">
        <v>0.57113187954309452</v>
      </c>
      <c r="E68" s="115">
        <v>11</v>
      </c>
      <c r="F68" s="114">
        <v>4</v>
      </c>
      <c r="G68" s="114">
        <v>3</v>
      </c>
      <c r="H68" s="114">
        <v>7</v>
      </c>
      <c r="I68" s="140">
        <v>4</v>
      </c>
      <c r="J68" s="115">
        <v>7</v>
      </c>
      <c r="K68" s="116">
        <v>175</v>
      </c>
    </row>
    <row r="69" spans="1:11" ht="14.1" customHeight="1" x14ac:dyDescent="0.2">
      <c r="A69" s="306">
        <v>83</v>
      </c>
      <c r="B69" s="307" t="s">
        <v>304</v>
      </c>
      <c r="C69" s="308"/>
      <c r="D69" s="113">
        <v>2.8556593977154723</v>
      </c>
      <c r="E69" s="115">
        <v>55</v>
      </c>
      <c r="F69" s="114">
        <v>41</v>
      </c>
      <c r="G69" s="114">
        <v>136</v>
      </c>
      <c r="H69" s="114">
        <v>34</v>
      </c>
      <c r="I69" s="140">
        <v>56</v>
      </c>
      <c r="J69" s="115">
        <v>-1</v>
      </c>
      <c r="K69" s="116">
        <v>-1.7857142857142858</v>
      </c>
    </row>
    <row r="70" spans="1:11" ht="14.1" customHeight="1" x14ac:dyDescent="0.2">
      <c r="A70" s="306" t="s">
        <v>305</v>
      </c>
      <c r="B70" s="307" t="s">
        <v>306</v>
      </c>
      <c r="C70" s="308"/>
      <c r="D70" s="113">
        <v>2.3364485981308412</v>
      </c>
      <c r="E70" s="115">
        <v>45</v>
      </c>
      <c r="F70" s="114">
        <v>32</v>
      </c>
      <c r="G70" s="114">
        <v>124</v>
      </c>
      <c r="H70" s="114">
        <v>26</v>
      </c>
      <c r="I70" s="140">
        <v>43</v>
      </c>
      <c r="J70" s="115">
        <v>2</v>
      </c>
      <c r="K70" s="116">
        <v>4.6511627906976747</v>
      </c>
    </row>
    <row r="71" spans="1:11" ht="14.1" customHeight="1" x14ac:dyDescent="0.2">
      <c r="A71" s="306"/>
      <c r="B71" s="307" t="s">
        <v>307</v>
      </c>
      <c r="C71" s="308"/>
      <c r="D71" s="113">
        <v>1.3499480789200415</v>
      </c>
      <c r="E71" s="115">
        <v>26</v>
      </c>
      <c r="F71" s="114">
        <v>17</v>
      </c>
      <c r="G71" s="114">
        <v>100</v>
      </c>
      <c r="H71" s="114">
        <v>21</v>
      </c>
      <c r="I71" s="140">
        <v>22</v>
      </c>
      <c r="J71" s="115">
        <v>4</v>
      </c>
      <c r="K71" s="116">
        <v>18.181818181818183</v>
      </c>
    </row>
    <row r="72" spans="1:11" ht="14.1" customHeight="1" x14ac:dyDescent="0.2">
      <c r="A72" s="306">
        <v>84</v>
      </c>
      <c r="B72" s="307" t="s">
        <v>308</v>
      </c>
      <c r="C72" s="308"/>
      <c r="D72" s="113">
        <v>0.72689511941848395</v>
      </c>
      <c r="E72" s="115">
        <v>14</v>
      </c>
      <c r="F72" s="114">
        <v>7</v>
      </c>
      <c r="G72" s="114">
        <v>39</v>
      </c>
      <c r="H72" s="114">
        <v>10</v>
      </c>
      <c r="I72" s="140">
        <v>10</v>
      </c>
      <c r="J72" s="115">
        <v>4</v>
      </c>
      <c r="K72" s="116">
        <v>40</v>
      </c>
    </row>
    <row r="73" spans="1:11" ht="14.1" customHeight="1" x14ac:dyDescent="0.2">
      <c r="A73" s="306" t="s">
        <v>309</v>
      </c>
      <c r="B73" s="307" t="s">
        <v>310</v>
      </c>
      <c r="C73" s="308"/>
      <c r="D73" s="113">
        <v>0.1557632398753894</v>
      </c>
      <c r="E73" s="115">
        <v>3</v>
      </c>
      <c r="F73" s="114">
        <v>3</v>
      </c>
      <c r="G73" s="114">
        <v>28</v>
      </c>
      <c r="H73" s="114">
        <v>0</v>
      </c>
      <c r="I73" s="140">
        <v>7</v>
      </c>
      <c r="J73" s="115">
        <v>-4</v>
      </c>
      <c r="K73" s="116">
        <v>-57.142857142857146</v>
      </c>
    </row>
    <row r="74" spans="1:11" ht="14.1" customHeight="1" x14ac:dyDescent="0.2">
      <c r="A74" s="306" t="s">
        <v>311</v>
      </c>
      <c r="B74" s="307" t="s">
        <v>312</v>
      </c>
      <c r="C74" s="308"/>
      <c r="D74" s="113">
        <v>0</v>
      </c>
      <c r="E74" s="115">
        <v>0</v>
      </c>
      <c r="F74" s="114" t="s">
        <v>513</v>
      </c>
      <c r="G74" s="114">
        <v>6</v>
      </c>
      <c r="H74" s="114" t="s">
        <v>513</v>
      </c>
      <c r="I74" s="140">
        <v>0</v>
      </c>
      <c r="J74" s="115">
        <v>0</v>
      </c>
      <c r="K74" s="116">
        <v>0</v>
      </c>
    </row>
    <row r="75" spans="1:11" ht="14.1" customHeight="1" x14ac:dyDescent="0.2">
      <c r="A75" s="306" t="s">
        <v>313</v>
      </c>
      <c r="B75" s="307" t="s">
        <v>314</v>
      </c>
      <c r="C75" s="308"/>
      <c r="D75" s="113">
        <v>0</v>
      </c>
      <c r="E75" s="115">
        <v>0</v>
      </c>
      <c r="F75" s="114">
        <v>0</v>
      </c>
      <c r="G75" s="114">
        <v>0</v>
      </c>
      <c r="H75" s="114" t="s">
        <v>513</v>
      </c>
      <c r="I75" s="140">
        <v>0</v>
      </c>
      <c r="J75" s="115">
        <v>0</v>
      </c>
      <c r="K75" s="116">
        <v>0</v>
      </c>
    </row>
    <row r="76" spans="1:11" ht="14.1" customHeight="1" x14ac:dyDescent="0.2">
      <c r="A76" s="306">
        <v>91</v>
      </c>
      <c r="B76" s="307" t="s">
        <v>315</v>
      </c>
      <c r="C76" s="308"/>
      <c r="D76" s="113" t="s">
        <v>513</v>
      </c>
      <c r="E76" s="115" t="s">
        <v>513</v>
      </c>
      <c r="F76" s="114" t="s">
        <v>513</v>
      </c>
      <c r="G76" s="114">
        <v>6</v>
      </c>
      <c r="H76" s="114" t="s">
        <v>513</v>
      </c>
      <c r="I76" s="140" t="s">
        <v>513</v>
      </c>
      <c r="J76" s="115" t="s">
        <v>513</v>
      </c>
      <c r="K76" s="116" t="s">
        <v>513</v>
      </c>
    </row>
    <row r="77" spans="1:11" ht="14.1" customHeight="1" x14ac:dyDescent="0.2">
      <c r="A77" s="306">
        <v>92</v>
      </c>
      <c r="B77" s="307" t="s">
        <v>316</v>
      </c>
      <c r="C77" s="308"/>
      <c r="D77" s="113">
        <v>0.4153686396677051</v>
      </c>
      <c r="E77" s="115">
        <v>8</v>
      </c>
      <c r="F77" s="114">
        <v>4</v>
      </c>
      <c r="G77" s="114">
        <v>10</v>
      </c>
      <c r="H77" s="114">
        <v>4</v>
      </c>
      <c r="I77" s="140">
        <v>4</v>
      </c>
      <c r="J77" s="115">
        <v>4</v>
      </c>
      <c r="K77" s="116">
        <v>100</v>
      </c>
    </row>
    <row r="78" spans="1:11" ht="14.1" customHeight="1" x14ac:dyDescent="0.2">
      <c r="A78" s="306">
        <v>93</v>
      </c>
      <c r="B78" s="307" t="s">
        <v>317</v>
      </c>
      <c r="C78" s="308"/>
      <c r="D78" s="113">
        <v>0.36344755970924197</v>
      </c>
      <c r="E78" s="115">
        <v>7</v>
      </c>
      <c r="F78" s="114" t="s">
        <v>513</v>
      </c>
      <c r="G78" s="114">
        <v>5</v>
      </c>
      <c r="H78" s="114">
        <v>3</v>
      </c>
      <c r="I78" s="140">
        <v>3</v>
      </c>
      <c r="J78" s="115">
        <v>4</v>
      </c>
      <c r="K78" s="116">
        <v>133.33333333333334</v>
      </c>
    </row>
    <row r="79" spans="1:11" ht="14.1" customHeight="1" x14ac:dyDescent="0.2">
      <c r="A79" s="306">
        <v>94</v>
      </c>
      <c r="B79" s="307" t="s">
        <v>318</v>
      </c>
      <c r="C79" s="308"/>
      <c r="D79" s="113" t="s">
        <v>513</v>
      </c>
      <c r="E79" s="115" t="s">
        <v>513</v>
      </c>
      <c r="F79" s="114">
        <v>0</v>
      </c>
      <c r="G79" s="114">
        <v>4</v>
      </c>
      <c r="H79" s="114">
        <v>0</v>
      </c>
      <c r="I79" s="140" t="s">
        <v>513</v>
      </c>
      <c r="J79" s="115" t="s">
        <v>513</v>
      </c>
      <c r="K79" s="116" t="s">
        <v>513</v>
      </c>
    </row>
    <row r="80" spans="1:11" ht="14.1" customHeight="1" x14ac:dyDescent="0.2">
      <c r="A80" s="306" t="s">
        <v>319</v>
      </c>
      <c r="B80" s="307" t="s">
        <v>320</v>
      </c>
      <c r="C80" s="308"/>
      <c r="D80" s="113">
        <v>0</v>
      </c>
      <c r="E80" s="115">
        <v>0</v>
      </c>
      <c r="F80" s="114">
        <v>0</v>
      </c>
      <c r="G80" s="114">
        <v>0</v>
      </c>
      <c r="H80" s="114">
        <v>0</v>
      </c>
      <c r="I80" s="140" t="s">
        <v>513</v>
      </c>
      <c r="J80" s="115" t="s">
        <v>513</v>
      </c>
      <c r="K80" s="116" t="s">
        <v>513</v>
      </c>
    </row>
    <row r="81" spans="1:11" ht="14.1" customHeight="1" x14ac:dyDescent="0.2">
      <c r="A81" s="310" t="s">
        <v>321</v>
      </c>
      <c r="B81" s="311" t="s">
        <v>333</v>
      </c>
      <c r="C81" s="312"/>
      <c r="D81" s="125">
        <v>0</v>
      </c>
      <c r="E81" s="143">
        <v>0</v>
      </c>
      <c r="F81" s="144">
        <v>0</v>
      </c>
      <c r="G81" s="144">
        <v>0</v>
      </c>
      <c r="H81" s="144">
        <v>0</v>
      </c>
      <c r="I81" s="145">
        <v>0</v>
      </c>
      <c r="J81" s="143">
        <v>0</v>
      </c>
      <c r="K81" s="146">
        <v>0</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4" t="s">
        <v>371</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618" t="s">
        <v>365</v>
      </c>
      <c r="B86" s="618"/>
      <c r="C86" s="618"/>
      <c r="D86" s="618"/>
      <c r="E86" s="618"/>
      <c r="F86" s="618"/>
      <c r="G86" s="618"/>
      <c r="H86" s="618"/>
      <c r="I86" s="618"/>
      <c r="J86" s="618"/>
      <c r="K86" s="618"/>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6">
    <mergeCell ref="A87:K87"/>
    <mergeCell ref="A3:K3"/>
    <mergeCell ref="A4:K4"/>
    <mergeCell ref="A5:E5"/>
    <mergeCell ref="A7:C10"/>
    <mergeCell ref="D7:D10"/>
    <mergeCell ref="E7:I7"/>
    <mergeCell ref="J7:K8"/>
    <mergeCell ref="E8:E9"/>
    <mergeCell ref="F8:F9"/>
    <mergeCell ref="G8:G9"/>
    <mergeCell ref="H8:H9"/>
    <mergeCell ref="I8:I9"/>
    <mergeCell ref="A84:K84"/>
    <mergeCell ref="A85:K85"/>
    <mergeCell ref="A86:K86"/>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9"/>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372</v>
      </c>
      <c r="B3" s="571"/>
      <c r="C3" s="571"/>
      <c r="D3" s="571"/>
      <c r="E3" s="571"/>
      <c r="F3" s="571"/>
      <c r="G3" s="571"/>
      <c r="H3" s="571"/>
      <c r="I3" s="571"/>
      <c r="J3" s="571"/>
      <c r="K3" s="571"/>
    </row>
    <row r="4" spans="1:13" s="94" customFormat="1" ht="12" customHeight="1" x14ac:dyDescent="0.2">
      <c r="A4" s="410" t="s">
        <v>373</v>
      </c>
      <c r="B4" s="411"/>
      <c r="C4" s="411"/>
      <c r="D4" s="411"/>
      <c r="E4" s="411"/>
      <c r="F4" s="411"/>
      <c r="G4" s="411"/>
      <c r="H4" s="411"/>
      <c r="I4" s="411"/>
      <c r="J4" s="411"/>
      <c r="K4" s="411"/>
      <c r="L4" s="411"/>
      <c r="M4" s="411"/>
    </row>
    <row r="5" spans="1:13" s="94" customFormat="1" ht="12" customHeight="1" x14ac:dyDescent="0.2">
      <c r="A5" s="667" t="s">
        <v>374</v>
      </c>
      <c r="B5" s="667"/>
      <c r="C5" s="412"/>
      <c r="D5" s="412"/>
      <c r="E5" s="412"/>
      <c r="F5" s="413"/>
      <c r="G5" s="413"/>
      <c r="H5" s="413"/>
      <c r="I5" s="413"/>
      <c r="J5" s="413"/>
      <c r="K5" s="413"/>
      <c r="L5" s="413"/>
      <c r="M5" s="413"/>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375</v>
      </c>
      <c r="B7" s="668" t="s">
        <v>376</v>
      </c>
      <c r="C7" s="668"/>
      <c r="D7" s="668"/>
      <c r="E7" s="668"/>
      <c r="F7" s="668"/>
      <c r="G7" s="668"/>
      <c r="H7" s="669"/>
      <c r="I7" s="668" t="s">
        <v>377</v>
      </c>
      <c r="J7" s="668"/>
      <c r="K7" s="669"/>
      <c r="L7" s="670" t="s">
        <v>378</v>
      </c>
      <c r="M7" s="671"/>
    </row>
    <row r="8" spans="1:13" ht="23.85" customHeight="1" x14ac:dyDescent="0.2">
      <c r="A8" s="583"/>
      <c r="B8" s="414" t="s">
        <v>104</v>
      </c>
      <c r="C8" s="415" t="s">
        <v>106</v>
      </c>
      <c r="D8" s="415" t="s">
        <v>107</v>
      </c>
      <c r="E8" s="415" t="s">
        <v>379</v>
      </c>
      <c r="F8" s="415" t="s">
        <v>380</v>
      </c>
      <c r="G8" s="415" t="s">
        <v>108</v>
      </c>
      <c r="H8" s="416" t="s">
        <v>381</v>
      </c>
      <c r="I8" s="414" t="s">
        <v>104</v>
      </c>
      <c r="J8" s="414" t="s">
        <v>382</v>
      </c>
      <c r="K8" s="417" t="s">
        <v>383</v>
      </c>
      <c r="L8" s="418" t="s">
        <v>384</v>
      </c>
      <c r="M8" s="419" t="s">
        <v>385</v>
      </c>
    </row>
    <row r="9" spans="1:13" ht="12" customHeight="1" x14ac:dyDescent="0.2">
      <c r="A9" s="584"/>
      <c r="B9" s="100">
        <v>1</v>
      </c>
      <c r="C9" s="100">
        <v>2</v>
      </c>
      <c r="D9" s="100">
        <v>3</v>
      </c>
      <c r="E9" s="100">
        <v>4</v>
      </c>
      <c r="F9" s="100">
        <v>5</v>
      </c>
      <c r="G9" s="100">
        <v>6</v>
      </c>
      <c r="H9" s="100">
        <v>7</v>
      </c>
      <c r="I9" s="100">
        <v>8</v>
      </c>
      <c r="J9" s="100">
        <v>9</v>
      </c>
      <c r="K9" s="420">
        <v>10</v>
      </c>
      <c r="L9" s="421">
        <v>11</v>
      </c>
      <c r="M9" s="421">
        <v>12</v>
      </c>
    </row>
    <row r="10" spans="1:13" ht="15" customHeight="1" x14ac:dyDescent="0.2">
      <c r="A10" s="422" t="s">
        <v>386</v>
      </c>
      <c r="B10" s="115">
        <v>20126</v>
      </c>
      <c r="C10" s="114">
        <v>11938</v>
      </c>
      <c r="D10" s="114">
        <v>8188</v>
      </c>
      <c r="E10" s="114">
        <v>15931</v>
      </c>
      <c r="F10" s="114">
        <v>4047</v>
      </c>
      <c r="G10" s="114">
        <v>2957</v>
      </c>
      <c r="H10" s="114">
        <v>5182</v>
      </c>
      <c r="I10" s="115">
        <v>5148</v>
      </c>
      <c r="J10" s="114">
        <v>3939</v>
      </c>
      <c r="K10" s="114">
        <v>1209</v>
      </c>
      <c r="L10" s="423">
        <v>1434</v>
      </c>
      <c r="M10" s="424">
        <v>1499</v>
      </c>
    </row>
    <row r="11" spans="1:13" ht="11.1" customHeight="1" x14ac:dyDescent="0.2">
      <c r="A11" s="422" t="s">
        <v>387</v>
      </c>
      <c r="B11" s="115">
        <v>20783</v>
      </c>
      <c r="C11" s="114">
        <v>12526</v>
      </c>
      <c r="D11" s="114">
        <v>8257</v>
      </c>
      <c r="E11" s="114">
        <v>16549</v>
      </c>
      <c r="F11" s="114">
        <v>4086</v>
      </c>
      <c r="G11" s="114">
        <v>2990</v>
      </c>
      <c r="H11" s="114">
        <v>5441</v>
      </c>
      <c r="I11" s="115">
        <v>5276</v>
      </c>
      <c r="J11" s="114">
        <v>3952</v>
      </c>
      <c r="K11" s="114">
        <v>1324</v>
      </c>
      <c r="L11" s="423">
        <v>1464</v>
      </c>
      <c r="M11" s="424">
        <v>836</v>
      </c>
    </row>
    <row r="12" spans="1:13" ht="11.1" customHeight="1" x14ac:dyDescent="0.2">
      <c r="A12" s="422" t="s">
        <v>388</v>
      </c>
      <c r="B12" s="115">
        <v>21248</v>
      </c>
      <c r="C12" s="114">
        <v>12856</v>
      </c>
      <c r="D12" s="114">
        <v>8392</v>
      </c>
      <c r="E12" s="114">
        <v>16988</v>
      </c>
      <c r="F12" s="114">
        <v>4111</v>
      </c>
      <c r="G12" s="114">
        <v>3268</v>
      </c>
      <c r="H12" s="114">
        <v>5555</v>
      </c>
      <c r="I12" s="115">
        <v>5338</v>
      </c>
      <c r="J12" s="114">
        <v>3961</v>
      </c>
      <c r="K12" s="114">
        <v>1377</v>
      </c>
      <c r="L12" s="423">
        <v>1916</v>
      </c>
      <c r="M12" s="424">
        <v>1542</v>
      </c>
    </row>
    <row r="13" spans="1:13" s="110" customFormat="1" ht="11.1" customHeight="1" x14ac:dyDescent="0.2">
      <c r="A13" s="422" t="s">
        <v>389</v>
      </c>
      <c r="B13" s="115">
        <v>20811</v>
      </c>
      <c r="C13" s="114">
        <v>12382</v>
      </c>
      <c r="D13" s="114">
        <v>8429</v>
      </c>
      <c r="E13" s="114">
        <v>16530</v>
      </c>
      <c r="F13" s="114">
        <v>4128</v>
      </c>
      <c r="G13" s="114">
        <v>3105</v>
      </c>
      <c r="H13" s="114">
        <v>5530</v>
      </c>
      <c r="I13" s="115">
        <v>5322</v>
      </c>
      <c r="J13" s="114">
        <v>3967</v>
      </c>
      <c r="K13" s="114">
        <v>1355</v>
      </c>
      <c r="L13" s="423">
        <v>1254</v>
      </c>
      <c r="M13" s="424">
        <v>1710</v>
      </c>
    </row>
    <row r="14" spans="1:13" ht="15" customHeight="1" x14ac:dyDescent="0.2">
      <c r="A14" s="422" t="s">
        <v>390</v>
      </c>
      <c r="B14" s="115">
        <v>20932</v>
      </c>
      <c r="C14" s="114">
        <v>12484</v>
      </c>
      <c r="D14" s="114">
        <v>8448</v>
      </c>
      <c r="E14" s="114">
        <v>16132</v>
      </c>
      <c r="F14" s="114">
        <v>4655</v>
      </c>
      <c r="G14" s="114">
        <v>3020</v>
      </c>
      <c r="H14" s="114">
        <v>5607</v>
      </c>
      <c r="I14" s="115">
        <v>5290</v>
      </c>
      <c r="J14" s="114">
        <v>3900</v>
      </c>
      <c r="K14" s="114">
        <v>1390</v>
      </c>
      <c r="L14" s="423">
        <v>1575</v>
      </c>
      <c r="M14" s="424">
        <v>1458</v>
      </c>
    </row>
    <row r="15" spans="1:13" ht="11.1" customHeight="1" x14ac:dyDescent="0.2">
      <c r="A15" s="422" t="s">
        <v>387</v>
      </c>
      <c r="B15" s="115">
        <v>21549</v>
      </c>
      <c r="C15" s="114">
        <v>13041</v>
      </c>
      <c r="D15" s="114">
        <v>8508</v>
      </c>
      <c r="E15" s="114">
        <v>16632</v>
      </c>
      <c r="F15" s="114">
        <v>4774</v>
      </c>
      <c r="G15" s="114">
        <v>3022</v>
      </c>
      <c r="H15" s="114">
        <v>5866</v>
      </c>
      <c r="I15" s="115">
        <v>5362</v>
      </c>
      <c r="J15" s="114">
        <v>3945</v>
      </c>
      <c r="K15" s="114">
        <v>1417</v>
      </c>
      <c r="L15" s="423">
        <v>1536</v>
      </c>
      <c r="M15" s="424">
        <v>970</v>
      </c>
    </row>
    <row r="16" spans="1:13" ht="11.1" customHeight="1" x14ac:dyDescent="0.2">
      <c r="A16" s="422" t="s">
        <v>388</v>
      </c>
      <c r="B16" s="115">
        <v>22006</v>
      </c>
      <c r="C16" s="114">
        <v>13379</v>
      </c>
      <c r="D16" s="114">
        <v>8627</v>
      </c>
      <c r="E16" s="114">
        <v>17134</v>
      </c>
      <c r="F16" s="114">
        <v>4854</v>
      </c>
      <c r="G16" s="114">
        <v>3317</v>
      </c>
      <c r="H16" s="114">
        <v>5968</v>
      </c>
      <c r="I16" s="115">
        <v>5454</v>
      </c>
      <c r="J16" s="114">
        <v>3966</v>
      </c>
      <c r="K16" s="114">
        <v>1488</v>
      </c>
      <c r="L16" s="423">
        <v>1902</v>
      </c>
      <c r="M16" s="424">
        <v>1477</v>
      </c>
    </row>
    <row r="17" spans="1:13" s="110" customFormat="1" ht="11.1" customHeight="1" x14ac:dyDescent="0.2">
      <c r="A17" s="422" t="s">
        <v>389</v>
      </c>
      <c r="B17" s="115">
        <v>21553</v>
      </c>
      <c r="C17" s="114">
        <v>12932</v>
      </c>
      <c r="D17" s="114">
        <v>8621</v>
      </c>
      <c r="E17" s="114">
        <v>16746</v>
      </c>
      <c r="F17" s="114">
        <v>4792</v>
      </c>
      <c r="G17" s="114">
        <v>3176</v>
      </c>
      <c r="H17" s="114">
        <v>5932</v>
      </c>
      <c r="I17" s="115">
        <v>5398</v>
      </c>
      <c r="J17" s="114">
        <v>3948</v>
      </c>
      <c r="K17" s="114">
        <v>1450</v>
      </c>
      <c r="L17" s="423">
        <v>936</v>
      </c>
      <c r="M17" s="424">
        <v>1407</v>
      </c>
    </row>
    <row r="18" spans="1:13" ht="15" customHeight="1" x14ac:dyDescent="0.2">
      <c r="A18" s="422" t="s">
        <v>391</v>
      </c>
      <c r="B18" s="115">
        <v>21574</v>
      </c>
      <c r="C18" s="114">
        <v>12924</v>
      </c>
      <c r="D18" s="114">
        <v>8650</v>
      </c>
      <c r="E18" s="114">
        <v>16620</v>
      </c>
      <c r="F18" s="114">
        <v>4933</v>
      </c>
      <c r="G18" s="114">
        <v>3095</v>
      </c>
      <c r="H18" s="114">
        <v>5986</v>
      </c>
      <c r="I18" s="115">
        <v>5322</v>
      </c>
      <c r="J18" s="114">
        <v>3889</v>
      </c>
      <c r="K18" s="114">
        <v>1433</v>
      </c>
      <c r="L18" s="423">
        <v>2645</v>
      </c>
      <c r="M18" s="424">
        <v>2611</v>
      </c>
    </row>
    <row r="19" spans="1:13" ht="11.1" customHeight="1" x14ac:dyDescent="0.2">
      <c r="A19" s="422" t="s">
        <v>387</v>
      </c>
      <c r="B19" s="115">
        <v>21993</v>
      </c>
      <c r="C19" s="114">
        <v>13262</v>
      </c>
      <c r="D19" s="114">
        <v>8731</v>
      </c>
      <c r="E19" s="114">
        <v>16942</v>
      </c>
      <c r="F19" s="114">
        <v>5039</v>
      </c>
      <c r="G19" s="114">
        <v>3095</v>
      </c>
      <c r="H19" s="114">
        <v>6192</v>
      </c>
      <c r="I19" s="115">
        <v>5329</v>
      </c>
      <c r="J19" s="114">
        <v>3807</v>
      </c>
      <c r="K19" s="114">
        <v>1522</v>
      </c>
      <c r="L19" s="423">
        <v>1440</v>
      </c>
      <c r="M19" s="424">
        <v>1042</v>
      </c>
    </row>
    <row r="20" spans="1:13" ht="11.1" customHeight="1" x14ac:dyDescent="0.2">
      <c r="A20" s="422" t="s">
        <v>388</v>
      </c>
      <c r="B20" s="115">
        <v>22453</v>
      </c>
      <c r="C20" s="114">
        <v>13536</v>
      </c>
      <c r="D20" s="114">
        <v>8917</v>
      </c>
      <c r="E20" s="114">
        <v>17330</v>
      </c>
      <c r="F20" s="114">
        <v>5122</v>
      </c>
      <c r="G20" s="114">
        <v>3312</v>
      </c>
      <c r="H20" s="114">
        <v>6303</v>
      </c>
      <c r="I20" s="115">
        <v>5288</v>
      </c>
      <c r="J20" s="114">
        <v>3749</v>
      </c>
      <c r="K20" s="114">
        <v>1539</v>
      </c>
      <c r="L20" s="423">
        <v>1996</v>
      </c>
      <c r="M20" s="424">
        <v>1617</v>
      </c>
    </row>
    <row r="21" spans="1:13" s="110" customFormat="1" ht="11.1" customHeight="1" x14ac:dyDescent="0.2">
      <c r="A21" s="422" t="s">
        <v>389</v>
      </c>
      <c r="B21" s="115">
        <v>21980</v>
      </c>
      <c r="C21" s="114">
        <v>13016</v>
      </c>
      <c r="D21" s="114">
        <v>8964</v>
      </c>
      <c r="E21" s="114">
        <v>16851</v>
      </c>
      <c r="F21" s="114">
        <v>5129</v>
      </c>
      <c r="G21" s="114">
        <v>3188</v>
      </c>
      <c r="H21" s="114">
        <v>6252</v>
      </c>
      <c r="I21" s="115">
        <v>5344</v>
      </c>
      <c r="J21" s="114">
        <v>3818</v>
      </c>
      <c r="K21" s="114">
        <v>1526</v>
      </c>
      <c r="L21" s="423">
        <v>914</v>
      </c>
      <c r="M21" s="424">
        <v>1431</v>
      </c>
    </row>
    <row r="22" spans="1:13" ht="15" customHeight="1" x14ac:dyDescent="0.2">
      <c r="A22" s="422" t="s">
        <v>392</v>
      </c>
      <c r="B22" s="115">
        <v>21810</v>
      </c>
      <c r="C22" s="114">
        <v>12860</v>
      </c>
      <c r="D22" s="114">
        <v>8950</v>
      </c>
      <c r="E22" s="114">
        <v>16719</v>
      </c>
      <c r="F22" s="114">
        <v>5079</v>
      </c>
      <c r="G22" s="114">
        <v>3065</v>
      </c>
      <c r="H22" s="114">
        <v>6262</v>
      </c>
      <c r="I22" s="115">
        <v>5366</v>
      </c>
      <c r="J22" s="114">
        <v>3833</v>
      </c>
      <c r="K22" s="114">
        <v>1533</v>
      </c>
      <c r="L22" s="423">
        <v>1264</v>
      </c>
      <c r="M22" s="424">
        <v>1414</v>
      </c>
    </row>
    <row r="23" spans="1:13" ht="11.1" customHeight="1" x14ac:dyDescent="0.2">
      <c r="A23" s="422" t="s">
        <v>387</v>
      </c>
      <c r="B23" s="115">
        <v>22485</v>
      </c>
      <c r="C23" s="114">
        <v>13498</v>
      </c>
      <c r="D23" s="114">
        <v>8987</v>
      </c>
      <c r="E23" s="114">
        <v>17323</v>
      </c>
      <c r="F23" s="114">
        <v>5142</v>
      </c>
      <c r="G23" s="114">
        <v>3045</v>
      </c>
      <c r="H23" s="114">
        <v>6569</v>
      </c>
      <c r="I23" s="115">
        <v>5432</v>
      </c>
      <c r="J23" s="114">
        <v>3842</v>
      </c>
      <c r="K23" s="114">
        <v>1590</v>
      </c>
      <c r="L23" s="423">
        <v>1623</v>
      </c>
      <c r="M23" s="424">
        <v>1008</v>
      </c>
    </row>
    <row r="24" spans="1:13" ht="11.1" customHeight="1" x14ac:dyDescent="0.2">
      <c r="A24" s="422" t="s">
        <v>388</v>
      </c>
      <c r="B24" s="115">
        <v>22951</v>
      </c>
      <c r="C24" s="114">
        <v>13783</v>
      </c>
      <c r="D24" s="114">
        <v>9168</v>
      </c>
      <c r="E24" s="114">
        <v>17545</v>
      </c>
      <c r="F24" s="114">
        <v>5241</v>
      </c>
      <c r="G24" s="114">
        <v>3254</v>
      </c>
      <c r="H24" s="114">
        <v>6719</v>
      </c>
      <c r="I24" s="115">
        <v>5475</v>
      </c>
      <c r="J24" s="114">
        <v>3856</v>
      </c>
      <c r="K24" s="114">
        <v>1619</v>
      </c>
      <c r="L24" s="423">
        <v>2287</v>
      </c>
      <c r="M24" s="424">
        <v>1885</v>
      </c>
    </row>
    <row r="25" spans="1:13" s="110" customFormat="1" ht="11.1" customHeight="1" x14ac:dyDescent="0.2">
      <c r="A25" s="422" t="s">
        <v>389</v>
      </c>
      <c r="B25" s="115">
        <v>22363</v>
      </c>
      <c r="C25" s="114">
        <v>13242</v>
      </c>
      <c r="D25" s="114">
        <v>9121</v>
      </c>
      <c r="E25" s="114">
        <v>16987</v>
      </c>
      <c r="F25" s="114">
        <v>5203</v>
      </c>
      <c r="G25" s="114">
        <v>3109</v>
      </c>
      <c r="H25" s="114">
        <v>6654</v>
      </c>
      <c r="I25" s="115">
        <v>5453</v>
      </c>
      <c r="J25" s="114">
        <v>3884</v>
      </c>
      <c r="K25" s="114">
        <v>1569</v>
      </c>
      <c r="L25" s="423">
        <v>865</v>
      </c>
      <c r="M25" s="424">
        <v>1480</v>
      </c>
    </row>
    <row r="26" spans="1:13" ht="15" customHeight="1" x14ac:dyDescent="0.2">
      <c r="A26" s="422" t="s">
        <v>393</v>
      </c>
      <c r="B26" s="115">
        <v>22560</v>
      </c>
      <c r="C26" s="114">
        <v>13398</v>
      </c>
      <c r="D26" s="114">
        <v>9162</v>
      </c>
      <c r="E26" s="114">
        <v>17131</v>
      </c>
      <c r="F26" s="114">
        <v>5257</v>
      </c>
      <c r="G26" s="114">
        <v>3004</v>
      </c>
      <c r="H26" s="114">
        <v>6820</v>
      </c>
      <c r="I26" s="115">
        <v>5433</v>
      </c>
      <c r="J26" s="114">
        <v>3854</v>
      </c>
      <c r="K26" s="114">
        <v>1579</v>
      </c>
      <c r="L26" s="423">
        <v>1584</v>
      </c>
      <c r="M26" s="424">
        <v>1411</v>
      </c>
    </row>
    <row r="27" spans="1:13" ht="11.1" customHeight="1" x14ac:dyDescent="0.2">
      <c r="A27" s="422" t="s">
        <v>387</v>
      </c>
      <c r="B27" s="115">
        <v>22903</v>
      </c>
      <c r="C27" s="114">
        <v>13688</v>
      </c>
      <c r="D27" s="114">
        <v>9215</v>
      </c>
      <c r="E27" s="114">
        <v>17396</v>
      </c>
      <c r="F27" s="114">
        <v>5335</v>
      </c>
      <c r="G27" s="114">
        <v>2909</v>
      </c>
      <c r="H27" s="114">
        <v>7075</v>
      </c>
      <c r="I27" s="115">
        <v>5478</v>
      </c>
      <c r="J27" s="114">
        <v>3848</v>
      </c>
      <c r="K27" s="114">
        <v>1630</v>
      </c>
      <c r="L27" s="423">
        <v>1318</v>
      </c>
      <c r="M27" s="424">
        <v>994</v>
      </c>
    </row>
    <row r="28" spans="1:13" ht="11.1" customHeight="1" x14ac:dyDescent="0.2">
      <c r="A28" s="422" t="s">
        <v>388</v>
      </c>
      <c r="B28" s="115">
        <v>23247</v>
      </c>
      <c r="C28" s="114">
        <v>13904</v>
      </c>
      <c r="D28" s="114">
        <v>9343</v>
      </c>
      <c r="E28" s="114">
        <v>17823</v>
      </c>
      <c r="F28" s="114">
        <v>5415</v>
      </c>
      <c r="G28" s="114">
        <v>3143</v>
      </c>
      <c r="H28" s="114">
        <v>7143</v>
      </c>
      <c r="I28" s="115">
        <v>5573</v>
      </c>
      <c r="J28" s="114">
        <v>3837</v>
      </c>
      <c r="K28" s="114">
        <v>1736</v>
      </c>
      <c r="L28" s="423">
        <v>1831</v>
      </c>
      <c r="M28" s="424">
        <v>1522</v>
      </c>
    </row>
    <row r="29" spans="1:13" s="110" customFormat="1" ht="11.1" customHeight="1" x14ac:dyDescent="0.2">
      <c r="A29" s="422" t="s">
        <v>389</v>
      </c>
      <c r="B29" s="115">
        <v>22589</v>
      </c>
      <c r="C29" s="114">
        <v>13322</v>
      </c>
      <c r="D29" s="114">
        <v>9267</v>
      </c>
      <c r="E29" s="114">
        <v>17184</v>
      </c>
      <c r="F29" s="114">
        <v>5403</v>
      </c>
      <c r="G29" s="114">
        <v>2996</v>
      </c>
      <c r="H29" s="114">
        <v>7037</v>
      </c>
      <c r="I29" s="115">
        <v>5563</v>
      </c>
      <c r="J29" s="114">
        <v>3846</v>
      </c>
      <c r="K29" s="114">
        <v>1717</v>
      </c>
      <c r="L29" s="423">
        <v>934</v>
      </c>
      <c r="M29" s="424">
        <v>1615</v>
      </c>
    </row>
    <row r="30" spans="1:13" ht="15" customHeight="1" x14ac:dyDescent="0.2">
      <c r="A30" s="422" t="s">
        <v>394</v>
      </c>
      <c r="B30" s="115">
        <v>22852</v>
      </c>
      <c r="C30" s="114">
        <v>13495</v>
      </c>
      <c r="D30" s="114">
        <v>9357</v>
      </c>
      <c r="E30" s="114">
        <v>17324</v>
      </c>
      <c r="F30" s="114">
        <v>5526</v>
      </c>
      <c r="G30" s="114">
        <v>2920</v>
      </c>
      <c r="H30" s="114">
        <v>7190</v>
      </c>
      <c r="I30" s="115">
        <v>5425</v>
      </c>
      <c r="J30" s="114">
        <v>3723</v>
      </c>
      <c r="K30" s="114">
        <v>1702</v>
      </c>
      <c r="L30" s="423">
        <v>1599</v>
      </c>
      <c r="M30" s="424">
        <v>1353</v>
      </c>
    </row>
    <row r="31" spans="1:13" ht="11.1" customHeight="1" x14ac:dyDescent="0.2">
      <c r="A31" s="422" t="s">
        <v>387</v>
      </c>
      <c r="B31" s="115">
        <v>23389</v>
      </c>
      <c r="C31" s="114">
        <v>13948</v>
      </c>
      <c r="D31" s="114">
        <v>9441</v>
      </c>
      <c r="E31" s="114">
        <v>17745</v>
      </c>
      <c r="F31" s="114">
        <v>5642</v>
      </c>
      <c r="G31" s="114">
        <v>2927</v>
      </c>
      <c r="H31" s="114">
        <v>7420</v>
      </c>
      <c r="I31" s="115">
        <v>5506</v>
      </c>
      <c r="J31" s="114">
        <v>3758</v>
      </c>
      <c r="K31" s="114">
        <v>1748</v>
      </c>
      <c r="L31" s="423">
        <v>2740</v>
      </c>
      <c r="M31" s="424">
        <v>2248</v>
      </c>
    </row>
    <row r="32" spans="1:13" ht="11.1" customHeight="1" x14ac:dyDescent="0.2">
      <c r="A32" s="422" t="s">
        <v>388</v>
      </c>
      <c r="B32" s="115">
        <v>23684</v>
      </c>
      <c r="C32" s="114">
        <v>14041</v>
      </c>
      <c r="D32" s="114">
        <v>9643</v>
      </c>
      <c r="E32" s="114">
        <v>17942</v>
      </c>
      <c r="F32" s="114">
        <v>5742</v>
      </c>
      <c r="G32" s="114">
        <v>3161</v>
      </c>
      <c r="H32" s="114">
        <v>7497</v>
      </c>
      <c r="I32" s="115">
        <v>5580</v>
      </c>
      <c r="J32" s="114">
        <v>3719</v>
      </c>
      <c r="K32" s="114">
        <v>1861</v>
      </c>
      <c r="L32" s="423">
        <v>2077</v>
      </c>
      <c r="M32" s="424">
        <v>1836</v>
      </c>
    </row>
    <row r="33" spans="1:13" s="110" customFormat="1" ht="11.1" customHeight="1" x14ac:dyDescent="0.2">
      <c r="A33" s="422" t="s">
        <v>389</v>
      </c>
      <c r="B33" s="115">
        <v>23210</v>
      </c>
      <c r="C33" s="114">
        <v>13559</v>
      </c>
      <c r="D33" s="114">
        <v>9651</v>
      </c>
      <c r="E33" s="114">
        <v>17471</v>
      </c>
      <c r="F33" s="114">
        <v>5739</v>
      </c>
      <c r="G33" s="114">
        <v>3018</v>
      </c>
      <c r="H33" s="114">
        <v>7417</v>
      </c>
      <c r="I33" s="115">
        <v>5510</v>
      </c>
      <c r="J33" s="114">
        <v>3724</v>
      </c>
      <c r="K33" s="114">
        <v>1786</v>
      </c>
      <c r="L33" s="423">
        <v>962</v>
      </c>
      <c r="M33" s="424">
        <v>1447</v>
      </c>
    </row>
    <row r="34" spans="1:13" ht="15" customHeight="1" x14ac:dyDescent="0.2">
      <c r="A34" s="422" t="s">
        <v>395</v>
      </c>
      <c r="B34" s="115">
        <v>23387</v>
      </c>
      <c r="C34" s="114">
        <v>13674</v>
      </c>
      <c r="D34" s="114">
        <v>9713</v>
      </c>
      <c r="E34" s="114">
        <v>17565</v>
      </c>
      <c r="F34" s="114">
        <v>5822</v>
      </c>
      <c r="G34" s="114">
        <v>2929</v>
      </c>
      <c r="H34" s="114">
        <v>7568</v>
      </c>
      <c r="I34" s="115">
        <v>5523</v>
      </c>
      <c r="J34" s="114">
        <v>3695</v>
      </c>
      <c r="K34" s="114">
        <v>1828</v>
      </c>
      <c r="L34" s="423">
        <v>1722</v>
      </c>
      <c r="M34" s="424">
        <v>1559</v>
      </c>
    </row>
    <row r="35" spans="1:13" ht="11.1" customHeight="1" x14ac:dyDescent="0.2">
      <c r="A35" s="422" t="s">
        <v>387</v>
      </c>
      <c r="B35" s="115">
        <v>23806</v>
      </c>
      <c r="C35" s="114">
        <v>13972</v>
      </c>
      <c r="D35" s="114">
        <v>9834</v>
      </c>
      <c r="E35" s="114">
        <v>17832</v>
      </c>
      <c r="F35" s="114">
        <v>5974</v>
      </c>
      <c r="G35" s="114">
        <v>2887</v>
      </c>
      <c r="H35" s="114">
        <v>7754</v>
      </c>
      <c r="I35" s="115">
        <v>5539</v>
      </c>
      <c r="J35" s="114">
        <v>3670</v>
      </c>
      <c r="K35" s="114">
        <v>1869</v>
      </c>
      <c r="L35" s="423">
        <v>1446</v>
      </c>
      <c r="M35" s="424">
        <v>1045</v>
      </c>
    </row>
    <row r="36" spans="1:13" ht="11.1" customHeight="1" x14ac:dyDescent="0.2">
      <c r="A36" s="422" t="s">
        <v>388</v>
      </c>
      <c r="B36" s="115">
        <v>24641</v>
      </c>
      <c r="C36" s="114">
        <v>14550</v>
      </c>
      <c r="D36" s="114">
        <v>10091</v>
      </c>
      <c r="E36" s="114">
        <v>18614</v>
      </c>
      <c r="F36" s="114">
        <v>6027</v>
      </c>
      <c r="G36" s="114">
        <v>3249</v>
      </c>
      <c r="H36" s="114">
        <v>7897</v>
      </c>
      <c r="I36" s="115">
        <v>5631</v>
      </c>
      <c r="J36" s="114">
        <v>3704</v>
      </c>
      <c r="K36" s="114">
        <v>1927</v>
      </c>
      <c r="L36" s="423">
        <v>2255</v>
      </c>
      <c r="M36" s="424">
        <v>1693</v>
      </c>
    </row>
    <row r="37" spans="1:13" s="110" customFormat="1" ht="11.1" customHeight="1" x14ac:dyDescent="0.2">
      <c r="A37" s="422" t="s">
        <v>389</v>
      </c>
      <c r="B37" s="115">
        <v>24311</v>
      </c>
      <c r="C37" s="114">
        <v>14211</v>
      </c>
      <c r="D37" s="114">
        <v>10100</v>
      </c>
      <c r="E37" s="114">
        <v>18260</v>
      </c>
      <c r="F37" s="114">
        <v>6051</v>
      </c>
      <c r="G37" s="114">
        <v>3124</v>
      </c>
      <c r="H37" s="114">
        <v>7871</v>
      </c>
      <c r="I37" s="115">
        <v>5655</v>
      </c>
      <c r="J37" s="114">
        <v>3759</v>
      </c>
      <c r="K37" s="114">
        <v>1896</v>
      </c>
      <c r="L37" s="423">
        <v>945</v>
      </c>
      <c r="M37" s="424">
        <v>1278</v>
      </c>
    </row>
    <row r="38" spans="1:13" ht="15" customHeight="1" x14ac:dyDescent="0.2">
      <c r="A38" s="425" t="s">
        <v>396</v>
      </c>
      <c r="B38" s="115">
        <v>24507</v>
      </c>
      <c r="C38" s="114">
        <v>14398</v>
      </c>
      <c r="D38" s="114">
        <v>10109</v>
      </c>
      <c r="E38" s="114">
        <v>18430</v>
      </c>
      <c r="F38" s="114">
        <v>6077</v>
      </c>
      <c r="G38" s="114">
        <v>3033</v>
      </c>
      <c r="H38" s="114">
        <v>7977</v>
      </c>
      <c r="I38" s="115">
        <v>5599</v>
      </c>
      <c r="J38" s="114">
        <v>3693</v>
      </c>
      <c r="K38" s="114">
        <v>1906</v>
      </c>
      <c r="L38" s="423">
        <v>1945</v>
      </c>
      <c r="M38" s="424">
        <v>1730</v>
      </c>
    </row>
    <row r="39" spans="1:13" ht="11.1" customHeight="1" x14ac:dyDescent="0.2">
      <c r="A39" s="422" t="s">
        <v>387</v>
      </c>
      <c r="B39" s="115">
        <v>24929</v>
      </c>
      <c r="C39" s="114">
        <v>14721</v>
      </c>
      <c r="D39" s="114">
        <v>10208</v>
      </c>
      <c r="E39" s="114">
        <v>18720</v>
      </c>
      <c r="F39" s="114">
        <v>6209</v>
      </c>
      <c r="G39" s="114">
        <v>2970</v>
      </c>
      <c r="H39" s="114">
        <v>8212</v>
      </c>
      <c r="I39" s="115">
        <v>5708</v>
      </c>
      <c r="J39" s="114">
        <v>3709</v>
      </c>
      <c r="K39" s="114">
        <v>1999</v>
      </c>
      <c r="L39" s="423">
        <v>1496</v>
      </c>
      <c r="M39" s="424">
        <v>1051</v>
      </c>
    </row>
    <row r="40" spans="1:13" ht="11.1" customHeight="1" x14ac:dyDescent="0.2">
      <c r="A40" s="425" t="s">
        <v>388</v>
      </c>
      <c r="B40" s="115">
        <v>25435</v>
      </c>
      <c r="C40" s="114">
        <v>15048</v>
      </c>
      <c r="D40" s="114">
        <v>10387</v>
      </c>
      <c r="E40" s="114">
        <v>19166</v>
      </c>
      <c r="F40" s="114">
        <v>6269</v>
      </c>
      <c r="G40" s="114">
        <v>3288</v>
      </c>
      <c r="H40" s="114">
        <v>8316</v>
      </c>
      <c r="I40" s="115">
        <v>5717</v>
      </c>
      <c r="J40" s="114">
        <v>3621</v>
      </c>
      <c r="K40" s="114">
        <v>2096</v>
      </c>
      <c r="L40" s="423">
        <v>2195</v>
      </c>
      <c r="M40" s="424">
        <v>1746</v>
      </c>
    </row>
    <row r="41" spans="1:13" s="110" customFormat="1" ht="11.1" customHeight="1" x14ac:dyDescent="0.2">
      <c r="A41" s="422" t="s">
        <v>389</v>
      </c>
      <c r="B41" s="115">
        <v>25166</v>
      </c>
      <c r="C41" s="114">
        <v>14752</v>
      </c>
      <c r="D41" s="114">
        <v>10414</v>
      </c>
      <c r="E41" s="114">
        <v>18861</v>
      </c>
      <c r="F41" s="114">
        <v>6305</v>
      </c>
      <c r="G41" s="114">
        <v>3145</v>
      </c>
      <c r="H41" s="114">
        <v>8304</v>
      </c>
      <c r="I41" s="115">
        <v>5681</v>
      </c>
      <c r="J41" s="114">
        <v>3625</v>
      </c>
      <c r="K41" s="114">
        <v>2056</v>
      </c>
      <c r="L41" s="423">
        <v>1155</v>
      </c>
      <c r="M41" s="424">
        <v>1435</v>
      </c>
    </row>
    <row r="42" spans="1:13" ht="15" customHeight="1" x14ac:dyDescent="0.2">
      <c r="A42" s="422" t="s">
        <v>397</v>
      </c>
      <c r="B42" s="115">
        <v>25286</v>
      </c>
      <c r="C42" s="114">
        <v>14845</v>
      </c>
      <c r="D42" s="114">
        <v>10441</v>
      </c>
      <c r="E42" s="114">
        <v>18953</v>
      </c>
      <c r="F42" s="114">
        <v>6333</v>
      </c>
      <c r="G42" s="114">
        <v>3068</v>
      </c>
      <c r="H42" s="114">
        <v>8432</v>
      </c>
      <c r="I42" s="115">
        <v>5680</v>
      </c>
      <c r="J42" s="114">
        <v>3630</v>
      </c>
      <c r="K42" s="114">
        <v>2050</v>
      </c>
      <c r="L42" s="423">
        <v>1874</v>
      </c>
      <c r="M42" s="424">
        <v>1621</v>
      </c>
    </row>
    <row r="43" spans="1:13" ht="11.1" customHeight="1" x14ac:dyDescent="0.2">
      <c r="A43" s="422" t="s">
        <v>387</v>
      </c>
      <c r="B43" s="115">
        <v>25811</v>
      </c>
      <c r="C43" s="114">
        <v>15291</v>
      </c>
      <c r="D43" s="114">
        <v>10520</v>
      </c>
      <c r="E43" s="114">
        <v>19364</v>
      </c>
      <c r="F43" s="114">
        <v>6447</v>
      </c>
      <c r="G43" s="114">
        <v>3069</v>
      </c>
      <c r="H43" s="114">
        <v>8668</v>
      </c>
      <c r="I43" s="115">
        <v>5818</v>
      </c>
      <c r="J43" s="114">
        <v>3709</v>
      </c>
      <c r="K43" s="114">
        <v>2109</v>
      </c>
      <c r="L43" s="423">
        <v>1920</v>
      </c>
      <c r="M43" s="424">
        <v>1436</v>
      </c>
    </row>
    <row r="44" spans="1:13" ht="11.1" customHeight="1" x14ac:dyDescent="0.2">
      <c r="A44" s="422" t="s">
        <v>388</v>
      </c>
      <c r="B44" s="115">
        <v>26360</v>
      </c>
      <c r="C44" s="114">
        <v>15614</v>
      </c>
      <c r="D44" s="114">
        <v>10746</v>
      </c>
      <c r="E44" s="114">
        <v>19833</v>
      </c>
      <c r="F44" s="114">
        <v>6527</v>
      </c>
      <c r="G44" s="114">
        <v>3382</v>
      </c>
      <c r="H44" s="114">
        <v>8794</v>
      </c>
      <c r="I44" s="115">
        <v>5846</v>
      </c>
      <c r="J44" s="114">
        <v>3673</v>
      </c>
      <c r="K44" s="114">
        <v>2173</v>
      </c>
      <c r="L44" s="423">
        <v>2464</v>
      </c>
      <c r="M44" s="424">
        <v>1959</v>
      </c>
    </row>
    <row r="45" spans="1:13" s="110" customFormat="1" ht="11.1" customHeight="1" x14ac:dyDescent="0.2">
      <c r="A45" s="422" t="s">
        <v>389</v>
      </c>
      <c r="B45" s="115">
        <v>26109</v>
      </c>
      <c r="C45" s="114">
        <v>15344</v>
      </c>
      <c r="D45" s="114">
        <v>10765</v>
      </c>
      <c r="E45" s="114">
        <v>19557</v>
      </c>
      <c r="F45" s="114">
        <v>6552</v>
      </c>
      <c r="G45" s="114">
        <v>3255</v>
      </c>
      <c r="H45" s="114">
        <v>8731</v>
      </c>
      <c r="I45" s="115">
        <v>5869</v>
      </c>
      <c r="J45" s="114">
        <v>3709</v>
      </c>
      <c r="K45" s="114">
        <v>2160</v>
      </c>
      <c r="L45" s="423">
        <v>1164</v>
      </c>
      <c r="M45" s="424">
        <v>1456</v>
      </c>
    </row>
    <row r="46" spans="1:13" ht="15" customHeight="1" x14ac:dyDescent="0.2">
      <c r="A46" s="422" t="s">
        <v>398</v>
      </c>
      <c r="B46" s="115">
        <v>26213</v>
      </c>
      <c r="C46" s="114">
        <v>15481</v>
      </c>
      <c r="D46" s="114">
        <v>10732</v>
      </c>
      <c r="E46" s="114">
        <v>19636</v>
      </c>
      <c r="F46" s="114">
        <v>6577</v>
      </c>
      <c r="G46" s="114">
        <v>3185</v>
      </c>
      <c r="H46" s="114">
        <v>8825</v>
      </c>
      <c r="I46" s="115">
        <v>5835</v>
      </c>
      <c r="J46" s="114">
        <v>3684</v>
      </c>
      <c r="K46" s="114">
        <v>2151</v>
      </c>
      <c r="L46" s="423">
        <v>1897</v>
      </c>
      <c r="M46" s="424">
        <v>1764</v>
      </c>
    </row>
    <row r="47" spans="1:13" ht="11.1" customHeight="1" x14ac:dyDescent="0.2">
      <c r="A47" s="422" t="s">
        <v>387</v>
      </c>
      <c r="B47" s="115">
        <v>26508</v>
      </c>
      <c r="C47" s="114">
        <v>15734</v>
      </c>
      <c r="D47" s="114">
        <v>10774</v>
      </c>
      <c r="E47" s="114">
        <v>19819</v>
      </c>
      <c r="F47" s="114">
        <v>6689</v>
      </c>
      <c r="G47" s="114">
        <v>3103</v>
      </c>
      <c r="H47" s="114">
        <v>8988</v>
      </c>
      <c r="I47" s="115">
        <v>5925</v>
      </c>
      <c r="J47" s="114">
        <v>3671</v>
      </c>
      <c r="K47" s="114">
        <v>2254</v>
      </c>
      <c r="L47" s="423">
        <v>1583</v>
      </c>
      <c r="M47" s="424">
        <v>1311</v>
      </c>
    </row>
    <row r="48" spans="1:13" ht="11.1" customHeight="1" x14ac:dyDescent="0.2">
      <c r="A48" s="422" t="s">
        <v>388</v>
      </c>
      <c r="B48" s="115">
        <v>27036</v>
      </c>
      <c r="C48" s="114">
        <v>16047</v>
      </c>
      <c r="D48" s="114">
        <v>10989</v>
      </c>
      <c r="E48" s="114">
        <v>20198</v>
      </c>
      <c r="F48" s="114">
        <v>6838</v>
      </c>
      <c r="G48" s="114">
        <v>3374</v>
      </c>
      <c r="H48" s="114">
        <v>9183</v>
      </c>
      <c r="I48" s="115">
        <v>6007</v>
      </c>
      <c r="J48" s="114">
        <v>3647</v>
      </c>
      <c r="K48" s="114">
        <v>2360</v>
      </c>
      <c r="L48" s="423">
        <v>2192</v>
      </c>
      <c r="M48" s="424">
        <v>1819</v>
      </c>
    </row>
    <row r="49" spans="1:17" s="110" customFormat="1" ht="11.1" customHeight="1" x14ac:dyDescent="0.2">
      <c r="A49" s="422" t="s">
        <v>389</v>
      </c>
      <c r="B49" s="115">
        <v>26707</v>
      </c>
      <c r="C49" s="114">
        <v>15764</v>
      </c>
      <c r="D49" s="114">
        <v>10943</v>
      </c>
      <c r="E49" s="114">
        <v>19841</v>
      </c>
      <c r="F49" s="114">
        <v>6866</v>
      </c>
      <c r="G49" s="114">
        <v>3260</v>
      </c>
      <c r="H49" s="114">
        <v>9111</v>
      </c>
      <c r="I49" s="115">
        <v>5943</v>
      </c>
      <c r="J49" s="114">
        <v>3611</v>
      </c>
      <c r="K49" s="114">
        <v>2332</v>
      </c>
      <c r="L49" s="423">
        <v>1111</v>
      </c>
      <c r="M49" s="424">
        <v>1422</v>
      </c>
    </row>
    <row r="50" spans="1:17" ht="15" customHeight="1" x14ac:dyDescent="0.2">
      <c r="A50" s="422" t="s">
        <v>399</v>
      </c>
      <c r="B50" s="143">
        <v>26632</v>
      </c>
      <c r="C50" s="144">
        <v>15756</v>
      </c>
      <c r="D50" s="144">
        <v>10876</v>
      </c>
      <c r="E50" s="144">
        <v>19782</v>
      </c>
      <c r="F50" s="144">
        <v>6850</v>
      </c>
      <c r="G50" s="144">
        <v>3146</v>
      </c>
      <c r="H50" s="144">
        <v>9111</v>
      </c>
      <c r="I50" s="143">
        <v>5740</v>
      </c>
      <c r="J50" s="144">
        <v>3461</v>
      </c>
      <c r="K50" s="144">
        <v>2279</v>
      </c>
      <c r="L50" s="426">
        <v>1815</v>
      </c>
      <c r="M50" s="427">
        <v>1926</v>
      </c>
    </row>
    <row r="51" spans="1:17" ht="11.25" customHeight="1" x14ac:dyDescent="0.2">
      <c r="A51" s="428"/>
      <c r="B51" s="429"/>
      <c r="C51" s="430"/>
      <c r="D51" s="430"/>
      <c r="E51" s="430"/>
      <c r="F51" s="430"/>
      <c r="G51" s="430"/>
      <c r="H51" s="430"/>
      <c r="I51" s="430"/>
      <c r="J51" s="431"/>
      <c r="K51" s="269"/>
      <c r="L51" s="430"/>
      <c r="M51" s="432" t="s">
        <v>45</v>
      </c>
    </row>
    <row r="52" spans="1:17" ht="18" customHeight="1" x14ac:dyDescent="0.2">
      <c r="A52" s="659" t="s">
        <v>400</v>
      </c>
      <c r="B52" s="659"/>
      <c r="C52" s="659"/>
      <c r="D52" s="659"/>
      <c r="E52" s="659"/>
      <c r="F52" s="659"/>
      <c r="G52" s="659"/>
      <c r="H52" s="659"/>
      <c r="I52" s="659"/>
      <c r="J52" s="659"/>
      <c r="K52" s="659"/>
      <c r="L52" s="659"/>
      <c r="M52" s="659"/>
    </row>
    <row r="53" spans="1:17" ht="38.1" customHeight="1" x14ac:dyDescent="0.2">
      <c r="A53" s="660" t="s">
        <v>401</v>
      </c>
      <c r="B53" s="660"/>
      <c r="C53" s="660"/>
      <c r="D53" s="660"/>
      <c r="E53" s="660"/>
      <c r="F53" s="660"/>
      <c r="G53" s="660"/>
      <c r="H53" s="660"/>
      <c r="I53" s="660"/>
      <c r="J53" s="660"/>
      <c r="K53" s="660"/>
      <c r="L53" s="660"/>
      <c r="M53" s="660"/>
    </row>
    <row r="54" spans="1:17" s="151" customFormat="1" ht="9" x14ac:dyDescent="0.15">
      <c r="A54" s="661" t="s">
        <v>323</v>
      </c>
      <c r="B54" s="661"/>
      <c r="C54" s="661"/>
      <c r="D54" s="661"/>
      <c r="E54" s="661"/>
      <c r="F54" s="661"/>
      <c r="G54" s="661"/>
      <c r="H54" s="661"/>
      <c r="I54" s="661"/>
      <c r="J54" s="661"/>
      <c r="K54" s="661"/>
      <c r="L54" s="661"/>
      <c r="M54" s="661"/>
    </row>
    <row r="55" spans="1:17" s="151" customFormat="1" ht="20.25" customHeight="1" x14ac:dyDescent="0.15">
      <c r="A55" s="662"/>
      <c r="B55" s="663"/>
      <c r="C55" s="663"/>
      <c r="D55" s="663"/>
      <c r="E55" s="663"/>
      <c r="F55" s="663"/>
      <c r="G55" s="663"/>
      <c r="H55" s="663"/>
      <c r="I55" s="663"/>
      <c r="J55" s="663"/>
      <c r="K55" s="663"/>
      <c r="L55" s="221"/>
      <c r="M55" s="221"/>
    </row>
    <row r="56" spans="1:17" s="151" customFormat="1" ht="18" customHeight="1" x14ac:dyDescent="0.2">
      <c r="A56" s="664" t="s">
        <v>521</v>
      </c>
      <c r="B56" s="665"/>
      <c r="C56" s="665"/>
      <c r="D56" s="665"/>
      <c r="E56" s="665"/>
      <c r="F56" s="665"/>
      <c r="G56" s="665"/>
      <c r="H56" s="665"/>
      <c r="I56" s="665"/>
      <c r="J56" s="665"/>
      <c r="K56" s="665"/>
    </row>
    <row r="57" spans="1:17" s="151" customFormat="1" ht="11.25" customHeight="1" x14ac:dyDescent="0.2">
      <c r="A57" s="666"/>
      <c r="B57" s="666"/>
      <c r="C57" s="666"/>
      <c r="D57" s="666"/>
      <c r="E57" s="666"/>
      <c r="F57" s="666"/>
      <c r="G57" s="666"/>
      <c r="H57" s="666"/>
      <c r="I57" s="666"/>
      <c r="J57" s="666"/>
      <c r="L57" s="219"/>
      <c r="N57" s="219"/>
      <c r="O57" s="219"/>
      <c r="P57" s="219"/>
      <c r="Q57" s="219"/>
    </row>
    <row r="58" spans="1:17" ht="12.75" customHeight="1" x14ac:dyDescent="0.2">
      <c r="A58" s="433"/>
      <c r="B58" s="434"/>
      <c r="C58" s="435"/>
      <c r="D58" s="435"/>
      <c r="E58" s="435"/>
      <c r="F58" s="435"/>
      <c r="G58" s="435"/>
      <c r="H58" s="435"/>
      <c r="I58" s="435"/>
      <c r="J58" s="436"/>
      <c r="L58" s="435"/>
      <c r="N58" s="226"/>
      <c r="O58" s="226"/>
      <c r="P58" s="226"/>
      <c r="Q58" s="226"/>
    </row>
    <row r="59" spans="1:17" ht="12.75" customHeight="1" x14ac:dyDescent="0.2">
      <c r="A59" s="437"/>
      <c r="B59" s="434"/>
      <c r="C59" s="435"/>
      <c r="D59" s="435"/>
      <c r="E59" s="435"/>
      <c r="F59" s="435"/>
      <c r="G59" s="435"/>
      <c r="H59" s="435"/>
      <c r="I59" s="435"/>
      <c r="J59" s="436"/>
      <c r="L59" s="435"/>
    </row>
    <row r="60" spans="1:17" ht="12.75" customHeight="1" x14ac:dyDescent="0.2">
      <c r="A60" s="438"/>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9"/>
    </row>
    <row r="68" spans="1:13" ht="15.95" customHeight="1" x14ac:dyDescent="0.2">
      <c r="A68" s="439"/>
    </row>
    <row r="70" spans="1:13" ht="15.95" customHeight="1" x14ac:dyDescent="0.2">
      <c r="K70" s="440"/>
      <c r="M70" s="440"/>
    </row>
    <row r="71" spans="1:13" ht="15.95" customHeight="1" x14ac:dyDescent="0.2">
      <c r="K71" s="440"/>
      <c r="M71" s="440"/>
    </row>
    <row r="72" spans="1:13" ht="15.95" customHeight="1" x14ac:dyDescent="0.2">
      <c r="A72" s="439"/>
      <c r="K72" s="440"/>
      <c r="M72" s="440"/>
    </row>
    <row r="76" spans="1:13" ht="15.95" customHeight="1" x14ac:dyDescent="0.2">
      <c r="A76" s="439"/>
    </row>
    <row r="80" spans="1:13" ht="15.95" customHeight="1" x14ac:dyDescent="0.2">
      <c r="A80" s="439"/>
    </row>
    <row r="84" spans="1:1" ht="15.95" customHeight="1" x14ac:dyDescent="0.2">
      <c r="A84" s="439"/>
    </row>
    <row r="88" spans="1:1" ht="15.95" customHeight="1" x14ac:dyDescent="0.2">
      <c r="A88" s="439"/>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6" customWidth="1"/>
    <col min="2" max="2" width="78" style="446" customWidth="1"/>
    <col min="3" max="6" width="102.75" style="446" customWidth="1"/>
    <col min="7" max="256" width="11" style="446"/>
    <col min="257" max="257" width="2" style="446" customWidth="1"/>
    <col min="258" max="258" width="78" style="446" customWidth="1"/>
    <col min="259" max="262" width="102.75" style="446" customWidth="1"/>
    <col min="263" max="512" width="11" style="446"/>
    <col min="513" max="513" width="2" style="446" customWidth="1"/>
    <col min="514" max="514" width="78" style="446" customWidth="1"/>
    <col min="515" max="518" width="102.75" style="446" customWidth="1"/>
    <col min="519" max="768" width="11" style="446"/>
    <col min="769" max="769" width="2" style="446" customWidth="1"/>
    <col min="770" max="770" width="78" style="446" customWidth="1"/>
    <col min="771" max="774" width="102.75" style="446" customWidth="1"/>
    <col min="775" max="1024" width="11" style="446"/>
    <col min="1025" max="1025" width="2" style="446" customWidth="1"/>
    <col min="1026" max="1026" width="78" style="446" customWidth="1"/>
    <col min="1027" max="1030" width="102.75" style="446" customWidth="1"/>
    <col min="1031" max="1280" width="11" style="446"/>
    <col min="1281" max="1281" width="2" style="446" customWidth="1"/>
    <col min="1282" max="1282" width="78" style="446" customWidth="1"/>
    <col min="1283" max="1286" width="102.75" style="446" customWidth="1"/>
    <col min="1287" max="1536" width="11" style="446"/>
    <col min="1537" max="1537" width="2" style="446" customWidth="1"/>
    <col min="1538" max="1538" width="78" style="446" customWidth="1"/>
    <col min="1539" max="1542" width="102.75" style="446" customWidth="1"/>
    <col min="1543" max="1792" width="11" style="446"/>
    <col min="1793" max="1793" width="2" style="446" customWidth="1"/>
    <col min="1794" max="1794" width="78" style="446" customWidth="1"/>
    <col min="1795" max="1798" width="102.75" style="446" customWidth="1"/>
    <col min="1799" max="2048" width="11" style="446"/>
    <col min="2049" max="2049" width="2" style="446" customWidth="1"/>
    <col min="2050" max="2050" width="78" style="446" customWidth="1"/>
    <col min="2051" max="2054" width="102.75" style="446" customWidth="1"/>
    <col min="2055" max="2304" width="11" style="446"/>
    <col min="2305" max="2305" width="2" style="446" customWidth="1"/>
    <col min="2306" max="2306" width="78" style="446" customWidth="1"/>
    <col min="2307" max="2310" width="102.75" style="446" customWidth="1"/>
    <col min="2311" max="2560" width="11" style="446"/>
    <col min="2561" max="2561" width="2" style="446" customWidth="1"/>
    <col min="2562" max="2562" width="78" style="446" customWidth="1"/>
    <col min="2563" max="2566" width="102.75" style="446" customWidth="1"/>
    <col min="2567" max="2816" width="11" style="446"/>
    <col min="2817" max="2817" width="2" style="446" customWidth="1"/>
    <col min="2818" max="2818" width="78" style="446" customWidth="1"/>
    <col min="2819" max="2822" width="102.75" style="446" customWidth="1"/>
    <col min="2823" max="3072" width="11" style="446"/>
    <col min="3073" max="3073" width="2" style="446" customWidth="1"/>
    <col min="3074" max="3074" width="78" style="446" customWidth="1"/>
    <col min="3075" max="3078" width="102.75" style="446" customWidth="1"/>
    <col min="3079" max="3328" width="11" style="446"/>
    <col min="3329" max="3329" width="2" style="446" customWidth="1"/>
    <col min="3330" max="3330" width="78" style="446" customWidth="1"/>
    <col min="3331" max="3334" width="102.75" style="446" customWidth="1"/>
    <col min="3335" max="3584" width="11" style="446"/>
    <col min="3585" max="3585" width="2" style="446" customWidth="1"/>
    <col min="3586" max="3586" width="78" style="446" customWidth="1"/>
    <col min="3587" max="3590" width="102.75" style="446" customWidth="1"/>
    <col min="3591" max="3840" width="11" style="446"/>
    <col min="3841" max="3841" width="2" style="446" customWidth="1"/>
    <col min="3842" max="3842" width="78" style="446" customWidth="1"/>
    <col min="3843" max="3846" width="102.75" style="446" customWidth="1"/>
    <col min="3847" max="4096" width="11" style="446"/>
    <col min="4097" max="4097" width="2" style="446" customWidth="1"/>
    <col min="4098" max="4098" width="78" style="446" customWidth="1"/>
    <col min="4099" max="4102" width="102.75" style="446" customWidth="1"/>
    <col min="4103" max="4352" width="11" style="446"/>
    <col min="4353" max="4353" width="2" style="446" customWidth="1"/>
    <col min="4354" max="4354" width="78" style="446" customWidth="1"/>
    <col min="4355" max="4358" width="102.75" style="446" customWidth="1"/>
    <col min="4359" max="4608" width="11" style="446"/>
    <col min="4609" max="4609" width="2" style="446" customWidth="1"/>
    <col min="4610" max="4610" width="78" style="446" customWidth="1"/>
    <col min="4611" max="4614" width="102.75" style="446" customWidth="1"/>
    <col min="4615" max="4864" width="11" style="446"/>
    <col min="4865" max="4865" width="2" style="446" customWidth="1"/>
    <col min="4866" max="4866" width="78" style="446" customWidth="1"/>
    <col min="4867" max="4870" width="102.75" style="446" customWidth="1"/>
    <col min="4871" max="5120" width="11" style="446"/>
    <col min="5121" max="5121" width="2" style="446" customWidth="1"/>
    <col min="5122" max="5122" width="78" style="446" customWidth="1"/>
    <col min="5123" max="5126" width="102.75" style="446" customWidth="1"/>
    <col min="5127" max="5376" width="11" style="446"/>
    <col min="5377" max="5377" width="2" style="446" customWidth="1"/>
    <col min="5378" max="5378" width="78" style="446" customWidth="1"/>
    <col min="5379" max="5382" width="102.75" style="446" customWidth="1"/>
    <col min="5383" max="5632" width="11" style="446"/>
    <col min="5633" max="5633" width="2" style="446" customWidth="1"/>
    <col min="5634" max="5634" width="78" style="446" customWidth="1"/>
    <col min="5635" max="5638" width="102.75" style="446" customWidth="1"/>
    <col min="5639" max="5888" width="11" style="446"/>
    <col min="5889" max="5889" width="2" style="446" customWidth="1"/>
    <col min="5890" max="5890" width="78" style="446" customWidth="1"/>
    <col min="5891" max="5894" width="102.75" style="446" customWidth="1"/>
    <col min="5895" max="6144" width="11" style="446"/>
    <col min="6145" max="6145" width="2" style="446" customWidth="1"/>
    <col min="6146" max="6146" width="78" style="446" customWidth="1"/>
    <col min="6147" max="6150" width="102.75" style="446" customWidth="1"/>
    <col min="6151" max="6400" width="11" style="446"/>
    <col min="6401" max="6401" width="2" style="446" customWidth="1"/>
    <col min="6402" max="6402" width="78" style="446" customWidth="1"/>
    <col min="6403" max="6406" width="102.75" style="446" customWidth="1"/>
    <col min="6407" max="6656" width="11" style="446"/>
    <col min="6657" max="6657" width="2" style="446" customWidth="1"/>
    <col min="6658" max="6658" width="78" style="446" customWidth="1"/>
    <col min="6659" max="6662" width="102.75" style="446" customWidth="1"/>
    <col min="6663" max="6912" width="11" style="446"/>
    <col min="6913" max="6913" width="2" style="446" customWidth="1"/>
    <col min="6914" max="6914" width="78" style="446" customWidth="1"/>
    <col min="6915" max="6918" width="102.75" style="446" customWidth="1"/>
    <col min="6919" max="7168" width="11" style="446"/>
    <col min="7169" max="7169" width="2" style="446" customWidth="1"/>
    <col min="7170" max="7170" width="78" style="446" customWidth="1"/>
    <col min="7171" max="7174" width="102.75" style="446" customWidth="1"/>
    <col min="7175" max="7424" width="11" style="446"/>
    <col min="7425" max="7425" width="2" style="446" customWidth="1"/>
    <col min="7426" max="7426" width="78" style="446" customWidth="1"/>
    <col min="7427" max="7430" width="102.75" style="446" customWidth="1"/>
    <col min="7431" max="7680" width="11" style="446"/>
    <col min="7681" max="7681" width="2" style="446" customWidth="1"/>
    <col min="7682" max="7682" width="78" style="446" customWidth="1"/>
    <col min="7683" max="7686" width="102.75" style="446" customWidth="1"/>
    <col min="7687" max="7936" width="11" style="446"/>
    <col min="7937" max="7937" width="2" style="446" customWidth="1"/>
    <col min="7938" max="7938" width="78" style="446" customWidth="1"/>
    <col min="7939" max="7942" width="102.75" style="446" customWidth="1"/>
    <col min="7943" max="8192" width="11" style="446"/>
    <col min="8193" max="8193" width="2" style="446" customWidth="1"/>
    <col min="8194" max="8194" width="78" style="446" customWidth="1"/>
    <col min="8195" max="8198" width="102.75" style="446" customWidth="1"/>
    <col min="8199" max="8448" width="11" style="446"/>
    <col min="8449" max="8449" width="2" style="446" customWidth="1"/>
    <col min="8450" max="8450" width="78" style="446" customWidth="1"/>
    <col min="8451" max="8454" width="102.75" style="446" customWidth="1"/>
    <col min="8455" max="8704" width="11" style="446"/>
    <col min="8705" max="8705" width="2" style="446" customWidth="1"/>
    <col min="8706" max="8706" width="78" style="446" customWidth="1"/>
    <col min="8707" max="8710" width="102.75" style="446" customWidth="1"/>
    <col min="8711" max="8960" width="11" style="446"/>
    <col min="8961" max="8961" width="2" style="446" customWidth="1"/>
    <col min="8962" max="8962" width="78" style="446" customWidth="1"/>
    <col min="8963" max="8966" width="102.75" style="446" customWidth="1"/>
    <col min="8967" max="9216" width="11" style="446"/>
    <col min="9217" max="9217" width="2" style="446" customWidth="1"/>
    <col min="9218" max="9218" width="78" style="446" customWidth="1"/>
    <col min="9219" max="9222" width="102.75" style="446" customWidth="1"/>
    <col min="9223" max="9472" width="11" style="446"/>
    <col min="9473" max="9473" width="2" style="446" customWidth="1"/>
    <col min="9474" max="9474" width="78" style="446" customWidth="1"/>
    <col min="9475" max="9478" width="102.75" style="446" customWidth="1"/>
    <col min="9479" max="9728" width="11" style="446"/>
    <col min="9729" max="9729" width="2" style="446" customWidth="1"/>
    <col min="9730" max="9730" width="78" style="446" customWidth="1"/>
    <col min="9731" max="9734" width="102.75" style="446" customWidth="1"/>
    <col min="9735" max="9984" width="11" style="446"/>
    <col min="9985" max="9985" width="2" style="446" customWidth="1"/>
    <col min="9986" max="9986" width="78" style="446" customWidth="1"/>
    <col min="9987" max="9990" width="102.75" style="446" customWidth="1"/>
    <col min="9991" max="10240" width="11" style="446"/>
    <col min="10241" max="10241" width="2" style="446" customWidth="1"/>
    <col min="10242" max="10242" width="78" style="446" customWidth="1"/>
    <col min="10243" max="10246" width="102.75" style="446" customWidth="1"/>
    <col min="10247" max="10496" width="11" style="446"/>
    <col min="10497" max="10497" width="2" style="446" customWidth="1"/>
    <col min="10498" max="10498" width="78" style="446" customWidth="1"/>
    <col min="10499" max="10502" width="102.75" style="446" customWidth="1"/>
    <col min="10503" max="10752" width="11" style="446"/>
    <col min="10753" max="10753" width="2" style="446" customWidth="1"/>
    <col min="10754" max="10754" width="78" style="446" customWidth="1"/>
    <col min="10755" max="10758" width="102.75" style="446" customWidth="1"/>
    <col min="10759" max="11008" width="11" style="446"/>
    <col min="11009" max="11009" width="2" style="446" customWidth="1"/>
    <col min="11010" max="11010" width="78" style="446" customWidth="1"/>
    <col min="11011" max="11014" width="102.75" style="446" customWidth="1"/>
    <col min="11015" max="11264" width="11" style="446"/>
    <col min="11265" max="11265" width="2" style="446" customWidth="1"/>
    <col min="11266" max="11266" width="78" style="446" customWidth="1"/>
    <col min="11267" max="11270" width="102.75" style="446" customWidth="1"/>
    <col min="11271" max="11520" width="11" style="446"/>
    <col min="11521" max="11521" width="2" style="446" customWidth="1"/>
    <col min="11522" max="11522" width="78" style="446" customWidth="1"/>
    <col min="11523" max="11526" width="102.75" style="446" customWidth="1"/>
    <col min="11527" max="11776" width="11" style="446"/>
    <col min="11777" max="11777" width="2" style="446" customWidth="1"/>
    <col min="11778" max="11778" width="78" style="446" customWidth="1"/>
    <col min="11779" max="11782" width="102.75" style="446" customWidth="1"/>
    <col min="11783" max="12032" width="11" style="446"/>
    <col min="12033" max="12033" width="2" style="446" customWidth="1"/>
    <col min="12034" max="12034" width="78" style="446" customWidth="1"/>
    <col min="12035" max="12038" width="102.75" style="446" customWidth="1"/>
    <col min="12039" max="12288" width="11" style="446"/>
    <col min="12289" max="12289" width="2" style="446" customWidth="1"/>
    <col min="12290" max="12290" width="78" style="446" customWidth="1"/>
    <col min="12291" max="12294" width="102.75" style="446" customWidth="1"/>
    <col min="12295" max="12544" width="11" style="446"/>
    <col min="12545" max="12545" width="2" style="446" customWidth="1"/>
    <col min="12546" max="12546" width="78" style="446" customWidth="1"/>
    <col min="12547" max="12550" width="102.75" style="446" customWidth="1"/>
    <col min="12551" max="12800" width="11" style="446"/>
    <col min="12801" max="12801" width="2" style="446" customWidth="1"/>
    <col min="12802" max="12802" width="78" style="446" customWidth="1"/>
    <col min="12803" max="12806" width="102.75" style="446" customWidth="1"/>
    <col min="12807" max="13056" width="11" style="446"/>
    <col min="13057" max="13057" width="2" style="446" customWidth="1"/>
    <col min="13058" max="13058" width="78" style="446" customWidth="1"/>
    <col min="13059" max="13062" width="102.75" style="446" customWidth="1"/>
    <col min="13063" max="13312" width="11" style="446"/>
    <col min="13313" max="13313" width="2" style="446" customWidth="1"/>
    <col min="13314" max="13314" width="78" style="446" customWidth="1"/>
    <col min="13315" max="13318" width="102.75" style="446" customWidth="1"/>
    <col min="13319" max="13568" width="11" style="446"/>
    <col min="13569" max="13569" width="2" style="446" customWidth="1"/>
    <col min="13570" max="13570" width="78" style="446" customWidth="1"/>
    <col min="13571" max="13574" width="102.75" style="446" customWidth="1"/>
    <col min="13575" max="13824" width="11" style="446"/>
    <col min="13825" max="13825" width="2" style="446" customWidth="1"/>
    <col min="13826" max="13826" width="78" style="446" customWidth="1"/>
    <col min="13827" max="13830" width="102.75" style="446" customWidth="1"/>
    <col min="13831" max="14080" width="11" style="446"/>
    <col min="14081" max="14081" width="2" style="446" customWidth="1"/>
    <col min="14082" max="14082" width="78" style="446" customWidth="1"/>
    <col min="14083" max="14086" width="102.75" style="446" customWidth="1"/>
    <col min="14087" max="14336" width="11" style="446"/>
    <col min="14337" max="14337" width="2" style="446" customWidth="1"/>
    <col min="14338" max="14338" width="78" style="446" customWidth="1"/>
    <col min="14339" max="14342" width="102.75" style="446" customWidth="1"/>
    <col min="14343" max="14592" width="11" style="446"/>
    <col min="14593" max="14593" width="2" style="446" customWidth="1"/>
    <col min="14594" max="14594" width="78" style="446" customWidth="1"/>
    <col min="14595" max="14598" width="102.75" style="446" customWidth="1"/>
    <col min="14599" max="14848" width="11" style="446"/>
    <col min="14849" max="14849" width="2" style="446" customWidth="1"/>
    <col min="14850" max="14850" width="78" style="446" customWidth="1"/>
    <col min="14851" max="14854" width="102.75" style="446" customWidth="1"/>
    <col min="14855" max="15104" width="11" style="446"/>
    <col min="15105" max="15105" width="2" style="446" customWidth="1"/>
    <col min="15106" max="15106" width="78" style="446" customWidth="1"/>
    <col min="15107" max="15110" width="102.75" style="446" customWidth="1"/>
    <col min="15111" max="15360" width="11" style="446"/>
    <col min="15361" max="15361" width="2" style="446" customWidth="1"/>
    <col min="15362" max="15362" width="78" style="446" customWidth="1"/>
    <col min="15363" max="15366" width="102.75" style="446" customWidth="1"/>
    <col min="15367" max="15616" width="11" style="446"/>
    <col min="15617" max="15617" width="2" style="446" customWidth="1"/>
    <col min="15618" max="15618" width="78" style="446" customWidth="1"/>
    <col min="15619" max="15622" width="102.75" style="446" customWidth="1"/>
    <col min="15623" max="15872" width="11" style="446"/>
    <col min="15873" max="15873" width="2" style="446" customWidth="1"/>
    <col min="15874" max="15874" width="78" style="446" customWidth="1"/>
    <col min="15875" max="15878" width="102.75" style="446" customWidth="1"/>
    <col min="15879" max="16128" width="11" style="446"/>
    <col min="16129" max="16129" width="2" style="446" customWidth="1"/>
    <col min="16130" max="16130" width="78" style="446" customWidth="1"/>
    <col min="16131" max="16134" width="102.75" style="446" customWidth="1"/>
    <col min="16135" max="16384" width="11" style="446"/>
  </cols>
  <sheetData>
    <row r="1" spans="1:2" s="443" customFormat="1" ht="36.75" customHeight="1" x14ac:dyDescent="0.2">
      <c r="A1" s="441"/>
      <c r="B1" s="442" t="s">
        <v>6</v>
      </c>
    </row>
    <row r="2" spans="1:2" s="444" customFormat="1" ht="19.5" customHeight="1" x14ac:dyDescent="0.2">
      <c r="B2" s="445" t="s">
        <v>402</v>
      </c>
    </row>
    <row r="3" spans="1:2" ht="15" x14ac:dyDescent="0.25">
      <c r="B3" s="447" t="s">
        <v>403</v>
      </c>
    </row>
    <row r="5" spans="1:2" ht="29.25" customHeight="1" x14ac:dyDescent="0.2">
      <c r="B5" s="448" t="s">
        <v>404</v>
      </c>
    </row>
    <row r="6" spans="1:2" ht="9.9499999999999993" customHeight="1" x14ac:dyDescent="0.2">
      <c r="B6" s="448"/>
    </row>
    <row r="7" spans="1:2" ht="73.5" customHeight="1" x14ac:dyDescent="0.2">
      <c r="B7" s="448" t="s">
        <v>405</v>
      </c>
    </row>
    <row r="8" spans="1:2" ht="9.9499999999999993" customHeight="1" x14ac:dyDescent="0.2">
      <c r="B8" s="448"/>
    </row>
    <row r="9" spans="1:2" ht="50.25" customHeight="1" x14ac:dyDescent="0.2">
      <c r="B9" s="448" t="s">
        <v>406</v>
      </c>
    </row>
    <row r="10" spans="1:2" ht="9.9499999999999993" customHeight="1" x14ac:dyDescent="0.2">
      <c r="B10" s="448"/>
    </row>
    <row r="11" spans="1:2" ht="79.5" customHeight="1" x14ac:dyDescent="0.2">
      <c r="B11" s="448" t="s">
        <v>407</v>
      </c>
    </row>
    <row r="12" spans="1:2" ht="9.9499999999999993" customHeight="1" x14ac:dyDescent="0.2">
      <c r="B12" s="448"/>
    </row>
    <row r="13" spans="1:2" ht="48.75" customHeight="1" x14ac:dyDescent="0.2">
      <c r="B13" s="448" t="s">
        <v>408</v>
      </c>
    </row>
    <row r="14" spans="1:2" ht="9.9499999999999993" customHeight="1" x14ac:dyDescent="0.2">
      <c r="B14" s="448"/>
    </row>
    <row r="15" spans="1:2" ht="33" customHeight="1" x14ac:dyDescent="0.2">
      <c r="B15" s="448" t="s">
        <v>409</v>
      </c>
    </row>
    <row r="16" spans="1:2" ht="9.9499999999999993" customHeight="1" x14ac:dyDescent="0.2">
      <c r="B16" s="448"/>
    </row>
    <row r="17" spans="2:2" ht="105" customHeight="1" x14ac:dyDescent="0.2">
      <c r="B17" s="448" t="s">
        <v>410</v>
      </c>
    </row>
    <row r="18" spans="2:2" ht="9.9499999999999993" customHeight="1" x14ac:dyDescent="0.2">
      <c r="B18" s="448"/>
    </row>
    <row r="19" spans="2:2" ht="13.5" customHeight="1" x14ac:dyDescent="0.2">
      <c r="B19" s="449" t="s">
        <v>411</v>
      </c>
    </row>
    <row r="20" spans="2:2" ht="40.5" customHeight="1" x14ac:dyDescent="0.2">
      <c r="B20" s="450" t="s">
        <v>412</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3" customWidth="1"/>
    <col min="2" max="2" width="78" style="453" customWidth="1"/>
    <col min="3" max="6" width="11" style="453"/>
    <col min="7" max="7" width="4.125" style="453" customWidth="1"/>
    <col min="8" max="256" width="11" style="453"/>
    <col min="257" max="257" width="1.875" style="453" customWidth="1"/>
    <col min="258" max="258" width="78" style="453" customWidth="1"/>
    <col min="259" max="262" width="11" style="453"/>
    <col min="263" max="263" width="4.125" style="453" customWidth="1"/>
    <col min="264" max="512" width="11" style="453"/>
    <col min="513" max="513" width="1.875" style="453" customWidth="1"/>
    <col min="514" max="514" width="78" style="453" customWidth="1"/>
    <col min="515" max="518" width="11" style="453"/>
    <col min="519" max="519" width="4.125" style="453" customWidth="1"/>
    <col min="520" max="768" width="11" style="453"/>
    <col min="769" max="769" width="1.875" style="453" customWidth="1"/>
    <col min="770" max="770" width="78" style="453" customWidth="1"/>
    <col min="771" max="774" width="11" style="453"/>
    <col min="775" max="775" width="4.125" style="453" customWidth="1"/>
    <col min="776" max="1024" width="11" style="453"/>
    <col min="1025" max="1025" width="1.875" style="453" customWidth="1"/>
    <col min="1026" max="1026" width="78" style="453" customWidth="1"/>
    <col min="1027" max="1030" width="11" style="453"/>
    <col min="1031" max="1031" width="4.125" style="453" customWidth="1"/>
    <col min="1032" max="1280" width="11" style="453"/>
    <col min="1281" max="1281" width="1.875" style="453" customWidth="1"/>
    <col min="1282" max="1282" width="78" style="453" customWidth="1"/>
    <col min="1283" max="1286" width="11" style="453"/>
    <col min="1287" max="1287" width="4.125" style="453" customWidth="1"/>
    <col min="1288" max="1536" width="11" style="453"/>
    <col min="1537" max="1537" width="1.875" style="453" customWidth="1"/>
    <col min="1538" max="1538" width="78" style="453" customWidth="1"/>
    <col min="1539" max="1542" width="11" style="453"/>
    <col min="1543" max="1543" width="4.125" style="453" customWidth="1"/>
    <col min="1544" max="1792" width="11" style="453"/>
    <col min="1793" max="1793" width="1.875" style="453" customWidth="1"/>
    <col min="1794" max="1794" width="78" style="453" customWidth="1"/>
    <col min="1795" max="1798" width="11" style="453"/>
    <col min="1799" max="1799" width="4.125" style="453" customWidth="1"/>
    <col min="1800" max="2048" width="11" style="453"/>
    <col min="2049" max="2049" width="1.875" style="453" customWidth="1"/>
    <col min="2050" max="2050" width="78" style="453" customWidth="1"/>
    <col min="2051" max="2054" width="11" style="453"/>
    <col min="2055" max="2055" width="4.125" style="453" customWidth="1"/>
    <col min="2056" max="2304" width="11" style="453"/>
    <col min="2305" max="2305" width="1.875" style="453" customWidth="1"/>
    <col min="2306" max="2306" width="78" style="453" customWidth="1"/>
    <col min="2307" max="2310" width="11" style="453"/>
    <col min="2311" max="2311" width="4.125" style="453" customWidth="1"/>
    <col min="2312" max="2560" width="11" style="453"/>
    <col min="2561" max="2561" width="1.875" style="453" customWidth="1"/>
    <col min="2562" max="2562" width="78" style="453" customWidth="1"/>
    <col min="2563" max="2566" width="11" style="453"/>
    <col min="2567" max="2567" width="4.125" style="453" customWidth="1"/>
    <col min="2568" max="2816" width="11" style="453"/>
    <col min="2817" max="2817" width="1.875" style="453" customWidth="1"/>
    <col min="2818" max="2818" width="78" style="453" customWidth="1"/>
    <col min="2819" max="2822" width="11" style="453"/>
    <col min="2823" max="2823" width="4.125" style="453" customWidth="1"/>
    <col min="2824" max="3072" width="11" style="453"/>
    <col min="3073" max="3073" width="1.875" style="453" customWidth="1"/>
    <col min="3074" max="3074" width="78" style="453" customWidth="1"/>
    <col min="3075" max="3078" width="11" style="453"/>
    <col min="3079" max="3079" width="4.125" style="453" customWidth="1"/>
    <col min="3080" max="3328" width="11" style="453"/>
    <col min="3329" max="3329" width="1.875" style="453" customWidth="1"/>
    <col min="3330" max="3330" width="78" style="453" customWidth="1"/>
    <col min="3331" max="3334" width="11" style="453"/>
    <col min="3335" max="3335" width="4.125" style="453" customWidth="1"/>
    <col min="3336" max="3584" width="11" style="453"/>
    <col min="3585" max="3585" width="1.875" style="453" customWidth="1"/>
    <col min="3586" max="3586" width="78" style="453" customWidth="1"/>
    <col min="3587" max="3590" width="11" style="453"/>
    <col min="3591" max="3591" width="4.125" style="453" customWidth="1"/>
    <col min="3592" max="3840" width="11" style="453"/>
    <col min="3841" max="3841" width="1.875" style="453" customWidth="1"/>
    <col min="3842" max="3842" width="78" style="453" customWidth="1"/>
    <col min="3843" max="3846" width="11" style="453"/>
    <col min="3847" max="3847" width="4.125" style="453" customWidth="1"/>
    <col min="3848" max="4096" width="11" style="453"/>
    <col min="4097" max="4097" width="1.875" style="453" customWidth="1"/>
    <col min="4098" max="4098" width="78" style="453" customWidth="1"/>
    <col min="4099" max="4102" width="11" style="453"/>
    <col min="4103" max="4103" width="4.125" style="453" customWidth="1"/>
    <col min="4104" max="4352" width="11" style="453"/>
    <col min="4353" max="4353" width="1.875" style="453" customWidth="1"/>
    <col min="4354" max="4354" width="78" style="453" customWidth="1"/>
    <col min="4355" max="4358" width="11" style="453"/>
    <col min="4359" max="4359" width="4.125" style="453" customWidth="1"/>
    <col min="4360" max="4608" width="11" style="453"/>
    <col min="4609" max="4609" width="1.875" style="453" customWidth="1"/>
    <col min="4610" max="4610" width="78" style="453" customWidth="1"/>
    <col min="4611" max="4614" width="11" style="453"/>
    <col min="4615" max="4615" width="4.125" style="453" customWidth="1"/>
    <col min="4616" max="4864" width="11" style="453"/>
    <col min="4865" max="4865" width="1.875" style="453" customWidth="1"/>
    <col min="4866" max="4866" width="78" style="453" customWidth="1"/>
    <col min="4867" max="4870" width="11" style="453"/>
    <col min="4871" max="4871" width="4.125" style="453" customWidth="1"/>
    <col min="4872" max="5120" width="11" style="453"/>
    <col min="5121" max="5121" width="1.875" style="453" customWidth="1"/>
    <col min="5122" max="5122" width="78" style="453" customWidth="1"/>
    <col min="5123" max="5126" width="11" style="453"/>
    <col min="5127" max="5127" width="4.125" style="453" customWidth="1"/>
    <col min="5128" max="5376" width="11" style="453"/>
    <col min="5377" max="5377" width="1.875" style="453" customWidth="1"/>
    <col min="5378" max="5378" width="78" style="453" customWidth="1"/>
    <col min="5379" max="5382" width="11" style="453"/>
    <col min="5383" max="5383" width="4.125" style="453" customWidth="1"/>
    <col min="5384" max="5632" width="11" style="453"/>
    <col min="5633" max="5633" width="1.875" style="453" customWidth="1"/>
    <col min="5634" max="5634" width="78" style="453" customWidth="1"/>
    <col min="5635" max="5638" width="11" style="453"/>
    <col min="5639" max="5639" width="4.125" style="453" customWidth="1"/>
    <col min="5640" max="5888" width="11" style="453"/>
    <col min="5889" max="5889" width="1.875" style="453" customWidth="1"/>
    <col min="5890" max="5890" width="78" style="453" customWidth="1"/>
    <col min="5891" max="5894" width="11" style="453"/>
    <col min="5895" max="5895" width="4.125" style="453" customWidth="1"/>
    <col min="5896" max="6144" width="11" style="453"/>
    <col min="6145" max="6145" width="1.875" style="453" customWidth="1"/>
    <col min="6146" max="6146" width="78" style="453" customWidth="1"/>
    <col min="6147" max="6150" width="11" style="453"/>
    <col min="6151" max="6151" width="4.125" style="453" customWidth="1"/>
    <col min="6152" max="6400" width="11" style="453"/>
    <col min="6401" max="6401" width="1.875" style="453" customWidth="1"/>
    <col min="6402" max="6402" width="78" style="453" customWidth="1"/>
    <col min="6403" max="6406" width="11" style="453"/>
    <col min="6407" max="6407" width="4.125" style="453" customWidth="1"/>
    <col min="6408" max="6656" width="11" style="453"/>
    <col min="6657" max="6657" width="1.875" style="453" customWidth="1"/>
    <col min="6658" max="6658" width="78" style="453" customWidth="1"/>
    <col min="6659" max="6662" width="11" style="453"/>
    <col min="6663" max="6663" width="4.125" style="453" customWidth="1"/>
    <col min="6664" max="6912" width="11" style="453"/>
    <col min="6913" max="6913" width="1.875" style="453" customWidth="1"/>
    <col min="6914" max="6914" width="78" style="453" customWidth="1"/>
    <col min="6915" max="6918" width="11" style="453"/>
    <col min="6919" max="6919" width="4.125" style="453" customWidth="1"/>
    <col min="6920" max="7168" width="11" style="453"/>
    <col min="7169" max="7169" width="1.875" style="453" customWidth="1"/>
    <col min="7170" max="7170" width="78" style="453" customWidth="1"/>
    <col min="7171" max="7174" width="11" style="453"/>
    <col min="7175" max="7175" width="4.125" style="453" customWidth="1"/>
    <col min="7176" max="7424" width="11" style="453"/>
    <col min="7425" max="7425" width="1.875" style="453" customWidth="1"/>
    <col min="7426" max="7426" width="78" style="453" customWidth="1"/>
    <col min="7427" max="7430" width="11" style="453"/>
    <col min="7431" max="7431" width="4.125" style="453" customWidth="1"/>
    <col min="7432" max="7680" width="11" style="453"/>
    <col min="7681" max="7681" width="1.875" style="453" customWidth="1"/>
    <col min="7682" max="7682" width="78" style="453" customWidth="1"/>
    <col min="7683" max="7686" width="11" style="453"/>
    <col min="7687" max="7687" width="4.125" style="453" customWidth="1"/>
    <col min="7688" max="7936" width="11" style="453"/>
    <col min="7937" max="7937" width="1.875" style="453" customWidth="1"/>
    <col min="7938" max="7938" width="78" style="453" customWidth="1"/>
    <col min="7939" max="7942" width="11" style="453"/>
    <col min="7943" max="7943" width="4.125" style="453" customWidth="1"/>
    <col min="7944" max="8192" width="11" style="453"/>
    <col min="8193" max="8193" width="1.875" style="453" customWidth="1"/>
    <col min="8194" max="8194" width="78" style="453" customWidth="1"/>
    <col min="8195" max="8198" width="11" style="453"/>
    <col min="8199" max="8199" width="4.125" style="453" customWidth="1"/>
    <col min="8200" max="8448" width="11" style="453"/>
    <col min="8449" max="8449" width="1.875" style="453" customWidth="1"/>
    <col min="8450" max="8450" width="78" style="453" customWidth="1"/>
    <col min="8451" max="8454" width="11" style="453"/>
    <col min="8455" max="8455" width="4.125" style="453" customWidth="1"/>
    <col min="8456" max="8704" width="11" style="453"/>
    <col min="8705" max="8705" width="1.875" style="453" customWidth="1"/>
    <col min="8706" max="8706" width="78" style="453" customWidth="1"/>
    <col min="8707" max="8710" width="11" style="453"/>
    <col min="8711" max="8711" width="4.125" style="453" customWidth="1"/>
    <col min="8712" max="8960" width="11" style="453"/>
    <col min="8961" max="8961" width="1.875" style="453" customWidth="1"/>
    <col min="8962" max="8962" width="78" style="453" customWidth="1"/>
    <col min="8963" max="8966" width="11" style="453"/>
    <col min="8967" max="8967" width="4.125" style="453" customWidth="1"/>
    <col min="8968" max="9216" width="11" style="453"/>
    <col min="9217" max="9217" width="1.875" style="453" customWidth="1"/>
    <col min="9218" max="9218" width="78" style="453" customWidth="1"/>
    <col min="9219" max="9222" width="11" style="453"/>
    <col min="9223" max="9223" width="4.125" style="453" customWidth="1"/>
    <col min="9224" max="9472" width="11" style="453"/>
    <col min="9473" max="9473" width="1.875" style="453" customWidth="1"/>
    <col min="9474" max="9474" width="78" style="453" customWidth="1"/>
    <col min="9475" max="9478" width="11" style="453"/>
    <col min="9479" max="9479" width="4.125" style="453" customWidth="1"/>
    <col min="9480" max="9728" width="11" style="453"/>
    <col min="9729" max="9729" width="1.875" style="453" customWidth="1"/>
    <col min="9730" max="9730" width="78" style="453" customWidth="1"/>
    <col min="9731" max="9734" width="11" style="453"/>
    <col min="9735" max="9735" width="4.125" style="453" customWidth="1"/>
    <col min="9736" max="9984" width="11" style="453"/>
    <col min="9985" max="9985" width="1.875" style="453" customWidth="1"/>
    <col min="9986" max="9986" width="78" style="453" customWidth="1"/>
    <col min="9987" max="9990" width="11" style="453"/>
    <col min="9991" max="9991" width="4.125" style="453" customWidth="1"/>
    <col min="9992" max="10240" width="11" style="453"/>
    <col min="10241" max="10241" width="1.875" style="453" customWidth="1"/>
    <col min="10242" max="10242" width="78" style="453" customWidth="1"/>
    <col min="10243" max="10246" width="11" style="453"/>
    <col min="10247" max="10247" width="4.125" style="453" customWidth="1"/>
    <col min="10248" max="10496" width="11" style="453"/>
    <col min="10497" max="10497" width="1.875" style="453" customWidth="1"/>
    <col min="10498" max="10498" width="78" style="453" customWidth="1"/>
    <col min="10499" max="10502" width="11" style="453"/>
    <col min="10503" max="10503" width="4.125" style="453" customWidth="1"/>
    <col min="10504" max="10752" width="11" style="453"/>
    <col min="10753" max="10753" width="1.875" style="453" customWidth="1"/>
    <col min="10754" max="10754" width="78" style="453" customWidth="1"/>
    <col min="10755" max="10758" width="11" style="453"/>
    <col min="10759" max="10759" width="4.125" style="453" customWidth="1"/>
    <col min="10760" max="11008" width="11" style="453"/>
    <col min="11009" max="11009" width="1.875" style="453" customWidth="1"/>
    <col min="11010" max="11010" width="78" style="453" customWidth="1"/>
    <col min="11011" max="11014" width="11" style="453"/>
    <col min="11015" max="11015" width="4.125" style="453" customWidth="1"/>
    <col min="11016" max="11264" width="11" style="453"/>
    <col min="11265" max="11265" width="1.875" style="453" customWidth="1"/>
    <col min="11266" max="11266" width="78" style="453" customWidth="1"/>
    <col min="11267" max="11270" width="11" style="453"/>
    <col min="11271" max="11271" width="4.125" style="453" customWidth="1"/>
    <col min="11272" max="11520" width="11" style="453"/>
    <col min="11521" max="11521" width="1.875" style="453" customWidth="1"/>
    <col min="11522" max="11522" width="78" style="453" customWidth="1"/>
    <col min="11523" max="11526" width="11" style="453"/>
    <col min="11527" max="11527" width="4.125" style="453" customWidth="1"/>
    <col min="11528" max="11776" width="11" style="453"/>
    <col min="11777" max="11777" width="1.875" style="453" customWidth="1"/>
    <col min="11778" max="11778" width="78" style="453" customWidth="1"/>
    <col min="11779" max="11782" width="11" style="453"/>
    <col min="11783" max="11783" width="4.125" style="453" customWidth="1"/>
    <col min="11784" max="12032" width="11" style="453"/>
    <col min="12033" max="12033" width="1.875" style="453" customWidth="1"/>
    <col min="12034" max="12034" width="78" style="453" customWidth="1"/>
    <col min="12035" max="12038" width="11" style="453"/>
    <col min="12039" max="12039" width="4.125" style="453" customWidth="1"/>
    <col min="12040" max="12288" width="11" style="453"/>
    <col min="12289" max="12289" width="1.875" style="453" customWidth="1"/>
    <col min="12290" max="12290" width="78" style="453" customWidth="1"/>
    <col min="12291" max="12294" width="11" style="453"/>
    <col min="12295" max="12295" width="4.125" style="453" customWidth="1"/>
    <col min="12296" max="12544" width="11" style="453"/>
    <col min="12545" max="12545" width="1.875" style="453" customWidth="1"/>
    <col min="12546" max="12546" width="78" style="453" customWidth="1"/>
    <col min="12547" max="12550" width="11" style="453"/>
    <col min="12551" max="12551" width="4.125" style="453" customWidth="1"/>
    <col min="12552" max="12800" width="11" style="453"/>
    <col min="12801" max="12801" width="1.875" style="453" customWidth="1"/>
    <col min="12802" max="12802" width="78" style="453" customWidth="1"/>
    <col min="12803" max="12806" width="11" style="453"/>
    <col min="12807" max="12807" width="4.125" style="453" customWidth="1"/>
    <col min="12808" max="13056" width="11" style="453"/>
    <col min="13057" max="13057" width="1.875" style="453" customWidth="1"/>
    <col min="13058" max="13058" width="78" style="453" customWidth="1"/>
    <col min="13059" max="13062" width="11" style="453"/>
    <col min="13063" max="13063" width="4.125" style="453" customWidth="1"/>
    <col min="13064" max="13312" width="11" style="453"/>
    <col min="13313" max="13313" width="1.875" style="453" customWidth="1"/>
    <col min="13314" max="13314" width="78" style="453" customWidth="1"/>
    <col min="13315" max="13318" width="11" style="453"/>
    <col min="13319" max="13319" width="4.125" style="453" customWidth="1"/>
    <col min="13320" max="13568" width="11" style="453"/>
    <col min="13569" max="13569" width="1.875" style="453" customWidth="1"/>
    <col min="13570" max="13570" width="78" style="453" customWidth="1"/>
    <col min="13571" max="13574" width="11" style="453"/>
    <col min="13575" max="13575" width="4.125" style="453" customWidth="1"/>
    <col min="13576" max="13824" width="11" style="453"/>
    <col min="13825" max="13825" width="1.875" style="453" customWidth="1"/>
    <col min="13826" max="13826" width="78" style="453" customWidth="1"/>
    <col min="13827" max="13830" width="11" style="453"/>
    <col min="13831" max="13831" width="4.125" style="453" customWidth="1"/>
    <col min="13832" max="14080" width="11" style="453"/>
    <col min="14081" max="14081" width="1.875" style="453" customWidth="1"/>
    <col min="14082" max="14082" width="78" style="453" customWidth="1"/>
    <col min="14083" max="14086" width="11" style="453"/>
    <col min="14087" max="14087" width="4.125" style="453" customWidth="1"/>
    <col min="14088" max="14336" width="11" style="453"/>
    <col min="14337" max="14337" width="1.875" style="453" customWidth="1"/>
    <col min="14338" max="14338" width="78" style="453" customWidth="1"/>
    <col min="14339" max="14342" width="11" style="453"/>
    <col min="14343" max="14343" width="4.125" style="453" customWidth="1"/>
    <col min="14344" max="14592" width="11" style="453"/>
    <col min="14593" max="14593" width="1.875" style="453" customWidth="1"/>
    <col min="14594" max="14594" width="78" style="453" customWidth="1"/>
    <col min="14595" max="14598" width="11" style="453"/>
    <col min="14599" max="14599" width="4.125" style="453" customWidth="1"/>
    <col min="14600" max="14848" width="11" style="453"/>
    <col min="14849" max="14849" width="1.875" style="453" customWidth="1"/>
    <col min="14850" max="14850" width="78" style="453" customWidth="1"/>
    <col min="14851" max="14854" width="11" style="453"/>
    <col min="14855" max="14855" width="4.125" style="453" customWidth="1"/>
    <col min="14856" max="15104" width="11" style="453"/>
    <col min="15105" max="15105" width="1.875" style="453" customWidth="1"/>
    <col min="15106" max="15106" width="78" style="453" customWidth="1"/>
    <col min="15107" max="15110" width="11" style="453"/>
    <col min="15111" max="15111" width="4.125" style="453" customWidth="1"/>
    <col min="15112" max="15360" width="11" style="453"/>
    <col min="15361" max="15361" width="1.875" style="453" customWidth="1"/>
    <col min="15362" max="15362" width="78" style="453" customWidth="1"/>
    <col min="15363" max="15366" width="11" style="453"/>
    <col min="15367" max="15367" width="4.125" style="453" customWidth="1"/>
    <col min="15368" max="15616" width="11" style="453"/>
    <col min="15617" max="15617" width="1.875" style="453" customWidth="1"/>
    <col min="15618" max="15618" width="78" style="453" customWidth="1"/>
    <col min="15619" max="15622" width="11" style="453"/>
    <col min="15623" max="15623" width="4.125" style="453" customWidth="1"/>
    <col min="15624" max="15872" width="11" style="453"/>
    <col min="15873" max="15873" width="1.875" style="453" customWidth="1"/>
    <col min="15874" max="15874" width="78" style="453" customWidth="1"/>
    <col min="15875" max="15878" width="11" style="453"/>
    <col min="15879" max="15879" width="4.125" style="453" customWidth="1"/>
    <col min="15880" max="16128" width="11" style="453"/>
    <col min="16129" max="16129" width="1.875" style="453" customWidth="1"/>
    <col min="16130" max="16130" width="78" style="453" customWidth="1"/>
    <col min="16131" max="16134" width="11" style="453"/>
    <col min="16135" max="16135" width="4.125" style="453" customWidth="1"/>
    <col min="16136" max="16384" width="11" style="453"/>
  </cols>
  <sheetData>
    <row r="1" spans="1:2" ht="39.75" customHeight="1" x14ac:dyDescent="0.2">
      <c r="A1" s="451"/>
      <c r="B1" s="452" t="s">
        <v>6</v>
      </c>
    </row>
    <row r="2" spans="1:2" ht="25.5" customHeight="1" x14ac:dyDescent="0.2">
      <c r="B2" s="454" t="s">
        <v>402</v>
      </c>
    </row>
    <row r="3" spans="1:2" ht="24.95" customHeight="1" x14ac:dyDescent="0.2">
      <c r="A3" s="455"/>
      <c r="B3" s="456" t="s">
        <v>413</v>
      </c>
    </row>
    <row r="4" spans="1:2" s="446" customFormat="1" ht="12" x14ac:dyDescent="0.2"/>
    <row r="5" spans="1:2" s="446" customFormat="1" ht="139.5" customHeight="1" x14ac:dyDescent="0.2">
      <c r="B5" s="448" t="s">
        <v>414</v>
      </c>
    </row>
    <row r="6" spans="1:2" s="446" customFormat="1" ht="9.9499999999999993" customHeight="1" x14ac:dyDescent="0.2">
      <c r="B6" s="448"/>
    </row>
    <row r="7" spans="1:2" s="446" customFormat="1" ht="222.75" customHeight="1" x14ac:dyDescent="0.2">
      <c r="B7" s="448" t="s">
        <v>415</v>
      </c>
    </row>
    <row r="8" spans="1:2" s="446" customFormat="1" ht="9.9499999999999993" customHeight="1" x14ac:dyDescent="0.2">
      <c r="B8" s="448"/>
    </row>
    <row r="9" spans="1:2" s="446" customFormat="1" ht="61.5" customHeight="1" x14ac:dyDescent="0.2">
      <c r="B9" s="457" t="s">
        <v>416</v>
      </c>
    </row>
    <row r="10" spans="1:2" s="446" customFormat="1" ht="9.9499999999999993" customHeight="1" x14ac:dyDescent="0.2">
      <c r="B10" s="448"/>
    </row>
    <row r="11" spans="1:2" s="446" customFormat="1" ht="152.25" customHeight="1" x14ac:dyDescent="0.2">
      <c r="B11" s="448" t="s">
        <v>417</v>
      </c>
    </row>
    <row r="12" spans="1:2" s="446" customFormat="1" ht="9.9499999999999993" customHeight="1" x14ac:dyDescent="0.2">
      <c r="B12" s="448"/>
    </row>
    <row r="13" spans="1:2" s="446" customFormat="1" ht="96" customHeight="1" x14ac:dyDescent="0.2">
      <c r="B13" s="448" t="s">
        <v>418</v>
      </c>
    </row>
    <row r="14" spans="1:2" s="446" customFormat="1" ht="9.9499999999999993" customHeight="1" x14ac:dyDescent="0.2">
      <c r="B14" s="448"/>
    </row>
    <row r="15" spans="1:2" s="446" customFormat="1" ht="176.25" customHeight="1" x14ac:dyDescent="0.2">
      <c r="B15" s="457" t="s">
        <v>419</v>
      </c>
    </row>
    <row r="16" spans="1:2" s="446" customFormat="1" ht="9.9499999999999993" customHeight="1" x14ac:dyDescent="0.2">
      <c r="B16" s="448"/>
    </row>
    <row r="17" spans="1:6" s="446" customFormat="1" ht="26.25" customHeight="1" x14ac:dyDescent="0.2">
      <c r="B17" s="449" t="s">
        <v>420</v>
      </c>
    </row>
    <row r="18" spans="1:6" s="446" customFormat="1" ht="37.5" customHeight="1" x14ac:dyDescent="0.2">
      <c r="B18" s="450" t="s">
        <v>421</v>
      </c>
    </row>
    <row r="19" spans="1:6" s="446" customFormat="1" ht="12" x14ac:dyDescent="0.2"/>
    <row r="20" spans="1:6" s="446" customFormat="1" ht="12" x14ac:dyDescent="0.2"/>
    <row r="21" spans="1:6" s="446" customFormat="1" ht="12" x14ac:dyDescent="0.2"/>
    <row r="22" spans="1:6" x14ac:dyDescent="0.2">
      <c r="A22" s="455"/>
      <c r="B22" s="455"/>
      <c r="C22" s="455"/>
      <c r="D22" s="455"/>
      <c r="E22" s="455"/>
      <c r="F22" s="455"/>
    </row>
    <row r="23" spans="1:6" x14ac:dyDescent="0.2">
      <c r="A23" s="455"/>
      <c r="B23" s="455"/>
      <c r="C23" s="455"/>
      <c r="D23" s="455"/>
      <c r="E23" s="455"/>
      <c r="F23" s="455"/>
    </row>
    <row r="24" spans="1:6" x14ac:dyDescent="0.2">
      <c r="A24" s="458"/>
      <c r="B24" s="455"/>
      <c r="C24" s="455"/>
      <c r="D24" s="455"/>
      <c r="E24" s="455"/>
      <c r="F24" s="455"/>
    </row>
    <row r="25" spans="1:6" x14ac:dyDescent="0.2">
      <c r="A25" s="459"/>
      <c r="B25" s="455"/>
      <c r="C25" s="455"/>
      <c r="D25" s="455"/>
      <c r="E25" s="455"/>
      <c r="F25" s="455"/>
    </row>
    <row r="26" spans="1:6" x14ac:dyDescent="0.2">
      <c r="A26" s="455"/>
      <c r="B26" s="455"/>
      <c r="C26" s="455"/>
      <c r="D26" s="455"/>
      <c r="E26" s="455"/>
      <c r="F26" s="455"/>
    </row>
    <row r="27" spans="1:6" x14ac:dyDescent="0.2">
      <c r="A27" s="455"/>
      <c r="B27" s="455"/>
      <c r="C27" s="455"/>
      <c r="D27" s="455"/>
      <c r="E27" s="455"/>
      <c r="F27" s="455"/>
    </row>
    <row r="28" spans="1:6" x14ac:dyDescent="0.2">
      <c r="A28" s="455"/>
      <c r="B28" s="455"/>
      <c r="C28" s="455"/>
      <c r="D28" s="455"/>
      <c r="E28" s="455"/>
      <c r="F28" s="455"/>
    </row>
    <row r="29" spans="1:6" x14ac:dyDescent="0.2">
      <c r="A29" s="455"/>
      <c r="B29" s="455"/>
      <c r="C29" s="455"/>
      <c r="D29" s="455"/>
      <c r="E29" s="455"/>
      <c r="F29" s="455"/>
    </row>
    <row r="30" spans="1:6" x14ac:dyDescent="0.2">
      <c r="A30" s="455"/>
      <c r="B30" s="455"/>
      <c r="C30" s="455"/>
      <c r="D30" s="455"/>
      <c r="E30" s="455"/>
      <c r="F30" s="455"/>
    </row>
    <row r="31" spans="1:6" x14ac:dyDescent="0.2">
      <c r="A31" s="455"/>
      <c r="B31" s="455"/>
      <c r="C31" s="455"/>
      <c r="D31" s="455"/>
      <c r="E31" s="455"/>
      <c r="F31" s="455"/>
    </row>
    <row r="32" spans="1:6" x14ac:dyDescent="0.2">
      <c r="A32" s="455"/>
      <c r="B32" s="455"/>
      <c r="C32" s="455"/>
      <c r="D32" s="455"/>
      <c r="E32" s="455"/>
      <c r="F32" s="455"/>
    </row>
    <row r="33" spans="1:10" x14ac:dyDescent="0.2">
      <c r="A33" s="460"/>
      <c r="B33" s="460"/>
      <c r="C33" s="460"/>
      <c r="D33" s="460"/>
      <c r="E33" s="460"/>
      <c r="F33" s="460"/>
    </row>
    <row r="34" spans="1:10" x14ac:dyDescent="0.2">
      <c r="A34" s="455"/>
      <c r="B34" s="455"/>
      <c r="C34" s="455"/>
      <c r="D34" s="455"/>
      <c r="E34" s="455"/>
      <c r="F34" s="455"/>
    </row>
    <row r="35" spans="1:10" x14ac:dyDescent="0.2">
      <c r="A35" s="455"/>
      <c r="B35" s="455"/>
      <c r="C35" s="455"/>
      <c r="D35" s="455"/>
      <c r="E35" s="455"/>
      <c r="F35" s="455"/>
    </row>
    <row r="36" spans="1:10" ht="8.1" customHeight="1" x14ac:dyDescent="0.2">
      <c r="A36" s="455"/>
      <c r="B36" s="455"/>
      <c r="C36" s="455"/>
      <c r="D36" s="455"/>
      <c r="E36" s="455"/>
      <c r="F36" s="455"/>
    </row>
    <row r="37" spans="1:10" ht="13.5" customHeight="1" x14ac:dyDescent="0.2">
      <c r="A37" s="455"/>
      <c r="B37" s="455"/>
      <c r="C37" s="455"/>
      <c r="D37" s="455"/>
      <c r="E37" s="455"/>
      <c r="F37" s="455"/>
    </row>
    <row r="38" spans="1:10" x14ac:dyDescent="0.2">
      <c r="A38" s="455"/>
      <c r="B38" s="455"/>
      <c r="C38" s="455"/>
      <c r="D38" s="455"/>
      <c r="E38" s="455"/>
      <c r="F38" s="455"/>
    </row>
    <row r="39" spans="1:10" x14ac:dyDescent="0.2">
      <c r="A39" s="455"/>
      <c r="B39" s="455"/>
      <c r="C39" s="455"/>
      <c r="D39" s="455"/>
      <c r="E39" s="455"/>
      <c r="F39" s="455"/>
      <c r="J39" s="461"/>
    </row>
    <row r="40" spans="1:10" x14ac:dyDescent="0.2">
      <c r="A40" s="455"/>
      <c r="B40" s="455"/>
      <c r="C40" s="455"/>
      <c r="D40" s="455"/>
      <c r="E40" s="455"/>
      <c r="F40" s="455"/>
    </row>
    <row r="41" spans="1:10" x14ac:dyDescent="0.2">
      <c r="A41" s="455"/>
      <c r="B41" s="455"/>
      <c r="C41" s="455"/>
      <c r="D41" s="455"/>
      <c r="E41" s="455"/>
      <c r="F41" s="455"/>
    </row>
    <row r="42" spans="1:10" x14ac:dyDescent="0.2">
      <c r="A42" s="455"/>
      <c r="B42" s="455"/>
      <c r="C42" s="455"/>
      <c r="D42" s="455"/>
      <c r="E42" s="455"/>
      <c r="F42" s="455"/>
    </row>
    <row r="43" spans="1:10" ht="33" customHeight="1" x14ac:dyDescent="0.2">
      <c r="A43" s="455"/>
      <c r="B43" s="455"/>
      <c r="C43" s="455"/>
      <c r="D43" s="455"/>
      <c r="E43" s="455"/>
      <c r="F43" s="455"/>
    </row>
    <row r="44" spans="1:10" ht="16.5" customHeight="1" x14ac:dyDescent="0.2">
      <c r="A44" s="455"/>
      <c r="B44" s="455"/>
      <c r="C44" s="455"/>
      <c r="D44" s="455"/>
      <c r="E44" s="455"/>
      <c r="F44" s="455"/>
    </row>
    <row r="45" spans="1:10" x14ac:dyDescent="0.2">
      <c r="A45" s="455"/>
      <c r="B45" s="455"/>
      <c r="C45" s="455"/>
      <c r="D45" s="455"/>
      <c r="E45" s="455"/>
      <c r="F45" s="455"/>
    </row>
    <row r="46" spans="1:10" x14ac:dyDescent="0.2">
      <c r="A46" s="455"/>
      <c r="B46" s="455"/>
      <c r="C46" s="455"/>
      <c r="D46" s="455"/>
      <c r="E46" s="455"/>
      <c r="F46" s="455"/>
    </row>
    <row r="47" spans="1:10" x14ac:dyDescent="0.2">
      <c r="A47" s="455"/>
      <c r="B47" s="455"/>
      <c r="C47" s="455"/>
      <c r="D47" s="455"/>
      <c r="E47" s="455"/>
      <c r="F47" s="455"/>
    </row>
    <row r="48" spans="1:10" x14ac:dyDescent="0.2">
      <c r="A48" s="455"/>
      <c r="B48" s="455"/>
      <c r="C48" s="455"/>
      <c r="D48" s="455"/>
      <c r="E48" s="455"/>
      <c r="F48" s="455"/>
    </row>
    <row r="49" spans="1:6" x14ac:dyDescent="0.2">
      <c r="A49" s="455"/>
      <c r="B49" s="455"/>
      <c r="C49" s="455"/>
      <c r="D49" s="455"/>
      <c r="E49" s="455"/>
      <c r="F49" s="455"/>
    </row>
    <row r="50" spans="1:6" x14ac:dyDescent="0.2">
      <c r="A50" s="455"/>
      <c r="B50" s="455"/>
      <c r="C50" s="455"/>
      <c r="D50" s="455"/>
      <c r="E50" s="455"/>
      <c r="F50" s="455"/>
    </row>
    <row r="51" spans="1:6" x14ac:dyDescent="0.2">
      <c r="A51" s="455"/>
      <c r="B51" s="455"/>
      <c r="C51" s="455"/>
      <c r="D51" s="455"/>
      <c r="E51" s="455"/>
      <c r="F51" s="455"/>
    </row>
    <row r="52" spans="1:6" x14ac:dyDescent="0.2">
      <c r="A52" s="455"/>
      <c r="B52" s="455"/>
      <c r="C52" s="455"/>
      <c r="D52" s="455"/>
      <c r="E52" s="455"/>
      <c r="F52" s="455"/>
    </row>
    <row r="53" spans="1:6" x14ac:dyDescent="0.2">
      <c r="A53" s="455"/>
      <c r="B53" s="455"/>
      <c r="C53" s="455"/>
      <c r="D53" s="455"/>
      <c r="E53" s="455"/>
      <c r="F53" s="455"/>
    </row>
    <row r="54" spans="1:6" x14ac:dyDescent="0.2">
      <c r="A54" s="455"/>
      <c r="B54" s="455"/>
      <c r="C54" s="455"/>
      <c r="D54" s="455"/>
      <c r="E54" s="455"/>
      <c r="F54" s="455"/>
    </row>
    <row r="55" spans="1:6" x14ac:dyDescent="0.2">
      <c r="A55" s="455"/>
      <c r="B55" s="455"/>
      <c r="C55" s="455"/>
      <c r="D55" s="455"/>
      <c r="E55" s="455"/>
      <c r="F55" s="455"/>
    </row>
    <row r="56" spans="1:6" x14ac:dyDescent="0.2">
      <c r="A56" s="455"/>
      <c r="B56" s="455"/>
      <c r="C56" s="455"/>
      <c r="D56" s="455"/>
      <c r="E56" s="455"/>
      <c r="F56" s="455"/>
    </row>
    <row r="57" spans="1:6" x14ac:dyDescent="0.2">
      <c r="A57" s="455"/>
      <c r="B57" s="455"/>
      <c r="C57" s="455"/>
      <c r="D57" s="455"/>
      <c r="E57" s="455"/>
      <c r="F57" s="455"/>
    </row>
    <row r="58" spans="1:6" x14ac:dyDescent="0.2">
      <c r="A58" s="455"/>
      <c r="B58" s="455"/>
      <c r="C58" s="455"/>
      <c r="D58" s="455"/>
      <c r="E58" s="455"/>
      <c r="F58" s="455"/>
    </row>
    <row r="59" spans="1:6" x14ac:dyDescent="0.2">
      <c r="A59" s="455"/>
      <c r="B59" s="455"/>
      <c r="C59" s="455"/>
      <c r="D59" s="455"/>
      <c r="E59" s="455"/>
      <c r="F59" s="455"/>
    </row>
    <row r="60" spans="1:6" x14ac:dyDescent="0.2">
      <c r="A60" s="455"/>
      <c r="B60" s="455"/>
      <c r="C60" s="455"/>
      <c r="D60" s="455"/>
      <c r="E60" s="455"/>
      <c r="F60" s="455"/>
    </row>
    <row r="61" spans="1:6" x14ac:dyDescent="0.2">
      <c r="A61" s="455"/>
      <c r="B61" s="455"/>
      <c r="C61" s="455"/>
      <c r="D61" s="455"/>
      <c r="E61" s="455"/>
      <c r="F61" s="455"/>
    </row>
    <row r="62" spans="1:6" x14ac:dyDescent="0.2">
      <c r="A62" s="455"/>
      <c r="B62" s="455"/>
      <c r="C62" s="455"/>
      <c r="D62" s="455"/>
      <c r="E62" s="455"/>
      <c r="F62" s="455"/>
    </row>
    <row r="63" spans="1:6" x14ac:dyDescent="0.2">
      <c r="A63" s="455"/>
      <c r="B63" s="455"/>
      <c r="C63" s="455"/>
      <c r="D63" s="455"/>
      <c r="E63" s="455"/>
      <c r="F63" s="455"/>
    </row>
    <row r="64" spans="1:6" x14ac:dyDescent="0.2">
      <c r="A64" s="455"/>
      <c r="B64" s="455"/>
      <c r="C64" s="455"/>
      <c r="D64" s="455"/>
      <c r="E64" s="455"/>
      <c r="F64" s="455"/>
    </row>
    <row r="65" spans="1:6" x14ac:dyDescent="0.2">
      <c r="A65" s="455"/>
      <c r="B65" s="455"/>
      <c r="C65" s="455"/>
      <c r="D65" s="455"/>
      <c r="E65" s="455"/>
      <c r="F65" s="455"/>
    </row>
    <row r="66" spans="1:6" x14ac:dyDescent="0.2">
      <c r="A66" s="455"/>
      <c r="B66" s="455"/>
      <c r="C66" s="455"/>
      <c r="D66" s="455"/>
      <c r="E66" s="455"/>
      <c r="F66" s="455"/>
    </row>
    <row r="67" spans="1:6" x14ac:dyDescent="0.2">
      <c r="A67" s="455"/>
      <c r="B67" s="455"/>
      <c r="C67" s="455"/>
      <c r="D67" s="455"/>
      <c r="E67" s="455"/>
      <c r="F67" s="455"/>
    </row>
    <row r="68" spans="1:6" x14ac:dyDescent="0.2">
      <c r="A68" s="455"/>
      <c r="B68" s="455"/>
      <c r="C68" s="455"/>
      <c r="D68" s="455"/>
      <c r="E68" s="455"/>
      <c r="F68" s="455"/>
    </row>
    <row r="69" spans="1:6" x14ac:dyDescent="0.2">
      <c r="A69" s="455"/>
      <c r="B69" s="455"/>
      <c r="C69" s="455"/>
      <c r="D69" s="455"/>
      <c r="E69" s="455"/>
      <c r="F69" s="455"/>
    </row>
    <row r="70" spans="1:6" x14ac:dyDescent="0.2">
      <c r="A70" s="455"/>
      <c r="B70" s="455"/>
      <c r="C70" s="455"/>
      <c r="D70" s="455"/>
      <c r="E70" s="455"/>
      <c r="F70" s="455"/>
    </row>
    <row r="71" spans="1:6" x14ac:dyDescent="0.2">
      <c r="A71" s="455"/>
      <c r="B71" s="455"/>
      <c r="C71" s="455"/>
      <c r="D71" s="455"/>
      <c r="E71" s="455"/>
      <c r="F71" s="455"/>
    </row>
    <row r="72" spans="1:6" x14ac:dyDescent="0.2">
      <c r="A72" s="455"/>
      <c r="B72" s="455"/>
      <c r="C72" s="455"/>
      <c r="D72" s="455"/>
      <c r="E72" s="455"/>
      <c r="F72" s="455"/>
    </row>
    <row r="73" spans="1:6" x14ac:dyDescent="0.2">
      <c r="A73" s="455"/>
      <c r="B73" s="455"/>
      <c r="C73" s="455"/>
      <c r="D73" s="455"/>
      <c r="E73" s="455"/>
      <c r="F73" s="455"/>
    </row>
    <row r="74" spans="1:6" x14ac:dyDescent="0.2">
      <c r="A74" s="455"/>
      <c r="B74" s="455"/>
      <c r="C74" s="455"/>
      <c r="D74" s="455"/>
      <c r="E74" s="455"/>
      <c r="F74" s="455"/>
    </row>
    <row r="75" spans="1:6" x14ac:dyDescent="0.2">
      <c r="A75" s="455"/>
      <c r="B75" s="455"/>
      <c r="C75" s="455"/>
      <c r="D75" s="455"/>
      <c r="E75" s="455"/>
      <c r="F75" s="455"/>
    </row>
    <row r="76" spans="1:6" x14ac:dyDescent="0.2">
      <c r="A76" s="455"/>
      <c r="B76" s="455"/>
      <c r="C76" s="455"/>
      <c r="D76" s="455"/>
      <c r="E76" s="455"/>
      <c r="F76" s="455"/>
    </row>
    <row r="77" spans="1:6" x14ac:dyDescent="0.2">
      <c r="A77" s="455"/>
      <c r="B77" s="455"/>
      <c r="C77" s="455"/>
      <c r="D77" s="455"/>
      <c r="E77" s="455"/>
      <c r="F77" s="455"/>
    </row>
    <row r="78" spans="1:6" x14ac:dyDescent="0.2">
      <c r="A78" s="455"/>
      <c r="B78" s="455"/>
      <c r="C78" s="455"/>
      <c r="D78" s="455"/>
      <c r="E78" s="455"/>
      <c r="F78" s="455"/>
    </row>
    <row r="79" spans="1:6" x14ac:dyDescent="0.2">
      <c r="A79" s="455"/>
      <c r="B79" s="455"/>
      <c r="C79" s="455"/>
      <c r="D79" s="455"/>
      <c r="E79" s="455"/>
      <c r="F79" s="455"/>
    </row>
    <row r="80" spans="1:6" x14ac:dyDescent="0.2">
      <c r="A80" s="455"/>
      <c r="B80" s="455"/>
      <c r="C80" s="455"/>
      <c r="D80" s="455"/>
      <c r="E80" s="455"/>
      <c r="F80" s="455"/>
    </row>
    <row r="81" spans="1:6" x14ac:dyDescent="0.2">
      <c r="A81" s="455"/>
      <c r="B81" s="455"/>
      <c r="C81" s="455"/>
      <c r="D81" s="455"/>
      <c r="E81" s="455"/>
      <c r="F81" s="455"/>
    </row>
    <row r="82" spans="1:6" x14ac:dyDescent="0.2">
      <c r="A82" s="455"/>
      <c r="B82" s="455"/>
      <c r="C82" s="455"/>
      <c r="D82" s="455"/>
      <c r="E82" s="455"/>
      <c r="F82" s="455"/>
    </row>
    <row r="83" spans="1:6" x14ac:dyDescent="0.2">
      <c r="A83" s="455"/>
      <c r="B83" s="455"/>
      <c r="C83" s="455"/>
      <c r="D83" s="455"/>
      <c r="E83" s="455"/>
      <c r="F83" s="455"/>
    </row>
    <row r="84" spans="1:6" x14ac:dyDescent="0.2">
      <c r="A84" s="455"/>
      <c r="B84" s="455"/>
      <c r="C84" s="455"/>
      <c r="D84" s="455"/>
      <c r="E84" s="455"/>
      <c r="F84" s="455"/>
    </row>
    <row r="85" spans="1:6" x14ac:dyDescent="0.2">
      <c r="A85" s="455"/>
      <c r="B85" s="455"/>
      <c r="C85" s="455"/>
      <c r="D85" s="455"/>
      <c r="E85" s="455"/>
      <c r="F85" s="455"/>
    </row>
    <row r="86" spans="1:6" x14ac:dyDescent="0.2">
      <c r="A86" s="455"/>
      <c r="B86" s="455"/>
      <c r="C86" s="455"/>
      <c r="D86" s="455"/>
      <c r="E86" s="455"/>
      <c r="F86" s="455"/>
    </row>
    <row r="87" spans="1:6" x14ac:dyDescent="0.2">
      <c r="A87" s="455"/>
      <c r="B87" s="455"/>
      <c r="C87" s="455"/>
      <c r="D87" s="455"/>
      <c r="E87" s="455"/>
      <c r="F87" s="455"/>
    </row>
    <row r="88" spans="1:6" x14ac:dyDescent="0.2">
      <c r="A88" s="455"/>
      <c r="B88" s="455"/>
      <c r="C88" s="455"/>
      <c r="D88" s="455"/>
      <c r="E88" s="455"/>
      <c r="F88" s="455"/>
    </row>
    <row r="89" spans="1:6" x14ac:dyDescent="0.2">
      <c r="A89" s="455"/>
      <c r="B89" s="455"/>
      <c r="C89" s="455"/>
      <c r="D89" s="455"/>
      <c r="E89" s="455"/>
      <c r="F89" s="455"/>
    </row>
    <row r="90" spans="1:6" x14ac:dyDescent="0.2">
      <c r="A90" s="455"/>
      <c r="B90" s="455"/>
      <c r="C90" s="455"/>
      <c r="D90" s="455"/>
      <c r="E90" s="455"/>
      <c r="F90" s="455"/>
    </row>
    <row r="91" spans="1:6" x14ac:dyDescent="0.2">
      <c r="A91" s="455"/>
      <c r="B91" s="455"/>
      <c r="C91" s="455"/>
      <c r="D91" s="455"/>
      <c r="E91" s="455"/>
      <c r="F91" s="455"/>
    </row>
    <row r="92" spans="1:6" x14ac:dyDescent="0.2">
      <c r="A92" s="455"/>
      <c r="B92" s="455"/>
      <c r="C92" s="455"/>
      <c r="D92" s="455"/>
      <c r="E92" s="455"/>
      <c r="F92" s="455"/>
    </row>
    <row r="93" spans="1:6" x14ac:dyDescent="0.2">
      <c r="A93" s="455"/>
      <c r="B93" s="455"/>
      <c r="C93" s="455"/>
      <c r="D93" s="455"/>
      <c r="E93" s="455"/>
      <c r="F93" s="455"/>
    </row>
    <row r="94" spans="1:6" x14ac:dyDescent="0.2">
      <c r="A94" s="455"/>
      <c r="B94" s="455"/>
      <c r="C94" s="455"/>
      <c r="D94" s="455"/>
      <c r="E94" s="455"/>
      <c r="F94" s="455"/>
    </row>
    <row r="95" spans="1:6" x14ac:dyDescent="0.2">
      <c r="A95" s="455"/>
      <c r="B95" s="455"/>
      <c r="C95" s="455"/>
      <c r="D95" s="455"/>
      <c r="E95" s="455"/>
      <c r="F95" s="455"/>
    </row>
    <row r="96" spans="1:6" x14ac:dyDescent="0.2">
      <c r="A96" s="455"/>
      <c r="B96" s="455"/>
      <c r="C96" s="455"/>
      <c r="D96" s="455"/>
      <c r="E96" s="455"/>
      <c r="F96" s="455"/>
    </row>
    <row r="97" spans="1:6" x14ac:dyDescent="0.2">
      <c r="A97" s="455"/>
      <c r="B97" s="455"/>
      <c r="C97" s="455"/>
      <c r="D97" s="455"/>
      <c r="E97" s="455"/>
      <c r="F97" s="455"/>
    </row>
    <row r="98" spans="1:6" x14ac:dyDescent="0.2">
      <c r="A98" s="455"/>
      <c r="B98" s="455"/>
      <c r="C98" s="455"/>
      <c r="D98" s="455"/>
      <c r="E98" s="455"/>
      <c r="F98" s="455"/>
    </row>
    <row r="99" spans="1:6" x14ac:dyDescent="0.2">
      <c r="A99" s="455"/>
      <c r="B99" s="455"/>
      <c r="C99" s="455"/>
      <c r="D99" s="455"/>
      <c r="E99" s="455"/>
      <c r="F99" s="455"/>
    </row>
    <row r="100" spans="1:6" x14ac:dyDescent="0.2">
      <c r="A100" s="455"/>
      <c r="B100" s="455"/>
      <c r="C100" s="455"/>
      <c r="D100" s="455"/>
      <c r="E100" s="455"/>
      <c r="F100" s="455"/>
    </row>
    <row r="101" spans="1:6" x14ac:dyDescent="0.2">
      <c r="A101" s="455"/>
      <c r="B101" s="455"/>
      <c r="C101" s="455"/>
      <c r="D101" s="455"/>
      <c r="E101" s="455"/>
      <c r="F101" s="455"/>
    </row>
    <row r="102" spans="1:6" x14ac:dyDescent="0.2">
      <c r="A102" s="455"/>
      <c r="B102" s="455"/>
      <c r="C102" s="455"/>
      <c r="D102" s="455"/>
      <c r="E102" s="455"/>
      <c r="F102" s="455"/>
    </row>
    <row r="103" spans="1:6" x14ac:dyDescent="0.2">
      <c r="A103" s="455"/>
      <c r="B103" s="455"/>
      <c r="C103" s="455"/>
      <c r="D103" s="455"/>
      <c r="E103" s="455"/>
      <c r="F103" s="455"/>
    </row>
    <row r="104" spans="1:6" x14ac:dyDescent="0.2">
      <c r="A104" s="455"/>
      <c r="B104" s="455"/>
      <c r="C104" s="455"/>
      <c r="D104" s="455"/>
      <c r="E104" s="455"/>
      <c r="F104" s="455"/>
    </row>
    <row r="105" spans="1:6" x14ac:dyDescent="0.2">
      <c r="A105" s="455"/>
      <c r="B105" s="455"/>
      <c r="C105" s="455"/>
      <c r="D105" s="455"/>
      <c r="E105" s="455"/>
      <c r="F105" s="455"/>
    </row>
    <row r="106" spans="1:6" x14ac:dyDescent="0.2">
      <c r="A106" s="455"/>
      <c r="B106" s="455"/>
      <c r="C106" s="455"/>
      <c r="D106" s="455"/>
      <c r="E106" s="455"/>
      <c r="F106" s="455"/>
    </row>
    <row r="107" spans="1:6" x14ac:dyDescent="0.2">
      <c r="A107" s="455"/>
      <c r="B107" s="455"/>
      <c r="C107" s="455"/>
      <c r="D107" s="455"/>
      <c r="E107" s="455"/>
      <c r="F107" s="455"/>
    </row>
    <row r="108" spans="1:6" x14ac:dyDescent="0.2">
      <c r="A108" s="455"/>
      <c r="B108" s="455"/>
      <c r="C108" s="455"/>
      <c r="D108" s="455"/>
      <c r="E108" s="455"/>
      <c r="F108" s="455"/>
    </row>
    <row r="109" spans="1:6" x14ac:dyDescent="0.2">
      <c r="A109" s="455"/>
      <c r="B109" s="455"/>
      <c r="C109" s="455"/>
      <c r="D109" s="455"/>
      <c r="E109" s="455"/>
      <c r="F109" s="455"/>
    </row>
    <row r="110" spans="1:6" x14ac:dyDescent="0.2">
      <c r="A110" s="455"/>
      <c r="B110" s="455"/>
      <c r="C110" s="455"/>
      <c r="D110" s="455"/>
      <c r="E110" s="455"/>
      <c r="F110" s="455"/>
    </row>
    <row r="111" spans="1:6" x14ac:dyDescent="0.2">
      <c r="A111" s="455"/>
      <c r="B111" s="455"/>
      <c r="C111" s="455"/>
      <c r="D111" s="455"/>
      <c r="E111" s="455"/>
      <c r="F111" s="455"/>
    </row>
    <row r="112" spans="1:6" x14ac:dyDescent="0.2">
      <c r="A112" s="455"/>
      <c r="B112" s="455"/>
      <c r="C112" s="455"/>
      <c r="D112" s="455"/>
      <c r="E112" s="455"/>
      <c r="F112" s="455"/>
    </row>
    <row r="113" spans="1:6" x14ac:dyDescent="0.2">
      <c r="A113" s="455"/>
      <c r="B113" s="455"/>
      <c r="C113" s="455"/>
      <c r="D113" s="455"/>
      <c r="E113" s="455"/>
      <c r="F113" s="455"/>
    </row>
    <row r="114" spans="1:6" x14ac:dyDescent="0.2">
      <c r="A114" s="455"/>
      <c r="B114" s="455"/>
      <c r="C114" s="455"/>
      <c r="D114" s="455"/>
      <c r="E114" s="455"/>
      <c r="F114" s="455"/>
    </row>
    <row r="115" spans="1:6" x14ac:dyDescent="0.2">
      <c r="A115" s="455"/>
      <c r="B115" s="455"/>
      <c r="C115" s="455"/>
      <c r="D115" s="455"/>
      <c r="E115" s="455"/>
      <c r="F115" s="455"/>
    </row>
    <row r="116" spans="1:6" x14ac:dyDescent="0.2">
      <c r="A116" s="455"/>
      <c r="B116" s="455"/>
      <c r="C116" s="455"/>
      <c r="D116" s="455"/>
      <c r="E116" s="455"/>
      <c r="F116" s="455"/>
    </row>
    <row r="117" spans="1:6" x14ac:dyDescent="0.2">
      <c r="A117" s="455"/>
      <c r="B117" s="455"/>
      <c r="C117" s="455"/>
      <c r="D117" s="455"/>
      <c r="E117" s="455"/>
      <c r="F117" s="455"/>
    </row>
    <row r="118" spans="1:6" x14ac:dyDescent="0.2">
      <c r="A118" s="455"/>
      <c r="B118" s="455"/>
      <c r="C118" s="455"/>
      <c r="D118" s="455"/>
      <c r="E118" s="455"/>
      <c r="F118" s="455"/>
    </row>
    <row r="119" spans="1:6" x14ac:dyDescent="0.2">
      <c r="A119" s="455"/>
      <c r="B119" s="455"/>
      <c r="C119" s="455"/>
      <c r="D119" s="455"/>
      <c r="E119" s="455"/>
      <c r="F119" s="455"/>
    </row>
    <row r="120" spans="1:6" x14ac:dyDescent="0.2">
      <c r="A120" s="455"/>
      <c r="B120" s="455"/>
      <c r="C120" s="455"/>
      <c r="D120" s="455"/>
      <c r="E120" s="455"/>
      <c r="F120" s="455"/>
    </row>
    <row r="121" spans="1:6" x14ac:dyDescent="0.2">
      <c r="A121" s="455"/>
      <c r="B121" s="455"/>
      <c r="C121" s="455"/>
      <c r="D121" s="455"/>
      <c r="E121" s="455"/>
      <c r="F121" s="455"/>
    </row>
    <row r="122" spans="1:6" x14ac:dyDescent="0.2">
      <c r="A122" s="455"/>
      <c r="B122" s="455"/>
      <c r="C122" s="455"/>
      <c r="D122" s="455"/>
      <c r="E122" s="455"/>
      <c r="F122" s="455"/>
    </row>
    <row r="123" spans="1:6" x14ac:dyDescent="0.2">
      <c r="A123" s="455"/>
      <c r="B123" s="455"/>
      <c r="C123" s="455"/>
      <c r="D123" s="455"/>
      <c r="E123" s="455"/>
      <c r="F123" s="455"/>
    </row>
    <row r="124" spans="1:6" x14ac:dyDescent="0.2">
      <c r="A124" s="455"/>
      <c r="B124" s="455"/>
      <c r="C124" s="455"/>
      <c r="D124" s="455"/>
      <c r="E124" s="455"/>
      <c r="F124" s="455"/>
    </row>
    <row r="125" spans="1:6" x14ac:dyDescent="0.2">
      <c r="A125" s="455"/>
      <c r="B125" s="455"/>
      <c r="C125" s="455"/>
      <c r="D125" s="455"/>
      <c r="E125" s="455"/>
      <c r="F125" s="455"/>
    </row>
    <row r="126" spans="1:6" x14ac:dyDescent="0.2">
      <c r="A126" s="455"/>
      <c r="B126" s="455"/>
      <c r="C126" s="455"/>
      <c r="D126" s="455"/>
      <c r="E126" s="455"/>
      <c r="F126" s="455"/>
    </row>
    <row r="127" spans="1:6" x14ac:dyDescent="0.2">
      <c r="A127" s="455"/>
      <c r="B127" s="455"/>
      <c r="C127" s="455"/>
      <c r="D127" s="455"/>
      <c r="E127" s="455"/>
      <c r="F127" s="455"/>
    </row>
    <row r="128" spans="1:6" x14ac:dyDescent="0.2">
      <c r="A128" s="455"/>
      <c r="B128" s="455"/>
      <c r="C128" s="455"/>
      <c r="D128" s="455"/>
      <c r="E128" s="455"/>
      <c r="F128" s="455"/>
    </row>
    <row r="129" spans="1:6" x14ac:dyDescent="0.2">
      <c r="A129" s="455"/>
      <c r="B129" s="455"/>
      <c r="C129" s="455"/>
      <c r="D129" s="455"/>
      <c r="E129" s="455"/>
      <c r="F129" s="455"/>
    </row>
    <row r="130" spans="1:6" x14ac:dyDescent="0.2">
      <c r="A130" s="455"/>
      <c r="B130" s="455"/>
      <c r="C130" s="455"/>
      <c r="D130" s="455"/>
      <c r="E130" s="455"/>
      <c r="F130" s="455"/>
    </row>
    <row r="131" spans="1:6" x14ac:dyDescent="0.2">
      <c r="A131" s="455"/>
      <c r="B131" s="455"/>
      <c r="C131" s="455"/>
      <c r="D131" s="455"/>
      <c r="E131" s="455"/>
      <c r="F131" s="455"/>
    </row>
    <row r="132" spans="1:6" x14ac:dyDescent="0.2">
      <c r="A132" s="455"/>
      <c r="B132" s="455"/>
      <c r="C132" s="455"/>
      <c r="D132" s="455"/>
      <c r="E132" s="455"/>
      <c r="F132" s="455"/>
    </row>
    <row r="133" spans="1:6" x14ac:dyDescent="0.2">
      <c r="A133" s="455"/>
      <c r="B133" s="455"/>
      <c r="C133" s="455"/>
      <c r="D133" s="455"/>
      <c r="E133" s="455"/>
      <c r="F133" s="455"/>
    </row>
    <row r="134" spans="1:6" x14ac:dyDescent="0.2">
      <c r="A134" s="455"/>
      <c r="B134" s="455"/>
      <c r="C134" s="455"/>
      <c r="D134" s="455"/>
      <c r="E134" s="455"/>
      <c r="F134" s="455"/>
    </row>
    <row r="135" spans="1:6" x14ac:dyDescent="0.2">
      <c r="A135" s="455"/>
      <c r="B135" s="455"/>
      <c r="C135" s="455"/>
      <c r="D135" s="455"/>
      <c r="E135" s="455"/>
      <c r="F135" s="455"/>
    </row>
    <row r="136" spans="1:6" x14ac:dyDescent="0.2">
      <c r="A136" s="455"/>
      <c r="B136" s="455"/>
      <c r="C136" s="455"/>
      <c r="D136" s="455"/>
      <c r="E136" s="455"/>
      <c r="F136" s="455"/>
    </row>
    <row r="137" spans="1:6" x14ac:dyDescent="0.2">
      <c r="A137" s="455"/>
      <c r="B137" s="455"/>
      <c r="C137" s="455"/>
      <c r="D137" s="455"/>
      <c r="E137" s="455"/>
      <c r="F137" s="455"/>
    </row>
    <row r="138" spans="1:6" x14ac:dyDescent="0.2">
      <c r="A138" s="455"/>
      <c r="B138" s="455"/>
      <c r="C138" s="455"/>
      <c r="D138" s="455"/>
      <c r="E138" s="455"/>
      <c r="F138" s="455"/>
    </row>
    <row r="139" spans="1:6" x14ac:dyDescent="0.2">
      <c r="A139" s="455"/>
      <c r="B139" s="455"/>
      <c r="C139" s="455"/>
      <c r="D139" s="455"/>
      <c r="E139" s="455"/>
      <c r="F139" s="455"/>
    </row>
    <row r="140" spans="1:6" x14ac:dyDescent="0.2">
      <c r="A140" s="455"/>
      <c r="B140" s="455"/>
      <c r="C140" s="455"/>
      <c r="D140" s="455"/>
      <c r="E140" s="455"/>
      <c r="F140" s="455"/>
    </row>
    <row r="141" spans="1:6" x14ac:dyDescent="0.2">
      <c r="A141" s="455"/>
      <c r="B141" s="455"/>
      <c r="C141" s="455"/>
      <c r="D141" s="455"/>
      <c r="E141" s="455"/>
      <c r="F141" s="455"/>
    </row>
    <row r="142" spans="1:6" x14ac:dyDescent="0.2">
      <c r="A142" s="455"/>
      <c r="B142" s="455"/>
      <c r="C142" s="455"/>
      <c r="D142" s="455"/>
      <c r="E142" s="455"/>
      <c r="F142" s="455"/>
    </row>
    <row r="143" spans="1:6" x14ac:dyDescent="0.2">
      <c r="A143" s="455"/>
      <c r="B143" s="455"/>
      <c r="C143" s="455"/>
      <c r="D143" s="455"/>
      <c r="E143" s="455"/>
      <c r="F143" s="455"/>
    </row>
    <row r="144" spans="1:6" x14ac:dyDescent="0.2">
      <c r="A144" s="455"/>
      <c r="B144" s="455"/>
      <c r="C144" s="455"/>
      <c r="D144" s="455"/>
      <c r="E144" s="455"/>
      <c r="F144" s="455"/>
    </row>
    <row r="145" spans="1:6" x14ac:dyDescent="0.2">
      <c r="A145" s="455"/>
      <c r="B145" s="455"/>
      <c r="C145" s="455"/>
      <c r="D145" s="455"/>
      <c r="E145" s="455"/>
      <c r="F145" s="455"/>
    </row>
    <row r="146" spans="1:6" x14ac:dyDescent="0.2">
      <c r="A146" s="455"/>
      <c r="B146" s="455"/>
      <c r="C146" s="455"/>
      <c r="D146" s="455"/>
      <c r="E146" s="455"/>
      <c r="F146" s="455"/>
    </row>
    <row r="147" spans="1:6" x14ac:dyDescent="0.2">
      <c r="A147" s="455"/>
      <c r="B147" s="455"/>
      <c r="C147" s="455"/>
      <c r="D147" s="455"/>
      <c r="E147" s="455"/>
      <c r="F147" s="455"/>
    </row>
    <row r="148" spans="1:6" x14ac:dyDescent="0.2">
      <c r="A148" s="455"/>
      <c r="B148" s="455"/>
      <c r="C148" s="455"/>
      <c r="D148" s="455"/>
      <c r="E148" s="455"/>
      <c r="F148" s="455"/>
    </row>
    <row r="149" spans="1:6" x14ac:dyDescent="0.2">
      <c r="A149" s="455"/>
      <c r="B149" s="455"/>
      <c r="C149" s="455"/>
      <c r="D149" s="455"/>
      <c r="E149" s="455"/>
      <c r="F149" s="455"/>
    </row>
    <row r="150" spans="1:6" x14ac:dyDescent="0.2">
      <c r="A150" s="455"/>
      <c r="B150" s="455"/>
      <c r="C150" s="455"/>
      <c r="D150" s="455"/>
      <c r="E150" s="455"/>
      <c r="F150" s="455"/>
    </row>
    <row r="151" spans="1:6" x14ac:dyDescent="0.2">
      <c r="A151" s="455"/>
      <c r="B151" s="455"/>
      <c r="C151" s="455"/>
      <c r="D151" s="455"/>
      <c r="E151" s="455"/>
      <c r="F151" s="455"/>
    </row>
    <row r="152" spans="1:6" x14ac:dyDescent="0.2">
      <c r="A152" s="455"/>
      <c r="B152" s="455"/>
      <c r="C152" s="455"/>
      <c r="D152" s="455"/>
      <c r="E152" s="455"/>
      <c r="F152" s="455"/>
    </row>
    <row r="153" spans="1:6" x14ac:dyDescent="0.2">
      <c r="A153" s="455"/>
      <c r="B153" s="455"/>
      <c r="C153" s="455"/>
      <c r="D153" s="455"/>
      <c r="E153" s="455"/>
      <c r="F153" s="455"/>
    </row>
    <row r="154" spans="1:6" x14ac:dyDescent="0.2">
      <c r="A154" s="455"/>
      <c r="B154" s="455"/>
      <c r="C154" s="455"/>
      <c r="D154" s="455"/>
      <c r="E154" s="455"/>
      <c r="F154" s="455"/>
    </row>
    <row r="155" spans="1:6" x14ac:dyDescent="0.2">
      <c r="A155" s="455"/>
      <c r="B155" s="455"/>
      <c r="C155" s="455"/>
      <c r="D155" s="455"/>
      <c r="E155" s="455"/>
      <c r="F155" s="455"/>
    </row>
    <row r="156" spans="1:6" x14ac:dyDescent="0.2">
      <c r="A156" s="455"/>
      <c r="B156" s="455"/>
      <c r="C156" s="455"/>
      <c r="D156" s="455"/>
      <c r="E156" s="455"/>
      <c r="F156" s="455"/>
    </row>
    <row r="157" spans="1:6" x14ac:dyDescent="0.2">
      <c r="A157" s="455"/>
      <c r="B157" s="455"/>
      <c r="C157" s="455"/>
      <c r="D157" s="455"/>
      <c r="E157" s="455"/>
      <c r="F157" s="455"/>
    </row>
    <row r="158" spans="1:6" x14ac:dyDescent="0.2">
      <c r="A158" s="455"/>
      <c r="B158" s="455"/>
      <c r="C158" s="455"/>
      <c r="D158" s="455"/>
      <c r="E158" s="455"/>
      <c r="F158" s="455"/>
    </row>
    <row r="159" spans="1:6" x14ac:dyDescent="0.2">
      <c r="A159" s="455"/>
      <c r="B159" s="455"/>
      <c r="C159" s="455"/>
      <c r="D159" s="455"/>
      <c r="E159" s="455"/>
      <c r="F159" s="455"/>
    </row>
    <row r="160" spans="1:6" x14ac:dyDescent="0.2">
      <c r="A160" s="455"/>
      <c r="B160" s="455"/>
      <c r="C160" s="455"/>
      <c r="D160" s="455"/>
      <c r="E160" s="455"/>
      <c r="F160" s="455"/>
    </row>
    <row r="161" spans="1:6" x14ac:dyDescent="0.2">
      <c r="A161" s="455"/>
      <c r="B161" s="455"/>
      <c r="C161" s="455"/>
      <c r="D161" s="455"/>
      <c r="E161" s="455"/>
      <c r="F161" s="455"/>
    </row>
    <row r="162" spans="1:6" x14ac:dyDescent="0.2">
      <c r="A162" s="455"/>
      <c r="B162" s="455"/>
      <c r="C162" s="455"/>
      <c r="D162" s="455"/>
      <c r="E162" s="455"/>
      <c r="F162" s="455"/>
    </row>
    <row r="163" spans="1:6" x14ac:dyDescent="0.2">
      <c r="A163" s="455"/>
      <c r="B163" s="455"/>
      <c r="C163" s="455"/>
      <c r="D163" s="455"/>
      <c r="E163" s="455"/>
      <c r="F163" s="455"/>
    </row>
    <row r="164" spans="1:6" x14ac:dyDescent="0.2">
      <c r="A164" s="455"/>
      <c r="B164" s="455"/>
      <c r="C164" s="455"/>
      <c r="D164" s="455"/>
      <c r="E164" s="455"/>
      <c r="F164" s="455"/>
    </row>
    <row r="165" spans="1:6" x14ac:dyDescent="0.2">
      <c r="A165" s="455"/>
      <c r="B165" s="455"/>
      <c r="C165" s="455"/>
      <c r="D165" s="455"/>
      <c r="E165" s="455"/>
      <c r="F165" s="455"/>
    </row>
    <row r="166" spans="1:6" x14ac:dyDescent="0.2">
      <c r="A166" s="455"/>
      <c r="B166" s="455"/>
      <c r="C166" s="455"/>
      <c r="D166" s="455"/>
      <c r="E166" s="455"/>
      <c r="F166" s="455"/>
    </row>
    <row r="167" spans="1:6" x14ac:dyDescent="0.2">
      <c r="A167" s="455"/>
      <c r="B167" s="455"/>
      <c r="C167" s="455"/>
      <c r="D167" s="455"/>
      <c r="E167" s="455"/>
      <c r="F167" s="455"/>
    </row>
    <row r="168" spans="1:6" x14ac:dyDescent="0.2">
      <c r="A168" s="455"/>
      <c r="B168" s="455"/>
      <c r="C168" s="455"/>
      <c r="D168" s="455"/>
      <c r="E168" s="455"/>
      <c r="F168" s="455"/>
    </row>
    <row r="169" spans="1:6" x14ac:dyDescent="0.2">
      <c r="A169" s="455"/>
      <c r="B169" s="455"/>
      <c r="C169" s="455"/>
      <c r="D169" s="455"/>
      <c r="E169" s="455"/>
      <c r="F169" s="455"/>
    </row>
    <row r="170" spans="1:6" x14ac:dyDescent="0.2">
      <c r="A170" s="455"/>
      <c r="B170" s="455"/>
      <c r="C170" s="455"/>
      <c r="D170" s="455"/>
      <c r="E170" s="455"/>
      <c r="F170" s="455"/>
    </row>
    <row r="171" spans="1:6" x14ac:dyDescent="0.2">
      <c r="A171" s="455"/>
      <c r="B171" s="455"/>
      <c r="C171" s="455"/>
      <c r="D171" s="455"/>
      <c r="E171" s="455"/>
      <c r="F171" s="455"/>
    </row>
    <row r="172" spans="1:6" x14ac:dyDescent="0.2">
      <c r="A172" s="455"/>
      <c r="B172" s="455"/>
      <c r="C172" s="455"/>
      <c r="D172" s="455"/>
      <c r="E172" s="455"/>
      <c r="F172" s="455"/>
    </row>
    <row r="173" spans="1:6" x14ac:dyDescent="0.2">
      <c r="A173" s="455"/>
      <c r="B173" s="455"/>
      <c r="C173" s="455"/>
      <c r="D173" s="455"/>
      <c r="E173" s="455"/>
      <c r="F173" s="455"/>
    </row>
    <row r="174" spans="1:6" x14ac:dyDescent="0.2">
      <c r="A174" s="455"/>
      <c r="B174" s="455"/>
      <c r="C174" s="455"/>
      <c r="D174" s="455"/>
      <c r="E174" s="455"/>
      <c r="F174" s="455"/>
    </row>
    <row r="175" spans="1:6" x14ac:dyDescent="0.2">
      <c r="A175" s="455"/>
      <c r="B175" s="455"/>
      <c r="C175" s="455"/>
      <c r="D175" s="455"/>
      <c r="E175" s="455"/>
      <c r="F175" s="455"/>
    </row>
    <row r="176" spans="1:6" x14ac:dyDescent="0.2">
      <c r="A176" s="455"/>
      <c r="B176" s="455"/>
      <c r="C176" s="455"/>
      <c r="D176" s="455"/>
      <c r="E176" s="455"/>
      <c r="F176" s="455"/>
    </row>
    <row r="177" spans="1:6" x14ac:dyDescent="0.2">
      <c r="A177" s="455"/>
      <c r="B177" s="455"/>
      <c r="C177" s="455"/>
      <c r="D177" s="455"/>
      <c r="E177" s="455"/>
      <c r="F177" s="455"/>
    </row>
    <row r="178" spans="1:6" x14ac:dyDescent="0.2">
      <c r="A178" s="455"/>
      <c r="B178" s="455"/>
      <c r="C178" s="455"/>
      <c r="D178" s="455"/>
      <c r="E178" s="455"/>
      <c r="F178" s="455"/>
    </row>
    <row r="179" spans="1:6" x14ac:dyDescent="0.2">
      <c r="A179" s="455"/>
      <c r="B179" s="455"/>
      <c r="C179" s="455"/>
      <c r="D179" s="455"/>
      <c r="E179" s="455"/>
      <c r="F179" s="455"/>
    </row>
    <row r="180" spans="1:6" x14ac:dyDescent="0.2">
      <c r="A180" s="455"/>
      <c r="B180" s="455"/>
      <c r="C180" s="455"/>
      <c r="D180" s="455"/>
      <c r="E180" s="455"/>
      <c r="F180" s="455"/>
    </row>
    <row r="181" spans="1:6" x14ac:dyDescent="0.2">
      <c r="A181" s="455"/>
      <c r="B181" s="455"/>
      <c r="C181" s="455"/>
      <c r="D181" s="455"/>
      <c r="E181" s="455"/>
      <c r="F181" s="455"/>
    </row>
    <row r="182" spans="1:6" x14ac:dyDescent="0.2">
      <c r="A182" s="455"/>
      <c r="B182" s="455"/>
      <c r="C182" s="455"/>
      <c r="D182" s="455"/>
      <c r="E182" s="455"/>
      <c r="F182" s="455"/>
    </row>
    <row r="183" spans="1:6" x14ac:dyDescent="0.2">
      <c r="A183" s="455"/>
      <c r="B183" s="455"/>
      <c r="C183" s="455"/>
      <c r="D183" s="455"/>
      <c r="E183" s="455"/>
      <c r="F183" s="455"/>
    </row>
    <row r="184" spans="1:6" x14ac:dyDescent="0.2">
      <c r="A184" s="455"/>
      <c r="B184" s="455"/>
      <c r="C184" s="455"/>
      <c r="D184" s="455"/>
      <c r="E184" s="455"/>
      <c r="F184" s="455"/>
    </row>
    <row r="185" spans="1:6" x14ac:dyDescent="0.2">
      <c r="A185" s="455"/>
      <c r="B185" s="455"/>
      <c r="C185" s="455"/>
      <c r="D185" s="455"/>
      <c r="E185" s="455"/>
      <c r="F185" s="455"/>
    </row>
    <row r="186" spans="1:6" x14ac:dyDescent="0.2">
      <c r="A186" s="455"/>
      <c r="B186" s="455"/>
      <c r="C186" s="455"/>
      <c r="D186" s="455"/>
      <c r="E186" s="455"/>
      <c r="F186" s="455"/>
    </row>
    <row r="187" spans="1:6" x14ac:dyDescent="0.2">
      <c r="A187" s="455"/>
      <c r="B187" s="455"/>
      <c r="C187" s="455"/>
      <c r="D187" s="455"/>
      <c r="E187" s="455"/>
      <c r="F187" s="455"/>
    </row>
    <row r="188" spans="1:6" x14ac:dyDescent="0.2">
      <c r="A188" s="455"/>
      <c r="B188" s="455"/>
      <c r="C188" s="455"/>
      <c r="D188" s="455"/>
      <c r="E188" s="455"/>
      <c r="F188" s="455"/>
    </row>
    <row r="189" spans="1:6" x14ac:dyDescent="0.2">
      <c r="A189" s="455"/>
      <c r="B189" s="455"/>
      <c r="C189" s="455"/>
      <c r="D189" s="455"/>
      <c r="E189" s="455"/>
      <c r="F189" s="455"/>
    </row>
    <row r="190" spans="1:6" x14ac:dyDescent="0.2">
      <c r="A190" s="455"/>
      <c r="B190" s="455"/>
      <c r="C190" s="455"/>
      <c r="D190" s="455"/>
      <c r="E190" s="455"/>
      <c r="F190" s="455"/>
    </row>
    <row r="191" spans="1:6" x14ac:dyDescent="0.2">
      <c r="A191" s="455"/>
      <c r="B191" s="455"/>
      <c r="C191" s="455"/>
      <c r="D191" s="455"/>
      <c r="E191" s="455"/>
      <c r="F191" s="455"/>
    </row>
    <row r="192" spans="1:6" x14ac:dyDescent="0.2">
      <c r="A192" s="455"/>
      <c r="B192" s="455"/>
      <c r="C192" s="455"/>
      <c r="D192" s="455"/>
      <c r="E192" s="455"/>
      <c r="F192" s="455"/>
    </row>
    <row r="193" spans="1:6" x14ac:dyDescent="0.2">
      <c r="A193" s="455"/>
      <c r="B193" s="455"/>
      <c r="C193" s="455"/>
      <c r="D193" s="455"/>
      <c r="E193" s="455"/>
      <c r="F193" s="455"/>
    </row>
    <row r="194" spans="1:6" x14ac:dyDescent="0.2">
      <c r="A194" s="455"/>
      <c r="B194" s="455"/>
      <c r="C194" s="455"/>
      <c r="D194" s="455"/>
      <c r="E194" s="455"/>
      <c r="F194" s="455"/>
    </row>
    <row r="195" spans="1:6" x14ac:dyDescent="0.2">
      <c r="A195" s="455"/>
      <c r="B195" s="455"/>
      <c r="C195" s="455"/>
      <c r="D195" s="455"/>
      <c r="E195" s="455"/>
      <c r="F195" s="455"/>
    </row>
    <row r="196" spans="1:6" x14ac:dyDescent="0.2">
      <c r="A196" s="455"/>
      <c r="B196" s="455"/>
      <c r="C196" s="455"/>
      <c r="D196" s="455"/>
      <c r="E196" s="455"/>
      <c r="F196" s="455"/>
    </row>
    <row r="197" spans="1:6" x14ac:dyDescent="0.2">
      <c r="A197" s="455"/>
      <c r="B197" s="455"/>
      <c r="C197" s="455"/>
      <c r="D197" s="455"/>
      <c r="E197" s="455"/>
      <c r="F197" s="455"/>
    </row>
    <row r="198" spans="1:6" x14ac:dyDescent="0.2">
      <c r="A198" s="455"/>
      <c r="B198" s="455"/>
      <c r="C198" s="455"/>
      <c r="D198" s="455"/>
      <c r="E198" s="455"/>
      <c r="F198" s="455"/>
    </row>
    <row r="199" spans="1:6" x14ac:dyDescent="0.2">
      <c r="A199" s="455"/>
      <c r="B199" s="455"/>
      <c r="C199" s="455"/>
      <c r="D199" s="455"/>
      <c r="E199" s="455"/>
      <c r="F199" s="455"/>
    </row>
    <row r="200" spans="1:6" x14ac:dyDescent="0.2">
      <c r="A200" s="455"/>
      <c r="B200" s="455"/>
      <c r="C200" s="455"/>
      <c r="D200" s="455"/>
      <c r="E200" s="455"/>
      <c r="F200" s="455"/>
    </row>
    <row r="201" spans="1:6" x14ac:dyDescent="0.2">
      <c r="A201" s="455"/>
      <c r="B201" s="455"/>
      <c r="C201" s="455"/>
      <c r="D201" s="455"/>
      <c r="E201" s="455"/>
      <c r="F201" s="455"/>
    </row>
    <row r="202" spans="1:6" x14ac:dyDescent="0.2">
      <c r="A202" s="455"/>
      <c r="B202" s="455"/>
      <c r="C202" s="455"/>
      <c r="D202" s="455"/>
      <c r="E202" s="455"/>
      <c r="F202" s="455"/>
    </row>
    <row r="203" spans="1:6" x14ac:dyDescent="0.2">
      <c r="A203" s="455"/>
      <c r="B203" s="455"/>
      <c r="C203" s="455"/>
      <c r="D203" s="455"/>
      <c r="E203" s="455"/>
      <c r="F203" s="455"/>
    </row>
    <row r="204" spans="1:6" x14ac:dyDescent="0.2">
      <c r="A204" s="455"/>
      <c r="B204" s="455"/>
      <c r="C204" s="455"/>
      <c r="D204" s="455"/>
      <c r="E204" s="455"/>
      <c r="F204" s="455"/>
    </row>
    <row r="205" spans="1:6" x14ac:dyDescent="0.2">
      <c r="A205" s="455"/>
      <c r="B205" s="455"/>
      <c r="C205" s="455"/>
      <c r="D205" s="455"/>
      <c r="E205" s="455"/>
      <c r="F205" s="455"/>
    </row>
    <row r="206" spans="1:6" x14ac:dyDescent="0.2">
      <c r="A206" s="455"/>
      <c r="B206" s="455"/>
      <c r="C206" s="455"/>
      <c r="D206" s="455"/>
      <c r="E206" s="455"/>
      <c r="F206" s="455"/>
    </row>
    <row r="207" spans="1:6" x14ac:dyDescent="0.2">
      <c r="A207" s="455"/>
      <c r="B207" s="455"/>
      <c r="C207" s="455"/>
      <c r="D207" s="455"/>
      <c r="E207" s="455"/>
      <c r="F207" s="455"/>
    </row>
    <row r="208" spans="1:6" x14ac:dyDescent="0.2">
      <c r="A208" s="455"/>
      <c r="B208" s="455"/>
      <c r="C208" s="455"/>
      <c r="D208" s="455"/>
      <c r="E208" s="455"/>
      <c r="F208" s="455"/>
    </row>
    <row r="209" spans="1:6" x14ac:dyDescent="0.2">
      <c r="A209" s="455"/>
      <c r="B209" s="455"/>
      <c r="C209" s="455"/>
      <c r="D209" s="455"/>
      <c r="E209" s="455"/>
      <c r="F209" s="455"/>
    </row>
    <row r="210" spans="1:6" x14ac:dyDescent="0.2">
      <c r="A210" s="455"/>
      <c r="B210" s="455"/>
      <c r="C210" s="455"/>
      <c r="D210" s="455"/>
      <c r="E210" s="455"/>
      <c r="F210" s="455"/>
    </row>
    <row r="211" spans="1:6" x14ac:dyDescent="0.2">
      <c r="A211" s="455"/>
      <c r="B211" s="455"/>
      <c r="C211" s="455"/>
      <c r="D211" s="455"/>
      <c r="E211" s="455"/>
      <c r="F211" s="455"/>
    </row>
    <row r="212" spans="1:6" x14ac:dyDescent="0.2">
      <c r="A212" s="455"/>
      <c r="B212" s="455"/>
      <c r="C212" s="455"/>
      <c r="D212" s="455"/>
      <c r="E212" s="455"/>
      <c r="F212" s="455"/>
    </row>
    <row r="213" spans="1:6" x14ac:dyDescent="0.2">
      <c r="A213" s="455"/>
      <c r="B213" s="455"/>
      <c r="C213" s="455"/>
      <c r="D213" s="455"/>
      <c r="E213" s="455"/>
      <c r="F213" s="455"/>
    </row>
    <row r="214" spans="1:6" x14ac:dyDescent="0.2">
      <c r="A214" s="455"/>
      <c r="B214" s="455"/>
      <c r="C214" s="455"/>
      <c r="D214" s="455"/>
      <c r="E214" s="455"/>
      <c r="F214" s="455"/>
    </row>
    <row r="215" spans="1:6" x14ac:dyDescent="0.2">
      <c r="A215" s="455"/>
      <c r="B215" s="455"/>
      <c r="C215" s="455"/>
      <c r="D215" s="455"/>
      <c r="E215" s="455"/>
      <c r="F215" s="455"/>
    </row>
    <row r="216" spans="1:6" x14ac:dyDescent="0.2">
      <c r="A216" s="455"/>
      <c r="B216" s="455"/>
      <c r="C216" s="455"/>
      <c r="D216" s="455"/>
      <c r="E216" s="455"/>
      <c r="F216" s="455"/>
    </row>
    <row r="217" spans="1:6" x14ac:dyDescent="0.2">
      <c r="A217" s="455"/>
      <c r="B217" s="455"/>
      <c r="C217" s="455"/>
      <c r="D217" s="455"/>
      <c r="E217" s="455"/>
      <c r="F217" s="455"/>
    </row>
    <row r="218" spans="1:6" x14ac:dyDescent="0.2">
      <c r="A218" s="455"/>
      <c r="B218" s="455"/>
      <c r="C218" s="455"/>
      <c r="D218" s="455"/>
      <c r="E218" s="455"/>
      <c r="F218" s="455"/>
    </row>
    <row r="219" spans="1:6" x14ac:dyDescent="0.2">
      <c r="A219" s="455"/>
      <c r="B219" s="455"/>
      <c r="C219" s="455"/>
      <c r="D219" s="455"/>
      <c r="E219" s="455"/>
      <c r="F219" s="455"/>
    </row>
    <row r="220" spans="1:6" x14ac:dyDescent="0.2">
      <c r="A220" s="455"/>
      <c r="B220" s="455"/>
      <c r="C220" s="455"/>
      <c r="D220" s="455"/>
      <c r="E220" s="455"/>
      <c r="F220" s="455"/>
    </row>
    <row r="221" spans="1:6" x14ac:dyDescent="0.2">
      <c r="A221" s="455"/>
      <c r="B221" s="455"/>
      <c r="C221" s="455"/>
      <c r="D221" s="455"/>
      <c r="E221" s="455"/>
      <c r="F221" s="455"/>
    </row>
    <row r="222" spans="1:6" x14ac:dyDescent="0.2">
      <c r="A222" s="455"/>
      <c r="B222" s="455"/>
      <c r="C222" s="455"/>
      <c r="D222" s="455"/>
      <c r="E222" s="455"/>
      <c r="F222" s="455"/>
    </row>
    <row r="223" spans="1:6" x14ac:dyDescent="0.2">
      <c r="A223" s="455"/>
      <c r="B223" s="455"/>
      <c r="C223" s="455"/>
      <c r="D223" s="455"/>
      <c r="E223" s="455"/>
      <c r="F223" s="455"/>
    </row>
    <row r="224" spans="1:6" x14ac:dyDescent="0.2">
      <c r="A224" s="455"/>
      <c r="B224" s="455"/>
      <c r="C224" s="455"/>
      <c r="D224" s="455"/>
      <c r="E224" s="455"/>
      <c r="F224" s="455"/>
    </row>
    <row r="225" spans="1:6" x14ac:dyDescent="0.2">
      <c r="A225" s="455"/>
      <c r="B225" s="455"/>
      <c r="C225" s="455"/>
      <c r="D225" s="455"/>
      <c r="E225" s="455"/>
      <c r="F225" s="455"/>
    </row>
    <row r="226" spans="1:6" x14ac:dyDescent="0.2">
      <c r="A226" s="455"/>
      <c r="B226" s="455"/>
      <c r="C226" s="455"/>
      <c r="D226" s="455"/>
      <c r="E226" s="455"/>
      <c r="F226" s="455"/>
    </row>
    <row r="227" spans="1:6" x14ac:dyDescent="0.2">
      <c r="A227" s="455"/>
      <c r="B227" s="455"/>
      <c r="C227" s="455"/>
      <c r="D227" s="455"/>
      <c r="E227" s="455"/>
      <c r="F227" s="455"/>
    </row>
    <row r="228" spans="1:6" x14ac:dyDescent="0.2">
      <c r="A228" s="455"/>
      <c r="B228" s="455"/>
      <c r="C228" s="455"/>
      <c r="D228" s="455"/>
      <c r="E228" s="455"/>
      <c r="F228" s="455"/>
    </row>
    <row r="229" spans="1:6" x14ac:dyDescent="0.2">
      <c r="A229" s="455"/>
      <c r="B229" s="455"/>
      <c r="C229" s="455"/>
      <c r="D229" s="455"/>
      <c r="E229" s="455"/>
      <c r="F229" s="455"/>
    </row>
    <row r="230" spans="1:6" x14ac:dyDescent="0.2">
      <c r="A230" s="455"/>
      <c r="B230" s="455"/>
      <c r="C230" s="455"/>
      <c r="D230" s="455"/>
      <c r="E230" s="455"/>
      <c r="F230" s="455"/>
    </row>
    <row r="231" spans="1:6" x14ac:dyDescent="0.2">
      <c r="A231" s="455"/>
      <c r="B231" s="455"/>
      <c r="C231" s="455"/>
      <c r="D231" s="455"/>
      <c r="E231" s="455"/>
      <c r="F231" s="455"/>
    </row>
    <row r="232" spans="1:6" x14ac:dyDescent="0.2">
      <c r="A232" s="455"/>
      <c r="B232" s="455"/>
      <c r="C232" s="455"/>
      <c r="D232" s="455"/>
      <c r="E232" s="455"/>
      <c r="F232" s="455"/>
    </row>
    <row r="233" spans="1:6" x14ac:dyDescent="0.2">
      <c r="A233" s="455"/>
      <c r="B233" s="455"/>
      <c r="C233" s="455"/>
      <c r="D233" s="455"/>
      <c r="E233" s="455"/>
      <c r="F233" s="455"/>
    </row>
    <row r="234" spans="1:6" x14ac:dyDescent="0.2">
      <c r="A234" s="455"/>
      <c r="B234" s="455"/>
      <c r="C234" s="455"/>
      <c r="D234" s="455"/>
      <c r="E234" s="455"/>
      <c r="F234" s="455"/>
    </row>
    <row r="235" spans="1:6" x14ac:dyDescent="0.2">
      <c r="A235" s="455"/>
      <c r="B235" s="455"/>
      <c r="C235" s="455"/>
      <c r="D235" s="455"/>
      <c r="E235" s="455"/>
      <c r="F235" s="455"/>
    </row>
    <row r="236" spans="1:6" x14ac:dyDescent="0.2">
      <c r="A236" s="455"/>
      <c r="B236" s="455"/>
      <c r="C236" s="455"/>
      <c r="D236" s="455"/>
      <c r="E236" s="455"/>
      <c r="F236" s="455"/>
    </row>
    <row r="237" spans="1:6" x14ac:dyDescent="0.2">
      <c r="A237" s="455"/>
      <c r="B237" s="455"/>
      <c r="C237" s="455"/>
      <c r="D237" s="455"/>
      <c r="E237" s="455"/>
      <c r="F237" s="455"/>
    </row>
    <row r="238" spans="1:6" x14ac:dyDescent="0.2">
      <c r="A238" s="455"/>
      <c r="B238" s="455"/>
      <c r="C238" s="455"/>
      <c r="D238" s="455"/>
      <c r="E238" s="455"/>
      <c r="F238" s="455"/>
    </row>
    <row r="239" spans="1:6" x14ac:dyDescent="0.2">
      <c r="A239" s="455"/>
      <c r="B239" s="455"/>
      <c r="C239" s="455"/>
      <c r="D239" s="455"/>
      <c r="E239" s="455"/>
      <c r="F239" s="455"/>
    </row>
    <row r="240" spans="1:6" x14ac:dyDescent="0.2">
      <c r="A240" s="455"/>
      <c r="B240" s="455"/>
      <c r="C240" s="455"/>
      <c r="D240" s="455"/>
      <c r="E240" s="455"/>
      <c r="F240" s="455"/>
    </row>
    <row r="241" spans="1:6" x14ac:dyDescent="0.2">
      <c r="A241" s="455"/>
      <c r="B241" s="455"/>
      <c r="C241" s="455"/>
      <c r="D241" s="455"/>
      <c r="E241" s="455"/>
      <c r="F241" s="455"/>
    </row>
    <row r="242" spans="1:6" x14ac:dyDescent="0.2">
      <c r="A242" s="455"/>
      <c r="B242" s="455"/>
      <c r="C242" s="455"/>
      <c r="D242" s="455"/>
      <c r="E242" s="455"/>
      <c r="F242" s="455"/>
    </row>
    <row r="243" spans="1:6" x14ac:dyDescent="0.2">
      <c r="A243" s="455"/>
      <c r="B243" s="455"/>
      <c r="C243" s="455"/>
      <c r="D243" s="455"/>
      <c r="E243" s="455"/>
      <c r="F243" s="455"/>
    </row>
    <row r="244" spans="1:6" x14ac:dyDescent="0.2">
      <c r="A244" s="455"/>
      <c r="B244" s="455"/>
      <c r="C244" s="455"/>
      <c r="D244" s="455"/>
      <c r="E244" s="455"/>
      <c r="F244" s="455"/>
    </row>
    <row r="245" spans="1:6" x14ac:dyDescent="0.2">
      <c r="A245" s="455"/>
      <c r="B245" s="455"/>
      <c r="C245" s="455"/>
      <c r="D245" s="455"/>
      <c r="E245" s="455"/>
      <c r="F245" s="455"/>
    </row>
    <row r="246" spans="1:6" x14ac:dyDescent="0.2">
      <c r="A246" s="455"/>
      <c r="B246" s="455"/>
      <c r="C246" s="455"/>
      <c r="D246" s="455"/>
      <c r="E246" s="455"/>
      <c r="F246" s="455"/>
    </row>
    <row r="247" spans="1:6" x14ac:dyDescent="0.2">
      <c r="A247" s="455"/>
      <c r="B247" s="455"/>
      <c r="C247" s="455"/>
      <c r="D247" s="455"/>
      <c r="E247" s="455"/>
      <c r="F247" s="455"/>
    </row>
    <row r="248" spans="1:6" x14ac:dyDescent="0.2">
      <c r="A248" s="455"/>
      <c r="B248" s="455"/>
      <c r="C248" s="455"/>
      <c r="D248" s="455"/>
      <c r="E248" s="455"/>
      <c r="F248" s="455"/>
    </row>
    <row r="249" spans="1:6" x14ac:dyDescent="0.2">
      <c r="A249" s="455"/>
      <c r="B249" s="455"/>
      <c r="C249" s="455"/>
      <c r="D249" s="455"/>
      <c r="E249" s="455"/>
      <c r="F249" s="455"/>
    </row>
    <row r="250" spans="1:6" x14ac:dyDescent="0.2">
      <c r="A250" s="455"/>
      <c r="B250" s="455"/>
      <c r="C250" s="455"/>
      <c r="D250" s="455"/>
      <c r="E250" s="455"/>
      <c r="F250" s="455"/>
    </row>
    <row r="251" spans="1:6" x14ac:dyDescent="0.2">
      <c r="A251" s="455"/>
      <c r="B251" s="455"/>
      <c r="C251" s="455"/>
      <c r="D251" s="455"/>
      <c r="E251" s="455"/>
      <c r="F251" s="455"/>
    </row>
    <row r="252" spans="1:6" x14ac:dyDescent="0.2">
      <c r="A252" s="455"/>
      <c r="B252" s="455"/>
      <c r="C252" s="455"/>
      <c r="D252" s="455"/>
      <c r="E252" s="455"/>
      <c r="F252" s="455"/>
    </row>
    <row r="253" spans="1:6" x14ac:dyDescent="0.2">
      <c r="A253" s="455"/>
      <c r="B253" s="455"/>
      <c r="C253" s="455"/>
      <c r="D253" s="455"/>
      <c r="E253" s="455"/>
      <c r="F253" s="455"/>
    </row>
    <row r="254" spans="1:6" x14ac:dyDescent="0.2">
      <c r="A254" s="455"/>
      <c r="B254" s="455"/>
      <c r="C254" s="455"/>
      <c r="D254" s="455"/>
      <c r="E254" s="455"/>
      <c r="F254" s="455"/>
    </row>
    <row r="255" spans="1:6" x14ac:dyDescent="0.2">
      <c r="A255" s="455"/>
      <c r="B255" s="455"/>
      <c r="C255" s="455"/>
      <c r="D255" s="455"/>
      <c r="E255" s="455"/>
      <c r="F255" s="455"/>
    </row>
    <row r="256" spans="1:6" x14ac:dyDescent="0.2">
      <c r="A256" s="455"/>
      <c r="B256" s="455"/>
      <c r="C256" s="455"/>
      <c r="D256" s="455"/>
      <c r="E256" s="455"/>
      <c r="F256" s="455"/>
    </row>
    <row r="257" spans="1:6" x14ac:dyDescent="0.2">
      <c r="A257" s="455"/>
      <c r="B257" s="455"/>
      <c r="C257" s="455"/>
      <c r="D257" s="455"/>
      <c r="E257" s="455"/>
      <c r="F257" s="455"/>
    </row>
    <row r="258" spans="1:6" x14ac:dyDescent="0.2">
      <c r="A258" s="455"/>
      <c r="B258" s="455"/>
      <c r="C258" s="455"/>
      <c r="D258" s="455"/>
      <c r="E258" s="455"/>
      <c r="F258" s="455"/>
    </row>
    <row r="259" spans="1:6" x14ac:dyDescent="0.2">
      <c r="A259" s="455"/>
      <c r="B259" s="455"/>
      <c r="C259" s="455"/>
      <c r="D259" s="455"/>
      <c r="E259" s="455"/>
      <c r="F259" s="455"/>
    </row>
    <row r="260" spans="1:6" x14ac:dyDescent="0.2">
      <c r="A260" s="455"/>
      <c r="B260" s="455"/>
      <c r="C260" s="455"/>
      <c r="D260" s="455"/>
      <c r="E260" s="455"/>
      <c r="F260" s="455"/>
    </row>
    <row r="261" spans="1:6" x14ac:dyDescent="0.2">
      <c r="A261" s="455"/>
      <c r="B261" s="455"/>
      <c r="C261" s="455"/>
      <c r="D261" s="455"/>
      <c r="E261" s="455"/>
      <c r="F261" s="455"/>
    </row>
    <row r="262" spans="1:6" x14ac:dyDescent="0.2">
      <c r="A262" s="455"/>
      <c r="B262" s="455"/>
      <c r="C262" s="455"/>
      <c r="D262" s="455"/>
      <c r="E262" s="455"/>
      <c r="F262" s="455"/>
    </row>
    <row r="263" spans="1:6" x14ac:dyDescent="0.2">
      <c r="A263" s="455"/>
      <c r="B263" s="455"/>
      <c r="C263" s="455"/>
      <c r="D263" s="455"/>
      <c r="E263" s="455"/>
      <c r="F263" s="455"/>
    </row>
    <row r="264" spans="1:6" x14ac:dyDescent="0.2">
      <c r="A264" s="455"/>
      <c r="B264" s="455"/>
      <c r="C264" s="455"/>
      <c r="D264" s="455"/>
      <c r="E264" s="455"/>
      <c r="F264" s="455"/>
    </row>
    <row r="265" spans="1:6" x14ac:dyDescent="0.2">
      <c r="A265" s="455"/>
      <c r="B265" s="455"/>
      <c r="C265" s="455"/>
      <c r="D265" s="455"/>
      <c r="E265" s="455"/>
      <c r="F265" s="455"/>
    </row>
    <row r="266" spans="1:6" x14ac:dyDescent="0.2">
      <c r="A266" s="455"/>
      <c r="B266" s="455"/>
      <c r="C266" s="455"/>
      <c r="D266" s="455"/>
      <c r="E266" s="455"/>
      <c r="F266" s="455"/>
    </row>
    <row r="267" spans="1:6" x14ac:dyDescent="0.2">
      <c r="A267" s="455"/>
      <c r="B267" s="455"/>
      <c r="C267" s="455"/>
      <c r="D267" s="455"/>
      <c r="E267" s="455"/>
      <c r="F267" s="455"/>
    </row>
    <row r="268" spans="1:6" x14ac:dyDescent="0.2">
      <c r="A268" s="455"/>
      <c r="B268" s="455"/>
      <c r="C268" s="455"/>
      <c r="D268" s="455"/>
      <c r="E268" s="455"/>
      <c r="F268" s="455"/>
    </row>
    <row r="269" spans="1:6" x14ac:dyDescent="0.2">
      <c r="A269" s="455"/>
      <c r="B269" s="455"/>
      <c r="C269" s="455"/>
      <c r="D269" s="455"/>
      <c r="E269" s="455"/>
      <c r="F269" s="455"/>
    </row>
    <row r="270" spans="1:6" x14ac:dyDescent="0.2">
      <c r="A270" s="455"/>
      <c r="B270" s="455"/>
      <c r="C270" s="455"/>
      <c r="D270" s="455"/>
      <c r="E270" s="455"/>
      <c r="F270" s="455"/>
    </row>
    <row r="271" spans="1:6" x14ac:dyDescent="0.2">
      <c r="A271" s="455"/>
      <c r="B271" s="455"/>
      <c r="C271" s="455"/>
      <c r="D271" s="455"/>
      <c r="E271" s="455"/>
      <c r="F271" s="455"/>
    </row>
    <row r="272" spans="1:6" x14ac:dyDescent="0.2">
      <c r="A272" s="455"/>
      <c r="B272" s="455"/>
      <c r="C272" s="455"/>
      <c r="D272" s="455"/>
      <c r="E272" s="455"/>
      <c r="F272" s="455"/>
    </row>
    <row r="273" spans="1:6" x14ac:dyDescent="0.2">
      <c r="A273" s="455"/>
      <c r="B273" s="455"/>
      <c r="C273" s="455"/>
      <c r="D273" s="455"/>
      <c r="E273" s="455"/>
      <c r="F273" s="455"/>
    </row>
    <row r="274" spans="1:6" x14ac:dyDescent="0.2">
      <c r="A274" s="455"/>
      <c r="B274" s="455"/>
      <c r="C274" s="455"/>
      <c r="D274" s="455"/>
      <c r="E274" s="455"/>
      <c r="F274" s="455"/>
    </row>
    <row r="275" spans="1:6" x14ac:dyDescent="0.2">
      <c r="A275" s="455"/>
      <c r="B275" s="455"/>
      <c r="C275" s="455"/>
      <c r="D275" s="455"/>
      <c r="E275" s="455"/>
      <c r="F275" s="455"/>
    </row>
    <row r="276" spans="1:6" x14ac:dyDescent="0.2">
      <c r="A276" s="455"/>
      <c r="B276" s="455"/>
      <c r="C276" s="455"/>
      <c r="D276" s="455"/>
      <c r="E276" s="455"/>
      <c r="F276" s="455"/>
    </row>
    <row r="277" spans="1:6" x14ac:dyDescent="0.2">
      <c r="A277" s="455"/>
      <c r="B277" s="455"/>
      <c r="C277" s="455"/>
      <c r="D277" s="455"/>
      <c r="E277" s="455"/>
      <c r="F277" s="455"/>
    </row>
    <row r="278" spans="1:6" x14ac:dyDescent="0.2">
      <c r="A278" s="455"/>
      <c r="B278" s="455"/>
      <c r="C278" s="455"/>
      <c r="D278" s="455"/>
      <c r="E278" s="455"/>
      <c r="F278" s="455"/>
    </row>
    <row r="279" spans="1:6" x14ac:dyDescent="0.2">
      <c r="A279" s="455"/>
      <c r="B279" s="455"/>
      <c r="C279" s="455"/>
      <c r="D279" s="455"/>
      <c r="E279" s="455"/>
      <c r="F279" s="455"/>
    </row>
    <row r="280" spans="1:6" x14ac:dyDescent="0.2">
      <c r="A280" s="455"/>
      <c r="B280" s="455"/>
      <c r="C280" s="455"/>
      <c r="D280" s="455"/>
      <c r="E280" s="455"/>
      <c r="F280" s="455"/>
    </row>
    <row r="281" spans="1:6" x14ac:dyDescent="0.2">
      <c r="A281" s="455"/>
      <c r="B281" s="455"/>
      <c r="C281" s="455"/>
      <c r="D281" s="455"/>
      <c r="E281" s="455"/>
      <c r="F281" s="455"/>
    </row>
    <row r="282" spans="1:6" x14ac:dyDescent="0.2">
      <c r="A282" s="455"/>
      <c r="B282" s="455"/>
      <c r="C282" s="455"/>
      <c r="D282" s="455"/>
      <c r="E282" s="455"/>
      <c r="F282" s="455"/>
    </row>
    <row r="283" spans="1:6" x14ac:dyDescent="0.2">
      <c r="A283" s="455"/>
      <c r="B283" s="455"/>
      <c r="C283" s="455"/>
      <c r="D283" s="455"/>
      <c r="E283" s="455"/>
      <c r="F283" s="455"/>
    </row>
    <row r="284" spans="1:6" x14ac:dyDescent="0.2">
      <c r="A284" s="455"/>
      <c r="B284" s="455"/>
      <c r="C284" s="455"/>
      <c r="D284" s="455"/>
      <c r="E284" s="455"/>
      <c r="F284" s="455"/>
    </row>
    <row r="285" spans="1:6" x14ac:dyDescent="0.2">
      <c r="A285" s="455"/>
      <c r="B285" s="455"/>
      <c r="C285" s="455"/>
      <c r="D285" s="455"/>
      <c r="E285" s="455"/>
      <c r="F285" s="455"/>
    </row>
    <row r="286" spans="1:6" x14ac:dyDescent="0.2">
      <c r="A286" s="455"/>
      <c r="B286" s="455"/>
      <c r="C286" s="455"/>
      <c r="D286" s="455"/>
      <c r="E286" s="455"/>
      <c r="F286" s="455"/>
    </row>
    <row r="287" spans="1:6" x14ac:dyDescent="0.2">
      <c r="A287" s="455"/>
      <c r="B287" s="455"/>
      <c r="C287" s="455"/>
      <c r="D287" s="455"/>
      <c r="E287" s="455"/>
      <c r="F287" s="455"/>
    </row>
    <row r="288" spans="1:6" x14ac:dyDescent="0.2">
      <c r="A288" s="455"/>
      <c r="B288" s="455"/>
      <c r="C288" s="455"/>
      <c r="D288" s="455"/>
      <c r="E288" s="455"/>
      <c r="F288" s="455"/>
    </row>
    <row r="289" spans="1:6" x14ac:dyDescent="0.2">
      <c r="A289" s="455"/>
      <c r="B289" s="455"/>
      <c r="C289" s="455"/>
      <c r="D289" s="455"/>
      <c r="E289" s="455"/>
      <c r="F289" s="455"/>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4" customWidth="1"/>
    <col min="2" max="2" width="78.75" style="464" customWidth="1"/>
    <col min="3" max="5" width="10.25" style="464"/>
    <col min="6" max="6" width="4.25" style="464" customWidth="1"/>
    <col min="7" max="256" width="10.25" style="464"/>
    <col min="257" max="257" width="1.25" style="464" customWidth="1"/>
    <col min="258" max="258" width="78.75" style="464" customWidth="1"/>
    <col min="259" max="261" width="10.25" style="464"/>
    <col min="262" max="262" width="4.25" style="464" customWidth="1"/>
    <col min="263" max="512" width="10.25" style="464"/>
    <col min="513" max="513" width="1.25" style="464" customWidth="1"/>
    <col min="514" max="514" width="78.75" style="464" customWidth="1"/>
    <col min="515" max="517" width="10.25" style="464"/>
    <col min="518" max="518" width="4.25" style="464" customWidth="1"/>
    <col min="519" max="768" width="10.25" style="464"/>
    <col min="769" max="769" width="1.25" style="464" customWidth="1"/>
    <col min="770" max="770" width="78.75" style="464" customWidth="1"/>
    <col min="771" max="773" width="10.25" style="464"/>
    <col min="774" max="774" width="4.25" style="464" customWidth="1"/>
    <col min="775" max="1024" width="10.25" style="464"/>
    <col min="1025" max="1025" width="1.25" style="464" customWidth="1"/>
    <col min="1026" max="1026" width="78.75" style="464" customWidth="1"/>
    <col min="1027" max="1029" width="10.25" style="464"/>
    <col min="1030" max="1030" width="4.25" style="464" customWidth="1"/>
    <col min="1031" max="1280" width="10.25" style="464"/>
    <col min="1281" max="1281" width="1.25" style="464" customWidth="1"/>
    <col min="1282" max="1282" width="78.75" style="464" customWidth="1"/>
    <col min="1283" max="1285" width="10.25" style="464"/>
    <col min="1286" max="1286" width="4.25" style="464" customWidth="1"/>
    <col min="1287" max="1536" width="10.25" style="464"/>
    <col min="1537" max="1537" width="1.25" style="464" customWidth="1"/>
    <col min="1538" max="1538" width="78.75" style="464" customWidth="1"/>
    <col min="1539" max="1541" width="10.25" style="464"/>
    <col min="1542" max="1542" width="4.25" style="464" customWidth="1"/>
    <col min="1543" max="1792" width="10.25" style="464"/>
    <col min="1793" max="1793" width="1.25" style="464" customWidth="1"/>
    <col min="1794" max="1794" width="78.75" style="464" customWidth="1"/>
    <col min="1795" max="1797" width="10.25" style="464"/>
    <col min="1798" max="1798" width="4.25" style="464" customWidth="1"/>
    <col min="1799" max="2048" width="10.25" style="464"/>
    <col min="2049" max="2049" width="1.25" style="464" customWidth="1"/>
    <col min="2050" max="2050" width="78.75" style="464" customWidth="1"/>
    <col min="2051" max="2053" width="10.25" style="464"/>
    <col min="2054" max="2054" width="4.25" style="464" customWidth="1"/>
    <col min="2055" max="2304" width="10.25" style="464"/>
    <col min="2305" max="2305" width="1.25" style="464" customWidth="1"/>
    <col min="2306" max="2306" width="78.75" style="464" customWidth="1"/>
    <col min="2307" max="2309" width="10.25" style="464"/>
    <col min="2310" max="2310" width="4.25" style="464" customWidth="1"/>
    <col min="2311" max="2560" width="10.25" style="464"/>
    <col min="2561" max="2561" width="1.25" style="464" customWidth="1"/>
    <col min="2562" max="2562" width="78.75" style="464" customWidth="1"/>
    <col min="2563" max="2565" width="10.25" style="464"/>
    <col min="2566" max="2566" width="4.25" style="464" customWidth="1"/>
    <col min="2567" max="2816" width="10.25" style="464"/>
    <col min="2817" max="2817" width="1.25" style="464" customWidth="1"/>
    <col min="2818" max="2818" width="78.75" style="464" customWidth="1"/>
    <col min="2819" max="2821" width="10.25" style="464"/>
    <col min="2822" max="2822" width="4.25" style="464" customWidth="1"/>
    <col min="2823" max="3072" width="10.25" style="464"/>
    <col min="3073" max="3073" width="1.25" style="464" customWidth="1"/>
    <col min="3074" max="3074" width="78.75" style="464" customWidth="1"/>
    <col min="3075" max="3077" width="10.25" style="464"/>
    <col min="3078" max="3078" width="4.25" style="464" customWidth="1"/>
    <col min="3079" max="3328" width="10.25" style="464"/>
    <col min="3329" max="3329" width="1.25" style="464" customWidth="1"/>
    <col min="3330" max="3330" width="78.75" style="464" customWidth="1"/>
    <col min="3331" max="3333" width="10.25" style="464"/>
    <col min="3334" max="3334" width="4.25" style="464" customWidth="1"/>
    <col min="3335" max="3584" width="10.25" style="464"/>
    <col min="3585" max="3585" width="1.25" style="464" customWidth="1"/>
    <col min="3586" max="3586" width="78.75" style="464" customWidth="1"/>
    <col min="3587" max="3589" width="10.25" style="464"/>
    <col min="3590" max="3590" width="4.25" style="464" customWidth="1"/>
    <col min="3591" max="3840" width="10.25" style="464"/>
    <col min="3841" max="3841" width="1.25" style="464" customWidth="1"/>
    <col min="3842" max="3842" width="78.75" style="464" customWidth="1"/>
    <col min="3843" max="3845" width="10.25" style="464"/>
    <col min="3846" max="3846" width="4.25" style="464" customWidth="1"/>
    <col min="3847" max="4096" width="10.25" style="464"/>
    <col min="4097" max="4097" width="1.25" style="464" customWidth="1"/>
    <col min="4098" max="4098" width="78.75" style="464" customWidth="1"/>
    <col min="4099" max="4101" width="10.25" style="464"/>
    <col min="4102" max="4102" width="4.25" style="464" customWidth="1"/>
    <col min="4103" max="4352" width="10.25" style="464"/>
    <col min="4353" max="4353" width="1.25" style="464" customWidth="1"/>
    <col min="4354" max="4354" width="78.75" style="464" customWidth="1"/>
    <col min="4355" max="4357" width="10.25" style="464"/>
    <col min="4358" max="4358" width="4.25" style="464" customWidth="1"/>
    <col min="4359" max="4608" width="10.25" style="464"/>
    <col min="4609" max="4609" width="1.25" style="464" customWidth="1"/>
    <col min="4610" max="4610" width="78.75" style="464" customWidth="1"/>
    <col min="4611" max="4613" width="10.25" style="464"/>
    <col min="4614" max="4614" width="4.25" style="464" customWidth="1"/>
    <col min="4615" max="4864" width="10.25" style="464"/>
    <col min="4865" max="4865" width="1.25" style="464" customWidth="1"/>
    <col min="4866" max="4866" width="78.75" style="464" customWidth="1"/>
    <col min="4867" max="4869" width="10.25" style="464"/>
    <col min="4870" max="4870" width="4.25" style="464" customWidth="1"/>
    <col min="4871" max="5120" width="10.25" style="464"/>
    <col min="5121" max="5121" width="1.25" style="464" customWidth="1"/>
    <col min="5122" max="5122" width="78.75" style="464" customWidth="1"/>
    <col min="5123" max="5125" width="10.25" style="464"/>
    <col min="5126" max="5126" width="4.25" style="464" customWidth="1"/>
    <col min="5127" max="5376" width="10.25" style="464"/>
    <col min="5377" max="5377" width="1.25" style="464" customWidth="1"/>
    <col min="5378" max="5378" width="78.75" style="464" customWidth="1"/>
    <col min="5379" max="5381" width="10.25" style="464"/>
    <col min="5382" max="5382" width="4.25" style="464" customWidth="1"/>
    <col min="5383" max="5632" width="10.25" style="464"/>
    <col min="5633" max="5633" width="1.25" style="464" customWidth="1"/>
    <col min="5634" max="5634" width="78.75" style="464" customWidth="1"/>
    <col min="5635" max="5637" width="10.25" style="464"/>
    <col min="5638" max="5638" width="4.25" style="464" customWidth="1"/>
    <col min="5639" max="5888" width="10.25" style="464"/>
    <col min="5889" max="5889" width="1.25" style="464" customWidth="1"/>
    <col min="5890" max="5890" width="78.75" style="464" customWidth="1"/>
    <col min="5891" max="5893" width="10.25" style="464"/>
    <col min="5894" max="5894" width="4.25" style="464" customWidth="1"/>
    <col min="5895" max="6144" width="10.25" style="464"/>
    <col min="6145" max="6145" width="1.25" style="464" customWidth="1"/>
    <col min="6146" max="6146" width="78.75" style="464" customWidth="1"/>
    <col min="6147" max="6149" width="10.25" style="464"/>
    <col min="6150" max="6150" width="4.25" style="464" customWidth="1"/>
    <col min="6151" max="6400" width="10.25" style="464"/>
    <col min="6401" max="6401" width="1.25" style="464" customWidth="1"/>
    <col min="6402" max="6402" width="78.75" style="464" customWidth="1"/>
    <col min="6403" max="6405" width="10.25" style="464"/>
    <col min="6406" max="6406" width="4.25" style="464" customWidth="1"/>
    <col min="6407" max="6656" width="10.25" style="464"/>
    <col min="6657" max="6657" width="1.25" style="464" customWidth="1"/>
    <col min="6658" max="6658" width="78.75" style="464" customWidth="1"/>
    <col min="6659" max="6661" width="10.25" style="464"/>
    <col min="6662" max="6662" width="4.25" style="464" customWidth="1"/>
    <col min="6663" max="6912" width="10.25" style="464"/>
    <col min="6913" max="6913" width="1.25" style="464" customWidth="1"/>
    <col min="6914" max="6914" width="78.75" style="464" customWidth="1"/>
    <col min="6915" max="6917" width="10.25" style="464"/>
    <col min="6918" max="6918" width="4.25" style="464" customWidth="1"/>
    <col min="6919" max="7168" width="10.25" style="464"/>
    <col min="7169" max="7169" width="1.25" style="464" customWidth="1"/>
    <col min="7170" max="7170" width="78.75" style="464" customWidth="1"/>
    <col min="7171" max="7173" width="10.25" style="464"/>
    <col min="7174" max="7174" width="4.25" style="464" customWidth="1"/>
    <col min="7175" max="7424" width="10.25" style="464"/>
    <col min="7425" max="7425" width="1.25" style="464" customWidth="1"/>
    <col min="7426" max="7426" width="78.75" style="464" customWidth="1"/>
    <col min="7427" max="7429" width="10.25" style="464"/>
    <col min="7430" max="7430" width="4.25" style="464" customWidth="1"/>
    <col min="7431" max="7680" width="10.25" style="464"/>
    <col min="7681" max="7681" width="1.25" style="464" customWidth="1"/>
    <col min="7682" max="7682" width="78.75" style="464" customWidth="1"/>
    <col min="7683" max="7685" width="10.25" style="464"/>
    <col min="7686" max="7686" width="4.25" style="464" customWidth="1"/>
    <col min="7687" max="7936" width="10.25" style="464"/>
    <col min="7937" max="7937" width="1.25" style="464" customWidth="1"/>
    <col min="7938" max="7938" width="78.75" style="464" customWidth="1"/>
    <col min="7939" max="7941" width="10.25" style="464"/>
    <col min="7942" max="7942" width="4.25" style="464" customWidth="1"/>
    <col min="7943" max="8192" width="10.25" style="464"/>
    <col min="8193" max="8193" width="1.25" style="464" customWidth="1"/>
    <col min="8194" max="8194" width="78.75" style="464" customWidth="1"/>
    <col min="8195" max="8197" width="10.25" style="464"/>
    <col min="8198" max="8198" width="4.25" style="464" customWidth="1"/>
    <col min="8199" max="8448" width="10.25" style="464"/>
    <col min="8449" max="8449" width="1.25" style="464" customWidth="1"/>
    <col min="8450" max="8450" width="78.75" style="464" customWidth="1"/>
    <col min="8451" max="8453" width="10.25" style="464"/>
    <col min="8454" max="8454" width="4.25" style="464" customWidth="1"/>
    <col min="8455" max="8704" width="10.25" style="464"/>
    <col min="8705" max="8705" width="1.25" style="464" customWidth="1"/>
    <col min="8706" max="8706" width="78.75" style="464" customWidth="1"/>
    <col min="8707" max="8709" width="10.25" style="464"/>
    <col min="8710" max="8710" width="4.25" style="464" customWidth="1"/>
    <col min="8711" max="8960" width="10.25" style="464"/>
    <col min="8961" max="8961" width="1.25" style="464" customWidth="1"/>
    <col min="8962" max="8962" width="78.75" style="464" customWidth="1"/>
    <col min="8963" max="8965" width="10.25" style="464"/>
    <col min="8966" max="8966" width="4.25" style="464" customWidth="1"/>
    <col min="8967" max="9216" width="10.25" style="464"/>
    <col min="9217" max="9217" width="1.25" style="464" customWidth="1"/>
    <col min="9218" max="9218" width="78.75" style="464" customWidth="1"/>
    <col min="9219" max="9221" width="10.25" style="464"/>
    <col min="9222" max="9222" width="4.25" style="464" customWidth="1"/>
    <col min="9223" max="9472" width="10.25" style="464"/>
    <col min="9473" max="9473" width="1.25" style="464" customWidth="1"/>
    <col min="9474" max="9474" width="78.75" style="464" customWidth="1"/>
    <col min="9475" max="9477" width="10.25" style="464"/>
    <col min="9478" max="9478" width="4.25" style="464" customWidth="1"/>
    <col min="9479" max="9728" width="10.25" style="464"/>
    <col min="9729" max="9729" width="1.25" style="464" customWidth="1"/>
    <col min="9730" max="9730" width="78.75" style="464" customWidth="1"/>
    <col min="9731" max="9733" width="10.25" style="464"/>
    <col min="9734" max="9734" width="4.25" style="464" customWidth="1"/>
    <col min="9735" max="9984" width="10.25" style="464"/>
    <col min="9985" max="9985" width="1.25" style="464" customWidth="1"/>
    <col min="9986" max="9986" width="78.75" style="464" customWidth="1"/>
    <col min="9987" max="9989" width="10.25" style="464"/>
    <col min="9990" max="9990" width="4.25" style="464" customWidth="1"/>
    <col min="9991" max="10240" width="10.25" style="464"/>
    <col min="10241" max="10241" width="1.25" style="464" customWidth="1"/>
    <col min="10242" max="10242" width="78.75" style="464" customWidth="1"/>
    <col min="10243" max="10245" width="10.25" style="464"/>
    <col min="10246" max="10246" width="4.25" style="464" customWidth="1"/>
    <col min="10247" max="10496" width="10.25" style="464"/>
    <col min="10497" max="10497" width="1.25" style="464" customWidth="1"/>
    <col min="10498" max="10498" width="78.75" style="464" customWidth="1"/>
    <col min="10499" max="10501" width="10.25" style="464"/>
    <col min="10502" max="10502" width="4.25" style="464" customWidth="1"/>
    <col min="10503" max="10752" width="10.25" style="464"/>
    <col min="10753" max="10753" width="1.25" style="464" customWidth="1"/>
    <col min="10754" max="10754" width="78.75" style="464" customWidth="1"/>
    <col min="10755" max="10757" width="10.25" style="464"/>
    <col min="10758" max="10758" width="4.25" style="464" customWidth="1"/>
    <col min="10759" max="11008" width="10.25" style="464"/>
    <col min="11009" max="11009" width="1.25" style="464" customWidth="1"/>
    <col min="11010" max="11010" width="78.75" style="464" customWidth="1"/>
    <col min="11011" max="11013" width="10.25" style="464"/>
    <col min="11014" max="11014" width="4.25" style="464" customWidth="1"/>
    <col min="11015" max="11264" width="10.25" style="464"/>
    <col min="11265" max="11265" width="1.25" style="464" customWidth="1"/>
    <col min="11266" max="11266" width="78.75" style="464" customWidth="1"/>
    <col min="11267" max="11269" width="10.25" style="464"/>
    <col min="11270" max="11270" width="4.25" style="464" customWidth="1"/>
    <col min="11271" max="11520" width="10.25" style="464"/>
    <col min="11521" max="11521" width="1.25" style="464" customWidth="1"/>
    <col min="11522" max="11522" width="78.75" style="464" customWidth="1"/>
    <col min="11523" max="11525" width="10.25" style="464"/>
    <col min="11526" max="11526" width="4.25" style="464" customWidth="1"/>
    <col min="11527" max="11776" width="10.25" style="464"/>
    <col min="11777" max="11777" width="1.25" style="464" customWidth="1"/>
    <col min="11778" max="11778" width="78.75" style="464" customWidth="1"/>
    <col min="11779" max="11781" width="10.25" style="464"/>
    <col min="11782" max="11782" width="4.25" style="464" customWidth="1"/>
    <col min="11783" max="12032" width="10.25" style="464"/>
    <col min="12033" max="12033" width="1.25" style="464" customWidth="1"/>
    <col min="12034" max="12034" width="78.75" style="464" customWidth="1"/>
    <col min="12035" max="12037" width="10.25" style="464"/>
    <col min="12038" max="12038" width="4.25" style="464" customWidth="1"/>
    <col min="12039" max="12288" width="10.25" style="464"/>
    <col min="12289" max="12289" width="1.25" style="464" customWidth="1"/>
    <col min="12290" max="12290" width="78.75" style="464" customWidth="1"/>
    <col min="12291" max="12293" width="10.25" style="464"/>
    <col min="12294" max="12294" width="4.25" style="464" customWidth="1"/>
    <col min="12295" max="12544" width="10.25" style="464"/>
    <col min="12545" max="12545" width="1.25" style="464" customWidth="1"/>
    <col min="12546" max="12546" width="78.75" style="464" customWidth="1"/>
    <col min="12547" max="12549" width="10.25" style="464"/>
    <col min="12550" max="12550" width="4.25" style="464" customWidth="1"/>
    <col min="12551" max="12800" width="10.25" style="464"/>
    <col min="12801" max="12801" width="1.25" style="464" customWidth="1"/>
    <col min="12802" max="12802" width="78.75" style="464" customWidth="1"/>
    <col min="12803" max="12805" width="10.25" style="464"/>
    <col min="12806" max="12806" width="4.25" style="464" customWidth="1"/>
    <col min="12807" max="13056" width="10.25" style="464"/>
    <col min="13057" max="13057" width="1.25" style="464" customWidth="1"/>
    <col min="13058" max="13058" width="78.75" style="464" customWidth="1"/>
    <col min="13059" max="13061" width="10.25" style="464"/>
    <col min="13062" max="13062" width="4.25" style="464" customWidth="1"/>
    <col min="13063" max="13312" width="10.25" style="464"/>
    <col min="13313" max="13313" width="1.25" style="464" customWidth="1"/>
    <col min="13314" max="13314" width="78.75" style="464" customWidth="1"/>
    <col min="13315" max="13317" width="10.25" style="464"/>
    <col min="13318" max="13318" width="4.25" style="464" customWidth="1"/>
    <col min="13319" max="13568" width="10.25" style="464"/>
    <col min="13569" max="13569" width="1.25" style="464" customWidth="1"/>
    <col min="13570" max="13570" width="78.75" style="464" customWidth="1"/>
    <col min="13571" max="13573" width="10.25" style="464"/>
    <col min="13574" max="13574" width="4.25" style="464" customWidth="1"/>
    <col min="13575" max="13824" width="10.25" style="464"/>
    <col min="13825" max="13825" width="1.25" style="464" customWidth="1"/>
    <col min="13826" max="13826" width="78.75" style="464" customWidth="1"/>
    <col min="13827" max="13829" width="10.25" style="464"/>
    <col min="13830" max="13830" width="4.25" style="464" customWidth="1"/>
    <col min="13831" max="14080" width="10.25" style="464"/>
    <col min="14081" max="14081" width="1.25" style="464" customWidth="1"/>
    <col min="14082" max="14082" width="78.75" style="464" customWidth="1"/>
    <col min="14083" max="14085" width="10.25" style="464"/>
    <col min="14086" max="14086" width="4.25" style="464" customWidth="1"/>
    <col min="14087" max="14336" width="10.25" style="464"/>
    <col min="14337" max="14337" width="1.25" style="464" customWidth="1"/>
    <col min="14338" max="14338" width="78.75" style="464" customWidth="1"/>
    <col min="14339" max="14341" width="10.25" style="464"/>
    <col min="14342" max="14342" width="4.25" style="464" customWidth="1"/>
    <col min="14343" max="14592" width="10.25" style="464"/>
    <col min="14593" max="14593" width="1.25" style="464" customWidth="1"/>
    <col min="14594" max="14594" width="78.75" style="464" customWidth="1"/>
    <col min="14595" max="14597" width="10.25" style="464"/>
    <col min="14598" max="14598" width="4.25" style="464" customWidth="1"/>
    <col min="14599" max="14848" width="10.25" style="464"/>
    <col min="14849" max="14849" width="1.25" style="464" customWidth="1"/>
    <col min="14850" max="14850" width="78.75" style="464" customWidth="1"/>
    <col min="14851" max="14853" width="10.25" style="464"/>
    <col min="14854" max="14854" width="4.25" style="464" customWidth="1"/>
    <col min="14855" max="15104" width="10.25" style="464"/>
    <col min="15105" max="15105" width="1.25" style="464" customWidth="1"/>
    <col min="15106" max="15106" width="78.75" style="464" customWidth="1"/>
    <col min="15107" max="15109" width="10.25" style="464"/>
    <col min="15110" max="15110" width="4.25" style="464" customWidth="1"/>
    <col min="15111" max="15360" width="10.25" style="464"/>
    <col min="15361" max="15361" width="1.25" style="464" customWidth="1"/>
    <col min="15362" max="15362" width="78.75" style="464" customWidth="1"/>
    <col min="15363" max="15365" width="10.25" style="464"/>
    <col min="15366" max="15366" width="4.25" style="464" customWidth="1"/>
    <col min="15367" max="15616" width="10.25" style="464"/>
    <col min="15617" max="15617" width="1.25" style="464" customWidth="1"/>
    <col min="15618" max="15618" width="78.75" style="464" customWidth="1"/>
    <col min="15619" max="15621" width="10.25" style="464"/>
    <col min="15622" max="15622" width="4.25" style="464" customWidth="1"/>
    <col min="15623" max="15872" width="10.25" style="464"/>
    <col min="15873" max="15873" width="1.25" style="464" customWidth="1"/>
    <col min="15874" max="15874" width="78.75" style="464" customWidth="1"/>
    <col min="15875" max="15877" width="10.25" style="464"/>
    <col min="15878" max="15878" width="4.25" style="464" customWidth="1"/>
    <col min="15879" max="16128" width="10.25" style="464"/>
    <col min="16129" max="16129" width="1.25" style="464" customWidth="1"/>
    <col min="16130" max="16130" width="78.75" style="464" customWidth="1"/>
    <col min="16131" max="16133" width="10.25" style="464"/>
    <col min="16134" max="16134" width="4.25" style="464" customWidth="1"/>
    <col min="16135" max="16384" width="10.25" style="464"/>
  </cols>
  <sheetData>
    <row r="1" spans="1:5" ht="39.75" customHeight="1" x14ac:dyDescent="0.2">
      <c r="A1" s="462"/>
      <c r="B1" s="463" t="s">
        <v>6</v>
      </c>
    </row>
    <row r="2" spans="1:5" ht="25.5" customHeight="1" x14ac:dyDescent="0.2">
      <c r="B2" s="465" t="s">
        <v>422</v>
      </c>
    </row>
    <row r="3" spans="1:5" ht="24.95" customHeight="1" x14ac:dyDescent="0.2">
      <c r="A3" s="466"/>
      <c r="B3" s="467" t="s">
        <v>423</v>
      </c>
    </row>
    <row r="4" spans="1:5" ht="24.75" customHeight="1" x14ac:dyDescent="0.2">
      <c r="A4" s="466"/>
      <c r="B4" s="468"/>
    </row>
    <row r="5" spans="1:5" s="471" customFormat="1" ht="60" x14ac:dyDescent="0.2">
      <c r="A5" s="469"/>
      <c r="B5" s="470" t="s">
        <v>424</v>
      </c>
      <c r="C5" s="469"/>
      <c r="D5" s="469"/>
      <c r="E5" s="469"/>
    </row>
    <row r="6" spans="1:5" s="471" customFormat="1" ht="10.15" customHeight="1" x14ac:dyDescent="0.2">
      <c r="A6" s="469"/>
      <c r="B6" s="470"/>
      <c r="C6" s="469"/>
      <c r="D6" s="469"/>
      <c r="E6" s="469"/>
    </row>
    <row r="7" spans="1:5" ht="96" x14ac:dyDescent="0.2">
      <c r="A7" s="466"/>
      <c r="B7" s="470" t="s">
        <v>425</v>
      </c>
      <c r="C7" s="466"/>
      <c r="D7" s="466"/>
      <c r="E7" s="466"/>
    </row>
    <row r="8" spans="1:5" ht="10.15" customHeight="1" x14ac:dyDescent="0.2">
      <c r="A8" s="466"/>
      <c r="B8" s="466"/>
      <c r="C8" s="466"/>
      <c r="D8" s="466"/>
      <c r="E8" s="466"/>
    </row>
    <row r="9" spans="1:5" ht="204" x14ac:dyDescent="0.2">
      <c r="A9" s="466"/>
      <c r="B9" s="470" t="s">
        <v>426</v>
      </c>
      <c r="C9" s="466"/>
      <c r="D9" s="466"/>
      <c r="E9" s="466"/>
    </row>
    <row r="10" spans="1:5" ht="10.15" customHeight="1" x14ac:dyDescent="0.2">
      <c r="A10" s="466"/>
      <c r="B10" s="472"/>
      <c r="C10" s="466"/>
      <c r="D10" s="466"/>
      <c r="E10" s="466"/>
    </row>
    <row r="11" spans="1:5" ht="36" x14ac:dyDescent="0.2">
      <c r="A11" s="466"/>
      <c r="B11" s="470" t="s">
        <v>427</v>
      </c>
      <c r="C11" s="466"/>
      <c r="D11" s="466"/>
      <c r="E11" s="466"/>
    </row>
    <row r="12" spans="1:5" ht="9" customHeight="1" x14ac:dyDescent="0.2">
      <c r="A12" s="466"/>
      <c r="B12" s="472"/>
      <c r="C12" s="466"/>
      <c r="D12" s="466"/>
      <c r="E12" s="466"/>
    </row>
    <row r="13" spans="1:5" ht="96" x14ac:dyDescent="0.2">
      <c r="A13" s="466"/>
      <c r="B13" s="470" t="s">
        <v>428</v>
      </c>
      <c r="C13" s="466"/>
      <c r="D13" s="466"/>
      <c r="E13" s="466"/>
    </row>
    <row r="14" spans="1:5" ht="9" customHeight="1" x14ac:dyDescent="0.2">
      <c r="A14" s="466"/>
      <c r="B14" s="472"/>
      <c r="C14" s="466"/>
      <c r="D14" s="466"/>
      <c r="E14" s="466"/>
    </row>
    <row r="15" spans="1:5" ht="96" x14ac:dyDescent="0.2">
      <c r="A15" s="466"/>
      <c r="B15" s="470" t="s">
        <v>429</v>
      </c>
      <c r="C15" s="466"/>
      <c r="D15" s="466"/>
      <c r="E15" s="466"/>
    </row>
    <row r="16" spans="1:5" ht="9" customHeight="1" x14ac:dyDescent="0.2">
      <c r="A16" s="466"/>
      <c r="B16" s="472"/>
      <c r="C16" s="466"/>
      <c r="D16" s="466"/>
      <c r="E16" s="466"/>
    </row>
    <row r="17" spans="1:8" ht="120" x14ac:dyDescent="0.2">
      <c r="A17" s="466"/>
      <c r="B17" s="470" t="s">
        <v>430</v>
      </c>
      <c r="C17" s="466"/>
      <c r="D17" s="466"/>
      <c r="E17" s="466"/>
    </row>
    <row r="18" spans="1:8" ht="9" customHeight="1" x14ac:dyDescent="0.2">
      <c r="A18" s="466"/>
      <c r="B18" s="472"/>
      <c r="C18" s="466"/>
      <c r="D18" s="466"/>
      <c r="E18" s="466"/>
    </row>
    <row r="19" spans="1:8" ht="168" x14ac:dyDescent="0.2">
      <c r="A19" s="466"/>
      <c r="B19" s="470" t="s">
        <v>431</v>
      </c>
      <c r="C19" s="466"/>
      <c r="D19" s="466"/>
      <c r="E19" s="466"/>
    </row>
    <row r="20" spans="1:8" ht="9" customHeight="1" x14ac:dyDescent="0.2">
      <c r="A20" s="466"/>
      <c r="B20" s="472"/>
      <c r="C20" s="466"/>
      <c r="D20" s="466"/>
      <c r="E20" s="466"/>
    </row>
    <row r="21" spans="1:8" ht="24" x14ac:dyDescent="0.2">
      <c r="A21" s="466"/>
      <c r="B21" s="470" t="s">
        <v>432</v>
      </c>
      <c r="C21" s="466"/>
      <c r="D21" s="466"/>
      <c r="E21" s="466"/>
    </row>
    <row r="22" spans="1:8" ht="9" customHeight="1" x14ac:dyDescent="0.2">
      <c r="A22" s="466"/>
      <c r="B22" s="472"/>
      <c r="C22" s="466"/>
      <c r="D22" s="466"/>
      <c r="E22" s="466"/>
    </row>
    <row r="23" spans="1:8" ht="96" x14ac:dyDescent="0.2">
      <c r="A23" s="466"/>
      <c r="B23" s="470" t="s">
        <v>433</v>
      </c>
      <c r="C23" s="466"/>
      <c r="D23" s="466"/>
      <c r="E23" s="466"/>
    </row>
    <row r="24" spans="1:8" ht="9" customHeight="1" x14ac:dyDescent="0.2">
      <c r="A24" s="466"/>
      <c r="B24" s="472"/>
      <c r="C24" s="466"/>
      <c r="D24" s="466"/>
      <c r="E24" s="466"/>
    </row>
    <row r="25" spans="1:8" ht="24" x14ac:dyDescent="0.2">
      <c r="A25" s="466"/>
      <c r="B25" s="470" t="s">
        <v>434</v>
      </c>
      <c r="C25" s="466"/>
      <c r="D25" s="466"/>
      <c r="E25" s="466"/>
    </row>
    <row r="26" spans="1:8" ht="24" x14ac:dyDescent="0.2">
      <c r="A26" s="466"/>
      <c r="B26" s="473" t="s">
        <v>435</v>
      </c>
      <c r="C26" s="473"/>
      <c r="D26" s="473"/>
      <c r="E26" s="473"/>
      <c r="F26" s="473"/>
      <c r="G26" s="473"/>
      <c r="H26" s="473"/>
    </row>
    <row r="27" spans="1:8" x14ac:dyDescent="0.2">
      <c r="A27" s="466"/>
      <c r="B27" s="473"/>
      <c r="C27" s="473"/>
      <c r="D27" s="473"/>
      <c r="E27" s="473"/>
      <c r="F27" s="473"/>
      <c r="G27" s="473"/>
      <c r="H27" s="473"/>
    </row>
    <row r="28" spans="1:8" x14ac:dyDescent="0.2">
      <c r="A28" s="466"/>
      <c r="B28" s="466"/>
      <c r="C28" s="466"/>
      <c r="D28" s="466"/>
      <c r="E28" s="466"/>
    </row>
    <row r="29" spans="1:8" x14ac:dyDescent="0.2">
      <c r="A29" s="466"/>
      <c r="B29" s="466"/>
      <c r="C29" s="466"/>
      <c r="D29" s="466"/>
      <c r="E29" s="466"/>
    </row>
    <row r="30" spans="1:8" x14ac:dyDescent="0.2">
      <c r="A30" s="460"/>
      <c r="B30" s="460"/>
      <c r="C30" s="460"/>
      <c r="D30" s="460"/>
      <c r="E30" s="460"/>
    </row>
    <row r="31" spans="1:8" x14ac:dyDescent="0.2">
      <c r="A31" s="466"/>
      <c r="B31" s="466"/>
      <c r="C31" s="466"/>
      <c r="D31" s="466"/>
      <c r="E31" s="466"/>
    </row>
    <row r="32" spans="1:8" x14ac:dyDescent="0.2">
      <c r="A32" s="466"/>
      <c r="B32" s="466"/>
      <c r="C32" s="466"/>
      <c r="D32" s="466"/>
      <c r="E32" s="466"/>
    </row>
    <row r="33" spans="1:9" ht="8.1" customHeight="1" x14ac:dyDescent="0.2">
      <c r="A33" s="466"/>
      <c r="B33" s="466"/>
      <c r="C33" s="466"/>
      <c r="D33" s="466"/>
      <c r="E33" s="466"/>
    </row>
    <row r="34" spans="1:9" ht="13.5" customHeight="1" x14ac:dyDescent="0.2">
      <c r="A34" s="466"/>
      <c r="B34" s="466"/>
      <c r="C34" s="466"/>
      <c r="D34" s="466"/>
      <c r="E34" s="466"/>
    </row>
    <row r="35" spans="1:9" x14ac:dyDescent="0.2">
      <c r="A35" s="466"/>
      <c r="B35" s="466"/>
      <c r="C35" s="466"/>
      <c r="D35" s="466"/>
      <c r="E35" s="466"/>
    </row>
    <row r="36" spans="1:9" x14ac:dyDescent="0.2">
      <c r="A36" s="466"/>
      <c r="B36" s="466"/>
      <c r="C36" s="466"/>
      <c r="D36" s="466"/>
      <c r="E36" s="466"/>
      <c r="I36" s="474"/>
    </row>
    <row r="37" spans="1:9" x14ac:dyDescent="0.2">
      <c r="A37" s="466"/>
      <c r="B37" s="466"/>
      <c r="C37" s="466"/>
      <c r="D37" s="466"/>
      <c r="E37" s="466"/>
    </row>
    <row r="38" spans="1:9" x14ac:dyDescent="0.2">
      <c r="A38" s="466"/>
      <c r="B38" s="466"/>
      <c r="C38" s="466"/>
      <c r="D38" s="466"/>
      <c r="E38" s="466"/>
    </row>
    <row r="39" spans="1:9" x14ac:dyDescent="0.2">
      <c r="A39" s="466"/>
      <c r="B39" s="466"/>
      <c r="C39" s="466"/>
      <c r="D39" s="466"/>
      <c r="E39" s="466"/>
    </row>
    <row r="40" spans="1:9" ht="33" customHeight="1" x14ac:dyDescent="0.2">
      <c r="A40" s="466"/>
      <c r="B40" s="466"/>
      <c r="C40" s="466"/>
      <c r="D40" s="466"/>
      <c r="E40" s="466"/>
    </row>
    <row r="41" spans="1:9" ht="16.5" customHeight="1" x14ac:dyDescent="0.2">
      <c r="A41" s="466"/>
      <c r="B41" s="466"/>
      <c r="C41" s="466"/>
      <c r="D41" s="466"/>
      <c r="E41" s="466"/>
    </row>
    <row r="42" spans="1:9" x14ac:dyDescent="0.2">
      <c r="A42" s="466"/>
      <c r="B42" s="466"/>
      <c r="C42" s="466"/>
      <c r="D42" s="466"/>
      <c r="E42" s="466"/>
    </row>
    <row r="43" spans="1:9" x14ac:dyDescent="0.2">
      <c r="A43" s="466"/>
      <c r="B43" s="466"/>
      <c r="C43" s="466"/>
      <c r="D43" s="466"/>
      <c r="E43" s="466"/>
    </row>
    <row r="44" spans="1:9" x14ac:dyDescent="0.2">
      <c r="A44" s="466"/>
      <c r="B44" s="466"/>
      <c r="C44" s="466"/>
      <c r="D44" s="466"/>
      <c r="E44" s="466"/>
    </row>
    <row r="45" spans="1:9" x14ac:dyDescent="0.2">
      <c r="A45" s="466"/>
      <c r="B45" s="466"/>
      <c r="C45" s="466"/>
      <c r="D45" s="466"/>
      <c r="E45" s="466"/>
    </row>
    <row r="46" spans="1:9" x14ac:dyDescent="0.2">
      <c r="A46" s="466"/>
      <c r="B46" s="466"/>
      <c r="C46" s="466"/>
      <c r="D46" s="466"/>
      <c r="E46" s="466"/>
    </row>
    <row r="47" spans="1:9" x14ac:dyDescent="0.2">
      <c r="A47" s="466"/>
      <c r="B47" s="466"/>
      <c r="C47" s="466"/>
      <c r="D47" s="466"/>
      <c r="E47" s="466"/>
    </row>
    <row r="48" spans="1:9" x14ac:dyDescent="0.2">
      <c r="A48" s="466"/>
      <c r="B48" s="466"/>
      <c r="C48" s="466"/>
      <c r="D48" s="466"/>
      <c r="E48" s="466"/>
    </row>
    <row r="49" spans="1:5" x14ac:dyDescent="0.2">
      <c r="A49" s="466"/>
      <c r="B49" s="466"/>
      <c r="C49" s="466"/>
      <c r="D49" s="466"/>
      <c r="E49" s="466"/>
    </row>
    <row r="50" spans="1:5" x14ac:dyDescent="0.2">
      <c r="A50" s="466"/>
      <c r="B50" s="466"/>
      <c r="C50" s="466"/>
      <c r="D50" s="466"/>
      <c r="E50" s="466"/>
    </row>
    <row r="51" spans="1:5"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row r="59" spans="1:5" x14ac:dyDescent="0.2">
      <c r="A59" s="466"/>
      <c r="B59" s="466"/>
      <c r="C59" s="466"/>
      <c r="D59" s="466"/>
      <c r="E59" s="466"/>
    </row>
    <row r="60" spans="1:5" x14ac:dyDescent="0.2">
      <c r="A60" s="466"/>
      <c r="B60" s="466"/>
      <c r="C60" s="466"/>
      <c r="D60" s="466"/>
      <c r="E60" s="466"/>
    </row>
    <row r="61" spans="1:5" x14ac:dyDescent="0.2">
      <c r="A61" s="466"/>
      <c r="B61" s="466"/>
      <c r="C61" s="466"/>
      <c r="D61" s="466"/>
      <c r="E61" s="466"/>
    </row>
    <row r="62" spans="1:5" x14ac:dyDescent="0.2">
      <c r="A62" s="466"/>
      <c r="B62" s="466"/>
      <c r="C62" s="466"/>
      <c r="D62" s="466"/>
      <c r="E62" s="466"/>
    </row>
    <row r="63" spans="1:5" x14ac:dyDescent="0.2">
      <c r="A63" s="466"/>
      <c r="B63" s="466"/>
      <c r="C63" s="466"/>
      <c r="D63" s="466"/>
      <c r="E63" s="466"/>
    </row>
    <row r="64" spans="1:5" x14ac:dyDescent="0.2">
      <c r="A64" s="466"/>
      <c r="B64" s="466"/>
      <c r="C64" s="466"/>
      <c r="D64" s="466"/>
      <c r="E64" s="466"/>
    </row>
    <row r="65" spans="1:5" x14ac:dyDescent="0.2">
      <c r="A65" s="466"/>
      <c r="B65" s="466"/>
      <c r="C65" s="466"/>
      <c r="D65" s="466"/>
      <c r="E65" s="466"/>
    </row>
    <row r="66" spans="1:5" x14ac:dyDescent="0.2">
      <c r="A66" s="466"/>
      <c r="B66" s="466"/>
      <c r="C66" s="466"/>
      <c r="D66" s="466"/>
      <c r="E66" s="466"/>
    </row>
    <row r="67" spans="1:5" x14ac:dyDescent="0.2">
      <c r="A67" s="466"/>
      <c r="B67" s="466"/>
      <c r="C67" s="466"/>
      <c r="D67" s="466"/>
      <c r="E67" s="466"/>
    </row>
    <row r="68" spans="1:5" x14ac:dyDescent="0.2">
      <c r="A68" s="466"/>
      <c r="B68" s="466"/>
      <c r="C68" s="466"/>
      <c r="D68" s="466"/>
      <c r="E68" s="466"/>
    </row>
    <row r="69" spans="1:5" x14ac:dyDescent="0.2">
      <c r="A69" s="466"/>
      <c r="B69" s="466"/>
      <c r="C69" s="466"/>
      <c r="D69" s="466"/>
      <c r="E69" s="466"/>
    </row>
    <row r="70" spans="1:5" x14ac:dyDescent="0.2">
      <c r="A70" s="466"/>
      <c r="B70" s="466"/>
      <c r="C70" s="466"/>
      <c r="D70" s="466"/>
      <c r="E70" s="466"/>
    </row>
    <row r="71" spans="1:5" x14ac:dyDescent="0.2">
      <c r="A71" s="466"/>
      <c r="B71" s="466"/>
      <c r="C71" s="466"/>
      <c r="D71" s="466"/>
      <c r="E71" s="466"/>
    </row>
    <row r="72" spans="1:5" x14ac:dyDescent="0.2">
      <c r="A72" s="466"/>
      <c r="B72" s="466"/>
      <c r="C72" s="466"/>
      <c r="D72" s="466"/>
      <c r="E72" s="466"/>
    </row>
    <row r="73" spans="1:5" x14ac:dyDescent="0.2">
      <c r="A73" s="466"/>
      <c r="B73" s="466"/>
      <c r="C73" s="466"/>
      <c r="D73" s="466"/>
      <c r="E73" s="466"/>
    </row>
    <row r="74" spans="1:5" x14ac:dyDescent="0.2">
      <c r="A74" s="466"/>
      <c r="B74" s="466"/>
      <c r="C74" s="466"/>
      <c r="D74" s="466"/>
      <c r="E74" s="466"/>
    </row>
    <row r="75" spans="1:5" x14ac:dyDescent="0.2">
      <c r="A75" s="466"/>
      <c r="B75" s="466"/>
      <c r="C75" s="466"/>
      <c r="D75" s="466"/>
      <c r="E75" s="466"/>
    </row>
    <row r="76" spans="1:5" x14ac:dyDescent="0.2">
      <c r="A76" s="466"/>
      <c r="B76" s="466"/>
      <c r="C76" s="466"/>
      <c r="D76" s="466"/>
      <c r="E76" s="466"/>
    </row>
    <row r="77" spans="1:5" x14ac:dyDescent="0.2">
      <c r="A77" s="466"/>
      <c r="B77" s="466"/>
      <c r="C77" s="466"/>
      <c r="D77" s="466"/>
      <c r="E77" s="466"/>
    </row>
    <row r="78" spans="1:5" x14ac:dyDescent="0.2">
      <c r="A78" s="466"/>
      <c r="B78" s="466"/>
      <c r="C78" s="466"/>
      <c r="D78" s="466"/>
      <c r="E78" s="466"/>
    </row>
    <row r="79" spans="1:5" x14ac:dyDescent="0.2">
      <c r="A79" s="466"/>
      <c r="B79" s="466"/>
      <c r="C79" s="466"/>
      <c r="D79" s="466"/>
      <c r="E79" s="466"/>
    </row>
    <row r="80" spans="1:5" x14ac:dyDescent="0.2">
      <c r="A80" s="466"/>
      <c r="B80" s="466"/>
      <c r="C80" s="466"/>
      <c r="D80" s="466"/>
      <c r="E80" s="466"/>
    </row>
    <row r="81" spans="1:5" x14ac:dyDescent="0.2">
      <c r="A81" s="466"/>
      <c r="B81" s="466"/>
      <c r="C81" s="466"/>
      <c r="D81" s="466"/>
      <c r="E81" s="466"/>
    </row>
    <row r="82" spans="1:5" x14ac:dyDescent="0.2">
      <c r="A82" s="466"/>
      <c r="B82" s="466"/>
      <c r="C82" s="466"/>
      <c r="D82" s="466"/>
      <c r="E82" s="466"/>
    </row>
    <row r="83" spans="1:5" x14ac:dyDescent="0.2">
      <c r="A83" s="466"/>
      <c r="B83" s="466"/>
      <c r="C83" s="466"/>
      <c r="D83" s="466"/>
      <c r="E83" s="466"/>
    </row>
    <row r="84" spans="1:5" x14ac:dyDescent="0.2">
      <c r="A84" s="466"/>
      <c r="B84" s="466"/>
      <c r="C84" s="466"/>
      <c r="D84" s="466"/>
      <c r="E84" s="466"/>
    </row>
    <row r="85" spans="1:5" x14ac:dyDescent="0.2">
      <c r="A85" s="466"/>
      <c r="B85" s="466"/>
      <c r="C85" s="466"/>
      <c r="D85" s="466"/>
      <c r="E85" s="466"/>
    </row>
    <row r="86" spans="1:5" x14ac:dyDescent="0.2">
      <c r="A86" s="466"/>
      <c r="B86" s="466"/>
      <c r="C86" s="466"/>
      <c r="D86" s="466"/>
      <c r="E86" s="466"/>
    </row>
    <row r="87" spans="1:5" x14ac:dyDescent="0.2">
      <c r="A87" s="466"/>
      <c r="B87" s="466"/>
      <c r="C87" s="466"/>
      <c r="D87" s="466"/>
      <c r="E87" s="466"/>
    </row>
    <row r="88" spans="1:5" x14ac:dyDescent="0.2">
      <c r="A88" s="466"/>
      <c r="B88" s="466"/>
      <c r="C88" s="466"/>
      <c r="D88" s="466"/>
      <c r="E88" s="466"/>
    </row>
    <row r="89" spans="1:5" x14ac:dyDescent="0.2">
      <c r="A89" s="466"/>
      <c r="B89" s="466"/>
      <c r="C89" s="466"/>
      <c r="D89" s="466"/>
      <c r="E89" s="466"/>
    </row>
    <row r="90" spans="1:5" x14ac:dyDescent="0.2">
      <c r="A90" s="466"/>
      <c r="B90" s="466"/>
      <c r="C90" s="466"/>
      <c r="D90" s="466"/>
      <c r="E90" s="466"/>
    </row>
    <row r="91" spans="1:5" x14ac:dyDescent="0.2">
      <c r="A91" s="466"/>
      <c r="B91" s="466"/>
      <c r="C91" s="466"/>
      <c r="D91" s="466"/>
      <c r="E91" s="466"/>
    </row>
    <row r="92" spans="1:5" x14ac:dyDescent="0.2">
      <c r="A92" s="466"/>
      <c r="B92" s="466"/>
      <c r="C92" s="466"/>
      <c r="D92" s="466"/>
      <c r="E92" s="466"/>
    </row>
    <row r="93" spans="1:5" x14ac:dyDescent="0.2">
      <c r="A93" s="466"/>
      <c r="B93" s="466"/>
      <c r="C93" s="466"/>
      <c r="D93" s="466"/>
      <c r="E93" s="466"/>
    </row>
    <row r="94" spans="1:5" x14ac:dyDescent="0.2">
      <c r="A94" s="466"/>
      <c r="B94" s="466"/>
      <c r="C94" s="466"/>
      <c r="D94" s="466"/>
      <c r="E94" s="466"/>
    </row>
    <row r="95" spans="1:5" x14ac:dyDescent="0.2">
      <c r="A95" s="466"/>
      <c r="B95" s="466"/>
      <c r="C95" s="466"/>
      <c r="D95" s="466"/>
      <c r="E95" s="466"/>
    </row>
    <row r="96" spans="1:5" x14ac:dyDescent="0.2">
      <c r="A96" s="466"/>
      <c r="B96" s="466"/>
      <c r="C96" s="466"/>
      <c r="D96" s="466"/>
      <c r="E96" s="466"/>
    </row>
    <row r="97" spans="1:5" x14ac:dyDescent="0.2">
      <c r="A97" s="466"/>
      <c r="B97" s="466"/>
      <c r="C97" s="466"/>
      <c r="D97" s="466"/>
      <c r="E97" s="466"/>
    </row>
    <row r="98" spans="1:5" x14ac:dyDescent="0.2">
      <c r="A98" s="466"/>
      <c r="B98" s="466"/>
      <c r="C98" s="466"/>
      <c r="D98" s="466"/>
      <c r="E98" s="466"/>
    </row>
    <row r="99" spans="1:5" x14ac:dyDescent="0.2">
      <c r="A99" s="466"/>
      <c r="B99" s="466"/>
      <c r="C99" s="466"/>
      <c r="D99" s="466"/>
      <c r="E99" s="466"/>
    </row>
    <row r="100" spans="1:5" x14ac:dyDescent="0.2">
      <c r="A100" s="466"/>
      <c r="B100" s="466"/>
      <c r="C100" s="466"/>
      <c r="D100" s="466"/>
      <c r="E100" s="466"/>
    </row>
    <row r="101" spans="1:5" x14ac:dyDescent="0.2">
      <c r="A101" s="466"/>
      <c r="B101" s="466"/>
      <c r="C101" s="466"/>
      <c r="D101" s="466"/>
      <c r="E101" s="466"/>
    </row>
    <row r="102" spans="1:5" x14ac:dyDescent="0.2">
      <c r="A102" s="466"/>
      <c r="B102" s="466"/>
      <c r="C102" s="466"/>
      <c r="D102" s="466"/>
      <c r="E102" s="466"/>
    </row>
    <row r="103" spans="1:5" x14ac:dyDescent="0.2">
      <c r="A103" s="466"/>
      <c r="B103" s="466"/>
      <c r="C103" s="466"/>
      <c r="D103" s="466"/>
      <c r="E103" s="466"/>
    </row>
    <row r="104" spans="1:5" x14ac:dyDescent="0.2">
      <c r="A104" s="466"/>
      <c r="B104" s="466"/>
      <c r="C104" s="466"/>
      <c r="D104" s="466"/>
      <c r="E104" s="466"/>
    </row>
    <row r="105" spans="1:5" x14ac:dyDescent="0.2">
      <c r="A105" s="466"/>
      <c r="B105" s="466"/>
      <c r="C105" s="466"/>
      <c r="D105" s="466"/>
      <c r="E105" s="466"/>
    </row>
    <row r="106" spans="1:5" x14ac:dyDescent="0.2">
      <c r="A106" s="466"/>
      <c r="B106" s="466"/>
      <c r="C106" s="466"/>
      <c r="D106" s="466"/>
      <c r="E106" s="466"/>
    </row>
    <row r="107" spans="1:5" x14ac:dyDescent="0.2">
      <c r="A107" s="466"/>
      <c r="B107" s="466"/>
      <c r="C107" s="466"/>
      <c r="D107" s="466"/>
      <c r="E107" s="466"/>
    </row>
    <row r="108" spans="1:5" x14ac:dyDescent="0.2">
      <c r="A108" s="466"/>
      <c r="B108" s="466"/>
      <c r="C108" s="466"/>
      <c r="D108" s="466"/>
      <c r="E108" s="466"/>
    </row>
    <row r="109" spans="1:5" x14ac:dyDescent="0.2">
      <c r="A109" s="466"/>
      <c r="B109" s="466"/>
      <c r="C109" s="466"/>
      <c r="D109" s="466"/>
      <c r="E109" s="466"/>
    </row>
    <row r="110" spans="1:5" x14ac:dyDescent="0.2">
      <c r="A110" s="466"/>
      <c r="B110" s="466"/>
      <c r="C110" s="466"/>
      <c r="D110" s="466"/>
      <c r="E110" s="466"/>
    </row>
    <row r="111" spans="1:5" x14ac:dyDescent="0.2">
      <c r="A111" s="466"/>
      <c r="B111" s="466"/>
      <c r="C111" s="466"/>
      <c r="D111" s="466"/>
      <c r="E111" s="466"/>
    </row>
    <row r="112" spans="1:5" x14ac:dyDescent="0.2">
      <c r="A112" s="466"/>
      <c r="B112" s="466"/>
      <c r="C112" s="466"/>
      <c r="D112" s="466"/>
      <c r="E112" s="466"/>
    </row>
    <row r="113" spans="1:5" x14ac:dyDescent="0.2">
      <c r="A113" s="466"/>
      <c r="B113" s="466"/>
      <c r="C113" s="466"/>
      <c r="D113" s="466"/>
      <c r="E113" s="466"/>
    </row>
    <row r="114" spans="1:5" x14ac:dyDescent="0.2">
      <c r="A114" s="466"/>
      <c r="B114" s="466"/>
      <c r="C114" s="466"/>
      <c r="D114" s="466"/>
      <c r="E114" s="466"/>
    </row>
    <row r="115" spans="1:5" x14ac:dyDescent="0.2">
      <c r="A115" s="466"/>
      <c r="B115" s="466"/>
      <c r="C115" s="466"/>
      <c r="D115" s="466"/>
      <c r="E115" s="466"/>
    </row>
    <row r="116" spans="1:5" x14ac:dyDescent="0.2">
      <c r="A116" s="466"/>
      <c r="B116" s="466"/>
      <c r="C116" s="466"/>
      <c r="D116" s="466"/>
      <c r="E116" s="466"/>
    </row>
    <row r="117" spans="1:5" x14ac:dyDescent="0.2">
      <c r="A117" s="466"/>
      <c r="B117" s="466"/>
      <c r="C117" s="466"/>
      <c r="D117" s="466"/>
      <c r="E117" s="466"/>
    </row>
    <row r="118" spans="1:5" x14ac:dyDescent="0.2">
      <c r="A118" s="466"/>
      <c r="B118" s="466"/>
      <c r="C118" s="466"/>
      <c r="D118" s="466"/>
      <c r="E118" s="466"/>
    </row>
    <row r="119" spans="1:5" x14ac:dyDescent="0.2">
      <c r="A119" s="466"/>
      <c r="B119" s="466"/>
      <c r="C119" s="466"/>
      <c r="D119" s="466"/>
      <c r="E119" s="466"/>
    </row>
    <row r="120" spans="1:5" x14ac:dyDescent="0.2">
      <c r="A120" s="466"/>
      <c r="B120" s="466"/>
      <c r="C120" s="466"/>
      <c r="D120" s="466"/>
      <c r="E120" s="466"/>
    </row>
    <row r="121" spans="1:5" x14ac:dyDescent="0.2">
      <c r="A121" s="466"/>
      <c r="B121" s="466"/>
      <c r="C121" s="466"/>
      <c r="D121" s="466"/>
      <c r="E121" s="466"/>
    </row>
    <row r="122" spans="1:5" x14ac:dyDescent="0.2">
      <c r="A122" s="466"/>
      <c r="B122" s="466"/>
      <c r="C122" s="466"/>
      <c r="D122" s="466"/>
      <c r="E122" s="466"/>
    </row>
    <row r="123" spans="1:5" x14ac:dyDescent="0.2">
      <c r="A123" s="466"/>
      <c r="B123" s="466"/>
      <c r="C123" s="466"/>
      <c r="D123" s="466"/>
      <c r="E123" s="466"/>
    </row>
    <row r="124" spans="1:5" x14ac:dyDescent="0.2">
      <c r="A124" s="466"/>
      <c r="B124" s="466"/>
      <c r="C124" s="466"/>
      <c r="D124" s="466"/>
      <c r="E124" s="466"/>
    </row>
    <row r="125" spans="1:5" x14ac:dyDescent="0.2">
      <c r="A125" s="466"/>
      <c r="B125" s="466"/>
      <c r="C125" s="466"/>
      <c r="D125" s="466"/>
      <c r="E125" s="466"/>
    </row>
    <row r="126" spans="1:5" x14ac:dyDescent="0.2">
      <c r="A126" s="466"/>
      <c r="B126" s="466"/>
      <c r="C126" s="466"/>
      <c r="D126" s="466"/>
      <c r="E126" s="466"/>
    </row>
    <row r="127" spans="1:5" x14ac:dyDescent="0.2">
      <c r="A127" s="466"/>
      <c r="B127" s="466"/>
      <c r="C127" s="466"/>
      <c r="D127" s="466"/>
      <c r="E127" s="466"/>
    </row>
    <row r="128" spans="1:5" x14ac:dyDescent="0.2">
      <c r="A128" s="466"/>
      <c r="B128" s="466"/>
      <c r="C128" s="466"/>
      <c r="D128" s="466"/>
      <c r="E128" s="466"/>
    </row>
    <row r="129" spans="1:5" x14ac:dyDescent="0.2">
      <c r="A129" s="466"/>
      <c r="B129" s="466"/>
      <c r="C129" s="466"/>
      <c r="D129" s="466"/>
      <c r="E129" s="466"/>
    </row>
    <row r="130" spans="1:5" x14ac:dyDescent="0.2">
      <c r="A130" s="466"/>
      <c r="B130" s="466"/>
      <c r="C130" s="466"/>
      <c r="D130" s="466"/>
      <c r="E130" s="466"/>
    </row>
    <row r="131" spans="1:5" x14ac:dyDescent="0.2">
      <c r="A131" s="466"/>
      <c r="B131" s="466"/>
      <c r="C131" s="466"/>
      <c r="D131" s="466"/>
      <c r="E131" s="466"/>
    </row>
    <row r="132" spans="1:5" x14ac:dyDescent="0.2">
      <c r="A132" s="466"/>
      <c r="B132" s="466"/>
      <c r="C132" s="466"/>
      <c r="D132" s="466"/>
      <c r="E132" s="466"/>
    </row>
    <row r="133" spans="1:5" x14ac:dyDescent="0.2">
      <c r="A133" s="466"/>
      <c r="B133" s="466"/>
      <c r="C133" s="466"/>
      <c r="D133" s="466"/>
      <c r="E133" s="466"/>
    </row>
    <row r="134" spans="1:5" x14ac:dyDescent="0.2">
      <c r="A134" s="466"/>
      <c r="B134" s="466"/>
      <c r="C134" s="466"/>
      <c r="D134" s="466"/>
      <c r="E134" s="466"/>
    </row>
    <row r="135" spans="1:5" x14ac:dyDescent="0.2">
      <c r="A135" s="466"/>
      <c r="B135" s="466"/>
      <c r="C135" s="466"/>
      <c r="D135" s="466"/>
      <c r="E135" s="466"/>
    </row>
    <row r="136" spans="1:5" x14ac:dyDescent="0.2">
      <c r="A136" s="466"/>
      <c r="B136" s="466"/>
      <c r="C136" s="466"/>
      <c r="D136" s="466"/>
      <c r="E136" s="466"/>
    </row>
    <row r="137" spans="1:5" x14ac:dyDescent="0.2">
      <c r="A137" s="466"/>
      <c r="B137" s="466"/>
      <c r="C137" s="466"/>
      <c r="D137" s="466"/>
      <c r="E137" s="466"/>
    </row>
    <row r="138" spans="1:5" x14ac:dyDescent="0.2">
      <c r="A138" s="466"/>
      <c r="B138" s="466"/>
      <c r="C138" s="466"/>
      <c r="D138" s="466"/>
      <c r="E138" s="466"/>
    </row>
    <row r="139" spans="1:5" x14ac:dyDescent="0.2">
      <c r="A139" s="466"/>
      <c r="B139" s="466"/>
      <c r="C139" s="466"/>
      <c r="D139" s="466"/>
      <c r="E139" s="466"/>
    </row>
    <row r="140" spans="1:5" x14ac:dyDescent="0.2">
      <c r="A140" s="466"/>
      <c r="B140" s="466"/>
      <c r="C140" s="466"/>
      <c r="D140" s="466"/>
      <c r="E140" s="466"/>
    </row>
    <row r="141" spans="1:5" x14ac:dyDescent="0.2">
      <c r="A141" s="466"/>
      <c r="B141" s="466"/>
      <c r="C141" s="466"/>
      <c r="D141" s="466"/>
      <c r="E141" s="466"/>
    </row>
    <row r="142" spans="1:5" x14ac:dyDescent="0.2">
      <c r="A142" s="466"/>
      <c r="B142" s="466"/>
      <c r="C142" s="466"/>
      <c r="D142" s="466"/>
      <c r="E142" s="466"/>
    </row>
    <row r="143" spans="1:5" x14ac:dyDescent="0.2">
      <c r="A143" s="466"/>
      <c r="B143" s="466"/>
      <c r="C143" s="466"/>
      <c r="D143" s="466"/>
      <c r="E143" s="466"/>
    </row>
    <row r="144" spans="1:5" x14ac:dyDescent="0.2">
      <c r="A144" s="466"/>
      <c r="B144" s="466"/>
      <c r="C144" s="466"/>
      <c r="D144" s="466"/>
      <c r="E144" s="466"/>
    </row>
    <row r="145" spans="1:5" x14ac:dyDescent="0.2">
      <c r="A145" s="466"/>
      <c r="B145" s="466"/>
      <c r="C145" s="466"/>
      <c r="D145" s="466"/>
      <c r="E145" s="466"/>
    </row>
    <row r="146" spans="1:5" x14ac:dyDescent="0.2">
      <c r="A146" s="466"/>
      <c r="B146" s="466"/>
      <c r="C146" s="466"/>
      <c r="D146" s="466"/>
      <c r="E146" s="466"/>
    </row>
    <row r="147" spans="1:5" x14ac:dyDescent="0.2">
      <c r="A147" s="466"/>
      <c r="B147" s="466"/>
      <c r="C147" s="466"/>
      <c r="D147" s="466"/>
      <c r="E147" s="466"/>
    </row>
    <row r="148" spans="1:5" x14ac:dyDescent="0.2">
      <c r="A148" s="466"/>
      <c r="B148" s="466"/>
      <c r="C148" s="466"/>
      <c r="D148" s="466"/>
      <c r="E148" s="466"/>
    </row>
    <row r="149" spans="1:5" x14ac:dyDescent="0.2">
      <c r="A149" s="466"/>
      <c r="B149" s="466"/>
      <c r="C149" s="466"/>
      <c r="D149" s="466"/>
      <c r="E149" s="466"/>
    </row>
    <row r="150" spans="1:5" x14ac:dyDescent="0.2">
      <c r="A150" s="466"/>
      <c r="B150" s="466"/>
      <c r="C150" s="466"/>
      <c r="D150" s="466"/>
      <c r="E150" s="466"/>
    </row>
    <row r="151" spans="1:5" x14ac:dyDescent="0.2">
      <c r="A151" s="466"/>
      <c r="B151" s="466"/>
      <c r="C151" s="466"/>
      <c r="D151" s="466"/>
      <c r="E151" s="466"/>
    </row>
    <row r="152" spans="1:5" x14ac:dyDescent="0.2">
      <c r="A152" s="466"/>
      <c r="B152" s="466"/>
      <c r="C152" s="466"/>
      <c r="D152" s="466"/>
      <c r="E152" s="466"/>
    </row>
    <row r="153" spans="1:5" x14ac:dyDescent="0.2">
      <c r="A153" s="466"/>
      <c r="B153" s="466"/>
      <c r="C153" s="466"/>
      <c r="D153" s="466"/>
      <c r="E153" s="466"/>
    </row>
    <row r="154" spans="1:5" x14ac:dyDescent="0.2">
      <c r="A154" s="466"/>
      <c r="B154" s="466"/>
      <c r="C154" s="466"/>
      <c r="D154" s="466"/>
      <c r="E154" s="466"/>
    </row>
    <row r="155" spans="1:5" x14ac:dyDescent="0.2">
      <c r="A155" s="466"/>
      <c r="B155" s="466"/>
      <c r="C155" s="466"/>
      <c r="D155" s="466"/>
      <c r="E155" s="466"/>
    </row>
    <row r="156" spans="1:5" x14ac:dyDescent="0.2">
      <c r="A156" s="466"/>
      <c r="B156" s="466"/>
      <c r="C156" s="466"/>
      <c r="D156" s="466"/>
      <c r="E156" s="466"/>
    </row>
    <row r="157" spans="1:5" x14ac:dyDescent="0.2">
      <c r="A157" s="466"/>
      <c r="B157" s="466"/>
      <c r="C157" s="466"/>
      <c r="D157" s="466"/>
      <c r="E157" s="466"/>
    </row>
    <row r="158" spans="1:5" x14ac:dyDescent="0.2">
      <c r="A158" s="466"/>
      <c r="B158" s="466"/>
      <c r="C158" s="466"/>
      <c r="D158" s="466"/>
      <c r="E158" s="466"/>
    </row>
    <row r="159" spans="1:5" x14ac:dyDescent="0.2">
      <c r="A159" s="466"/>
      <c r="B159" s="466"/>
      <c r="C159" s="466"/>
      <c r="D159" s="466"/>
      <c r="E159" s="466"/>
    </row>
    <row r="160" spans="1:5" x14ac:dyDescent="0.2">
      <c r="A160" s="466"/>
      <c r="B160" s="466"/>
      <c r="C160" s="466"/>
      <c r="D160" s="466"/>
      <c r="E160" s="466"/>
    </row>
    <row r="161" spans="1:5" x14ac:dyDescent="0.2">
      <c r="A161" s="466"/>
      <c r="B161" s="466"/>
      <c r="C161" s="466"/>
      <c r="D161" s="466"/>
      <c r="E161" s="466"/>
    </row>
    <row r="162" spans="1:5" x14ac:dyDescent="0.2">
      <c r="A162" s="466"/>
      <c r="B162" s="466"/>
      <c r="C162" s="466"/>
      <c r="D162" s="466"/>
      <c r="E162" s="466"/>
    </row>
    <row r="163" spans="1:5" x14ac:dyDescent="0.2">
      <c r="A163" s="466"/>
      <c r="B163" s="466"/>
      <c r="C163" s="466"/>
      <c r="D163" s="466"/>
      <c r="E163" s="466"/>
    </row>
    <row r="164" spans="1:5" x14ac:dyDescent="0.2">
      <c r="A164" s="466"/>
      <c r="B164" s="466"/>
      <c r="C164" s="466"/>
      <c r="D164" s="466"/>
      <c r="E164" s="466"/>
    </row>
    <row r="165" spans="1:5" x14ac:dyDescent="0.2">
      <c r="A165" s="466"/>
      <c r="B165" s="466"/>
      <c r="C165" s="466"/>
      <c r="D165" s="466"/>
      <c r="E165" s="466"/>
    </row>
    <row r="166" spans="1:5" x14ac:dyDescent="0.2">
      <c r="A166" s="466"/>
      <c r="B166" s="466"/>
      <c r="C166" s="466"/>
      <c r="D166" s="466"/>
      <c r="E166" s="466"/>
    </row>
    <row r="167" spans="1:5" x14ac:dyDescent="0.2">
      <c r="A167" s="466"/>
      <c r="B167" s="466"/>
      <c r="C167" s="466"/>
      <c r="D167" s="466"/>
      <c r="E167" s="466"/>
    </row>
    <row r="168" spans="1:5" x14ac:dyDescent="0.2">
      <c r="A168" s="466"/>
      <c r="B168" s="466"/>
      <c r="C168" s="466"/>
      <c r="D168" s="466"/>
      <c r="E168" s="466"/>
    </row>
    <row r="169" spans="1:5" x14ac:dyDescent="0.2">
      <c r="A169" s="466"/>
      <c r="B169" s="466"/>
      <c r="C169" s="466"/>
      <c r="D169" s="466"/>
      <c r="E169" s="466"/>
    </row>
    <row r="170" spans="1:5" x14ac:dyDescent="0.2">
      <c r="A170" s="466"/>
      <c r="B170" s="466"/>
      <c r="C170" s="466"/>
      <c r="D170" s="466"/>
      <c r="E170" s="466"/>
    </row>
    <row r="171" spans="1:5" x14ac:dyDescent="0.2">
      <c r="A171" s="466"/>
      <c r="B171" s="466"/>
      <c r="C171" s="466"/>
      <c r="D171" s="466"/>
      <c r="E171" s="466"/>
    </row>
    <row r="172" spans="1:5" x14ac:dyDescent="0.2">
      <c r="A172" s="466"/>
      <c r="B172" s="466"/>
      <c r="C172" s="466"/>
      <c r="D172" s="466"/>
      <c r="E172" s="466"/>
    </row>
    <row r="173" spans="1:5" x14ac:dyDescent="0.2">
      <c r="A173" s="466"/>
      <c r="B173" s="466"/>
      <c r="C173" s="466"/>
      <c r="D173" s="466"/>
      <c r="E173" s="466"/>
    </row>
    <row r="174" spans="1:5" x14ac:dyDescent="0.2">
      <c r="A174" s="466"/>
      <c r="B174" s="466"/>
      <c r="C174" s="466"/>
      <c r="D174" s="466"/>
      <c r="E174" s="466"/>
    </row>
    <row r="175" spans="1:5" x14ac:dyDescent="0.2">
      <c r="A175" s="466"/>
      <c r="B175" s="466"/>
      <c r="C175" s="466"/>
      <c r="D175" s="466"/>
      <c r="E175" s="466"/>
    </row>
    <row r="176" spans="1:5" x14ac:dyDescent="0.2">
      <c r="A176" s="466"/>
      <c r="B176" s="466"/>
      <c r="C176" s="466"/>
      <c r="D176" s="466"/>
      <c r="E176" s="466"/>
    </row>
    <row r="177" spans="1:5" x14ac:dyDescent="0.2">
      <c r="A177" s="466"/>
      <c r="B177" s="466"/>
      <c r="C177" s="466"/>
      <c r="D177" s="466"/>
      <c r="E177" s="466"/>
    </row>
    <row r="178" spans="1:5" x14ac:dyDescent="0.2">
      <c r="A178" s="466"/>
      <c r="B178" s="466"/>
      <c r="C178" s="466"/>
      <c r="D178" s="466"/>
      <c r="E178" s="466"/>
    </row>
    <row r="179" spans="1:5" x14ac:dyDescent="0.2">
      <c r="A179" s="466"/>
      <c r="B179" s="466"/>
      <c r="C179" s="466"/>
      <c r="D179" s="466"/>
      <c r="E179" s="466"/>
    </row>
    <row r="180" spans="1:5" x14ac:dyDescent="0.2">
      <c r="A180" s="466"/>
      <c r="B180" s="466"/>
      <c r="C180" s="466"/>
      <c r="D180" s="466"/>
      <c r="E180" s="466"/>
    </row>
    <row r="181" spans="1:5" x14ac:dyDescent="0.2">
      <c r="A181" s="466"/>
      <c r="B181" s="466"/>
      <c r="C181" s="466"/>
      <c r="D181" s="466"/>
      <c r="E181" s="466"/>
    </row>
    <row r="182" spans="1:5" x14ac:dyDescent="0.2">
      <c r="A182" s="466"/>
      <c r="B182" s="466"/>
      <c r="C182" s="466"/>
      <c r="D182" s="466"/>
      <c r="E182" s="466"/>
    </row>
    <row r="183" spans="1:5" x14ac:dyDescent="0.2">
      <c r="A183" s="466"/>
      <c r="B183" s="466"/>
      <c r="C183" s="466"/>
      <c r="D183" s="466"/>
      <c r="E183" s="466"/>
    </row>
    <row r="184" spans="1:5" x14ac:dyDescent="0.2">
      <c r="A184" s="466"/>
      <c r="B184" s="466"/>
      <c r="C184" s="466"/>
      <c r="D184" s="466"/>
      <c r="E184" s="466"/>
    </row>
    <row r="185" spans="1:5" x14ac:dyDescent="0.2">
      <c r="A185" s="466"/>
      <c r="B185" s="466"/>
      <c r="C185" s="466"/>
      <c r="D185" s="466"/>
      <c r="E185" s="466"/>
    </row>
    <row r="186" spans="1:5" x14ac:dyDescent="0.2">
      <c r="A186" s="466"/>
      <c r="B186" s="466"/>
      <c r="C186" s="466"/>
      <c r="D186" s="466"/>
      <c r="E186" s="466"/>
    </row>
    <row r="187" spans="1:5" x14ac:dyDescent="0.2">
      <c r="A187" s="466"/>
      <c r="B187" s="466"/>
      <c r="C187" s="466"/>
      <c r="D187" s="466"/>
      <c r="E187" s="466"/>
    </row>
    <row r="188" spans="1:5" x14ac:dyDescent="0.2">
      <c r="A188" s="466"/>
      <c r="B188" s="466"/>
      <c r="C188" s="466"/>
      <c r="D188" s="466"/>
      <c r="E188" s="466"/>
    </row>
    <row r="189" spans="1:5" x14ac:dyDescent="0.2">
      <c r="A189" s="466"/>
      <c r="B189" s="466"/>
      <c r="C189" s="466"/>
      <c r="D189" s="466"/>
      <c r="E189" s="466"/>
    </row>
    <row r="190" spans="1:5" x14ac:dyDescent="0.2">
      <c r="A190" s="466"/>
      <c r="B190" s="466"/>
      <c r="C190" s="466"/>
      <c r="D190" s="466"/>
      <c r="E190" s="466"/>
    </row>
    <row r="191" spans="1:5" x14ac:dyDescent="0.2">
      <c r="A191" s="466"/>
      <c r="B191" s="466"/>
      <c r="C191" s="466"/>
      <c r="D191" s="466"/>
      <c r="E191" s="466"/>
    </row>
    <row r="192" spans="1:5" x14ac:dyDescent="0.2">
      <c r="A192" s="466"/>
      <c r="B192" s="466"/>
      <c r="C192" s="466"/>
      <c r="D192" s="466"/>
      <c r="E192" s="466"/>
    </row>
    <row r="193" spans="1:5" x14ac:dyDescent="0.2">
      <c r="A193" s="466"/>
      <c r="B193" s="466"/>
      <c r="C193" s="466"/>
      <c r="D193" s="466"/>
      <c r="E193" s="466"/>
    </row>
    <row r="194" spans="1:5" x14ac:dyDescent="0.2">
      <c r="A194" s="466"/>
      <c r="B194" s="466"/>
      <c r="C194" s="466"/>
      <c r="D194" s="466"/>
      <c r="E194" s="466"/>
    </row>
    <row r="195" spans="1:5" x14ac:dyDescent="0.2">
      <c r="A195" s="466"/>
      <c r="B195" s="466"/>
      <c r="C195" s="466"/>
      <c r="D195" s="466"/>
      <c r="E195" s="466"/>
    </row>
    <row r="196" spans="1:5" x14ac:dyDescent="0.2">
      <c r="A196" s="466"/>
      <c r="B196" s="466"/>
      <c r="C196" s="466"/>
      <c r="D196" s="466"/>
      <c r="E196" s="466"/>
    </row>
    <row r="197" spans="1:5" x14ac:dyDescent="0.2">
      <c r="A197" s="466"/>
      <c r="B197" s="466"/>
      <c r="C197" s="466"/>
      <c r="D197" s="466"/>
      <c r="E197" s="466"/>
    </row>
    <row r="198" spans="1:5" x14ac:dyDescent="0.2">
      <c r="A198" s="466"/>
      <c r="B198" s="466"/>
      <c r="C198" s="466"/>
      <c r="D198" s="466"/>
      <c r="E198" s="466"/>
    </row>
    <row r="199" spans="1:5" x14ac:dyDescent="0.2">
      <c r="A199" s="466"/>
      <c r="B199" s="466"/>
      <c r="C199" s="466"/>
      <c r="D199" s="466"/>
      <c r="E199" s="466"/>
    </row>
    <row r="200" spans="1:5" x14ac:dyDescent="0.2">
      <c r="A200" s="466"/>
      <c r="B200" s="466"/>
      <c r="C200" s="466"/>
      <c r="D200" s="466"/>
      <c r="E200" s="466"/>
    </row>
    <row r="201" spans="1:5" x14ac:dyDescent="0.2">
      <c r="A201" s="466"/>
      <c r="B201" s="466"/>
      <c r="C201" s="466"/>
      <c r="D201" s="466"/>
      <c r="E201" s="466"/>
    </row>
    <row r="202" spans="1:5" x14ac:dyDescent="0.2">
      <c r="A202" s="466"/>
      <c r="B202" s="466"/>
      <c r="C202" s="466"/>
      <c r="D202" s="466"/>
      <c r="E202" s="466"/>
    </row>
    <row r="203" spans="1:5" x14ac:dyDescent="0.2">
      <c r="A203" s="466"/>
      <c r="B203" s="466"/>
      <c r="C203" s="466"/>
      <c r="D203" s="466"/>
      <c r="E203" s="466"/>
    </row>
    <row r="204" spans="1:5" x14ac:dyDescent="0.2">
      <c r="A204" s="466"/>
      <c r="B204" s="466"/>
      <c r="C204" s="466"/>
      <c r="D204" s="466"/>
      <c r="E204" s="466"/>
    </row>
    <row r="205" spans="1:5" x14ac:dyDescent="0.2">
      <c r="A205" s="466"/>
      <c r="B205" s="466"/>
      <c r="C205" s="466"/>
      <c r="D205" s="466"/>
      <c r="E205" s="466"/>
    </row>
    <row r="206" spans="1:5" x14ac:dyDescent="0.2">
      <c r="A206" s="466"/>
      <c r="B206" s="466"/>
      <c r="C206" s="466"/>
      <c r="D206" s="466"/>
      <c r="E206" s="466"/>
    </row>
    <row r="207" spans="1:5" x14ac:dyDescent="0.2">
      <c r="A207" s="466"/>
      <c r="B207" s="466"/>
      <c r="C207" s="466"/>
      <c r="D207" s="466"/>
      <c r="E207" s="466"/>
    </row>
    <row r="208" spans="1:5" x14ac:dyDescent="0.2">
      <c r="A208" s="466"/>
      <c r="B208" s="466"/>
      <c r="C208" s="466"/>
      <c r="D208" s="466"/>
      <c r="E208" s="466"/>
    </row>
    <row r="209" spans="1:5" x14ac:dyDescent="0.2">
      <c r="A209" s="466"/>
      <c r="B209" s="466"/>
      <c r="C209" s="466"/>
      <c r="D209" s="466"/>
      <c r="E209" s="466"/>
    </row>
    <row r="210" spans="1:5" x14ac:dyDescent="0.2">
      <c r="A210" s="466"/>
      <c r="B210" s="466"/>
      <c r="C210" s="466"/>
      <c r="D210" s="466"/>
      <c r="E210" s="466"/>
    </row>
    <row r="211" spans="1:5" x14ac:dyDescent="0.2">
      <c r="A211" s="466"/>
      <c r="B211" s="466"/>
      <c r="C211" s="466"/>
      <c r="D211" s="466"/>
      <c r="E211" s="466"/>
    </row>
    <row r="212" spans="1:5" x14ac:dyDescent="0.2">
      <c r="A212" s="466"/>
      <c r="B212" s="466"/>
      <c r="C212" s="466"/>
      <c r="D212" s="466"/>
      <c r="E212" s="466"/>
    </row>
    <row r="213" spans="1:5" x14ac:dyDescent="0.2">
      <c r="A213" s="466"/>
      <c r="B213" s="466"/>
      <c r="C213" s="466"/>
      <c r="D213" s="466"/>
      <c r="E213" s="466"/>
    </row>
    <row r="214" spans="1:5" x14ac:dyDescent="0.2">
      <c r="A214" s="466"/>
      <c r="B214" s="466"/>
      <c r="C214" s="466"/>
      <c r="D214" s="466"/>
      <c r="E214" s="466"/>
    </row>
    <row r="215" spans="1:5" x14ac:dyDescent="0.2">
      <c r="A215" s="466"/>
      <c r="B215" s="466"/>
      <c r="C215" s="466"/>
      <c r="D215" s="466"/>
      <c r="E215" s="466"/>
    </row>
    <row r="216" spans="1:5" x14ac:dyDescent="0.2">
      <c r="A216" s="466"/>
      <c r="B216" s="466"/>
      <c r="C216" s="466"/>
      <c r="D216" s="466"/>
      <c r="E216" s="466"/>
    </row>
    <row r="217" spans="1:5" x14ac:dyDescent="0.2">
      <c r="A217" s="466"/>
      <c r="B217" s="466"/>
      <c r="C217" s="466"/>
      <c r="D217" s="466"/>
      <c r="E217" s="466"/>
    </row>
    <row r="218" spans="1:5" x14ac:dyDescent="0.2">
      <c r="A218" s="466"/>
      <c r="B218" s="466"/>
      <c r="C218" s="466"/>
      <c r="D218" s="466"/>
      <c r="E218" s="466"/>
    </row>
    <row r="219" spans="1:5" x14ac:dyDescent="0.2">
      <c r="A219" s="466"/>
      <c r="B219" s="466"/>
      <c r="C219" s="466"/>
      <c r="D219" s="466"/>
      <c r="E219" s="466"/>
    </row>
    <row r="220" spans="1:5" x14ac:dyDescent="0.2">
      <c r="A220" s="466"/>
      <c r="B220" s="466"/>
      <c r="C220" s="466"/>
      <c r="D220" s="466"/>
      <c r="E220" s="466"/>
    </row>
    <row r="221" spans="1:5" x14ac:dyDescent="0.2">
      <c r="A221" s="466"/>
      <c r="B221" s="466"/>
      <c r="C221" s="466"/>
      <c r="D221" s="466"/>
      <c r="E221" s="466"/>
    </row>
    <row r="222" spans="1:5" x14ac:dyDescent="0.2">
      <c r="A222" s="466"/>
      <c r="B222" s="466"/>
      <c r="C222" s="466"/>
      <c r="D222" s="466"/>
      <c r="E222" s="466"/>
    </row>
    <row r="223" spans="1:5" x14ac:dyDescent="0.2">
      <c r="A223" s="466"/>
      <c r="B223" s="466"/>
      <c r="C223" s="466"/>
      <c r="D223" s="466"/>
      <c r="E223" s="466"/>
    </row>
    <row r="224" spans="1:5" x14ac:dyDescent="0.2">
      <c r="A224" s="466"/>
      <c r="B224" s="466"/>
      <c r="C224" s="466"/>
      <c r="D224" s="466"/>
      <c r="E224" s="466"/>
    </row>
    <row r="225" spans="1:5" x14ac:dyDescent="0.2">
      <c r="A225" s="466"/>
      <c r="B225" s="466"/>
      <c r="C225" s="466"/>
      <c r="D225" s="466"/>
      <c r="E225" s="466"/>
    </row>
    <row r="226" spans="1:5" x14ac:dyDescent="0.2">
      <c r="A226" s="466"/>
      <c r="B226" s="466"/>
      <c r="C226" s="466"/>
      <c r="D226" s="466"/>
      <c r="E226" s="466"/>
    </row>
    <row r="227" spans="1:5" x14ac:dyDescent="0.2">
      <c r="A227" s="466"/>
      <c r="B227" s="466"/>
      <c r="C227" s="466"/>
      <c r="D227" s="466"/>
      <c r="E227" s="466"/>
    </row>
    <row r="228" spans="1:5" x14ac:dyDescent="0.2">
      <c r="A228" s="466"/>
      <c r="B228" s="466"/>
      <c r="C228" s="466"/>
      <c r="D228" s="466"/>
      <c r="E228" s="466"/>
    </row>
    <row r="229" spans="1:5" x14ac:dyDescent="0.2">
      <c r="A229" s="466"/>
      <c r="B229" s="466"/>
      <c r="C229" s="466"/>
      <c r="D229" s="466"/>
      <c r="E229" s="466"/>
    </row>
    <row r="230" spans="1:5" x14ac:dyDescent="0.2">
      <c r="A230" s="466"/>
      <c r="B230" s="466"/>
      <c r="C230" s="466"/>
      <c r="D230" s="466"/>
      <c r="E230" s="466"/>
    </row>
    <row r="231" spans="1:5" x14ac:dyDescent="0.2">
      <c r="A231" s="466"/>
      <c r="B231" s="466"/>
      <c r="C231" s="466"/>
      <c r="D231" s="466"/>
      <c r="E231" s="466"/>
    </row>
    <row r="232" spans="1:5" x14ac:dyDescent="0.2">
      <c r="A232" s="466"/>
      <c r="B232" s="466"/>
      <c r="C232" s="466"/>
      <c r="D232" s="466"/>
      <c r="E232" s="466"/>
    </row>
    <row r="233" spans="1:5" x14ac:dyDescent="0.2">
      <c r="A233" s="466"/>
      <c r="B233" s="466"/>
      <c r="C233" s="466"/>
      <c r="D233" s="466"/>
      <c r="E233" s="466"/>
    </row>
    <row r="234" spans="1:5" x14ac:dyDescent="0.2">
      <c r="A234" s="466"/>
      <c r="B234" s="466"/>
      <c r="C234" s="466"/>
      <c r="D234" s="466"/>
      <c r="E234" s="466"/>
    </row>
    <row r="235" spans="1:5" x14ac:dyDescent="0.2">
      <c r="A235" s="466"/>
      <c r="B235" s="466"/>
      <c r="C235" s="466"/>
      <c r="D235" s="466"/>
      <c r="E235" s="466"/>
    </row>
    <row r="236" spans="1:5" x14ac:dyDescent="0.2">
      <c r="A236" s="466"/>
      <c r="B236" s="466"/>
      <c r="C236" s="466"/>
      <c r="D236" s="466"/>
      <c r="E236" s="466"/>
    </row>
    <row r="237" spans="1:5" x14ac:dyDescent="0.2">
      <c r="A237" s="466"/>
      <c r="B237" s="466"/>
      <c r="C237" s="466"/>
      <c r="D237" s="466"/>
      <c r="E237" s="466"/>
    </row>
    <row r="238" spans="1:5" x14ac:dyDescent="0.2">
      <c r="A238" s="466"/>
      <c r="B238" s="466"/>
      <c r="C238" s="466"/>
      <c r="D238" s="466"/>
      <c r="E238" s="466"/>
    </row>
    <row r="239" spans="1:5" x14ac:dyDescent="0.2">
      <c r="A239" s="466"/>
      <c r="B239" s="466"/>
      <c r="C239" s="466"/>
      <c r="D239" s="466"/>
      <c r="E239" s="466"/>
    </row>
    <row r="240" spans="1:5" x14ac:dyDescent="0.2">
      <c r="A240" s="466"/>
      <c r="B240" s="466"/>
      <c r="C240" s="466"/>
      <c r="D240" s="466"/>
      <c r="E240" s="466"/>
    </row>
    <row r="241" spans="1:5" x14ac:dyDescent="0.2">
      <c r="A241" s="466"/>
      <c r="B241" s="466"/>
      <c r="C241" s="466"/>
      <c r="D241" s="466"/>
      <c r="E241" s="466"/>
    </row>
    <row r="242" spans="1:5" x14ac:dyDescent="0.2">
      <c r="A242" s="466"/>
      <c r="B242" s="466"/>
      <c r="C242" s="466"/>
      <c r="D242" s="466"/>
      <c r="E242" s="466"/>
    </row>
    <row r="243" spans="1:5" x14ac:dyDescent="0.2">
      <c r="A243" s="466"/>
      <c r="B243" s="466"/>
      <c r="C243" s="466"/>
      <c r="D243" s="466"/>
      <c r="E243" s="466"/>
    </row>
    <row r="244" spans="1:5" x14ac:dyDescent="0.2">
      <c r="A244" s="466"/>
      <c r="B244" s="466"/>
      <c r="C244" s="466"/>
      <c r="D244" s="466"/>
      <c r="E244" s="466"/>
    </row>
    <row r="245" spans="1:5" x14ac:dyDescent="0.2">
      <c r="A245" s="466"/>
      <c r="B245" s="466"/>
      <c r="C245" s="466"/>
      <c r="D245" s="466"/>
      <c r="E245" s="466"/>
    </row>
    <row r="246" spans="1:5" x14ac:dyDescent="0.2">
      <c r="A246" s="466"/>
      <c r="B246" s="466"/>
      <c r="C246" s="466"/>
      <c r="D246" s="466"/>
      <c r="E246" s="466"/>
    </row>
    <row r="247" spans="1:5" x14ac:dyDescent="0.2">
      <c r="A247" s="466"/>
      <c r="B247" s="466"/>
      <c r="C247" s="466"/>
      <c r="D247" s="466"/>
      <c r="E247" s="466"/>
    </row>
    <row r="248" spans="1:5" x14ac:dyDescent="0.2">
      <c r="A248" s="466"/>
      <c r="B248" s="466"/>
      <c r="C248" s="466"/>
      <c r="D248" s="466"/>
      <c r="E248" s="466"/>
    </row>
    <row r="249" spans="1:5" x14ac:dyDescent="0.2">
      <c r="A249" s="466"/>
      <c r="B249" s="466"/>
      <c r="C249" s="466"/>
      <c r="D249" s="466"/>
      <c r="E249" s="466"/>
    </row>
    <row r="250" spans="1:5" x14ac:dyDescent="0.2">
      <c r="A250" s="466"/>
      <c r="B250" s="466"/>
      <c r="C250" s="466"/>
      <c r="D250" s="466"/>
      <c r="E250" s="466"/>
    </row>
    <row r="251" spans="1:5" x14ac:dyDescent="0.2">
      <c r="A251" s="466"/>
      <c r="B251" s="466"/>
      <c r="C251" s="466"/>
      <c r="D251" s="466"/>
      <c r="E251" s="466"/>
    </row>
    <row r="252" spans="1:5" x14ac:dyDescent="0.2">
      <c r="A252" s="466"/>
      <c r="B252" s="466"/>
      <c r="C252" s="466"/>
      <c r="D252" s="466"/>
      <c r="E252" s="466"/>
    </row>
    <row r="253" spans="1:5" x14ac:dyDescent="0.2">
      <c r="A253" s="466"/>
      <c r="B253" s="466"/>
      <c r="C253" s="466"/>
      <c r="D253" s="466"/>
      <c r="E253" s="466"/>
    </row>
    <row r="254" spans="1:5" x14ac:dyDescent="0.2">
      <c r="A254" s="466"/>
      <c r="B254" s="466"/>
      <c r="C254" s="466"/>
      <c r="D254" s="466"/>
      <c r="E254" s="466"/>
    </row>
    <row r="255" spans="1:5" x14ac:dyDescent="0.2">
      <c r="A255" s="466"/>
      <c r="B255" s="466"/>
      <c r="C255" s="466"/>
      <c r="D255" s="466"/>
      <c r="E255" s="466"/>
    </row>
    <row r="256" spans="1:5" x14ac:dyDescent="0.2">
      <c r="A256" s="466"/>
      <c r="B256" s="466"/>
      <c r="C256" s="466"/>
      <c r="D256" s="466"/>
      <c r="E256" s="466"/>
    </row>
    <row r="257" spans="1:5" x14ac:dyDescent="0.2">
      <c r="A257" s="466"/>
      <c r="B257" s="466"/>
      <c r="C257" s="466"/>
      <c r="D257" s="466"/>
      <c r="E257" s="466"/>
    </row>
    <row r="258" spans="1:5" x14ac:dyDescent="0.2">
      <c r="A258" s="466"/>
      <c r="B258" s="466"/>
      <c r="C258" s="466"/>
      <c r="D258" s="466"/>
      <c r="E258" s="466"/>
    </row>
    <row r="259" spans="1:5" x14ac:dyDescent="0.2">
      <c r="A259" s="466"/>
      <c r="B259" s="466"/>
      <c r="C259" s="466"/>
      <c r="D259" s="466"/>
      <c r="E259" s="466"/>
    </row>
    <row r="260" spans="1:5" x14ac:dyDescent="0.2">
      <c r="A260" s="466"/>
      <c r="B260" s="466"/>
      <c r="C260" s="466"/>
      <c r="D260" s="466"/>
      <c r="E260" s="466"/>
    </row>
    <row r="261" spans="1:5" x14ac:dyDescent="0.2">
      <c r="A261" s="466"/>
      <c r="B261" s="466"/>
      <c r="C261" s="466"/>
      <c r="D261" s="466"/>
      <c r="E261" s="466"/>
    </row>
    <row r="262" spans="1:5" x14ac:dyDescent="0.2">
      <c r="A262" s="466"/>
      <c r="B262" s="466"/>
      <c r="C262" s="466"/>
      <c r="D262" s="466"/>
      <c r="E262" s="466"/>
    </row>
    <row r="263" spans="1:5" x14ac:dyDescent="0.2">
      <c r="A263" s="466"/>
      <c r="B263" s="466"/>
      <c r="C263" s="466"/>
      <c r="D263" s="466"/>
      <c r="E263" s="466"/>
    </row>
    <row r="264" spans="1:5" x14ac:dyDescent="0.2">
      <c r="A264" s="466"/>
      <c r="B264" s="466"/>
      <c r="C264" s="466"/>
      <c r="D264" s="466"/>
      <c r="E264" s="466"/>
    </row>
    <row r="265" spans="1:5" x14ac:dyDescent="0.2">
      <c r="A265" s="466"/>
      <c r="B265" s="466"/>
      <c r="C265" s="466"/>
      <c r="D265" s="466"/>
      <c r="E265" s="466"/>
    </row>
    <row r="266" spans="1:5" x14ac:dyDescent="0.2">
      <c r="A266" s="466"/>
      <c r="B266" s="466"/>
      <c r="C266" s="466"/>
      <c r="D266" s="466"/>
      <c r="E266" s="466"/>
    </row>
    <row r="267" spans="1:5" x14ac:dyDescent="0.2">
      <c r="A267" s="466"/>
      <c r="B267" s="466"/>
      <c r="C267" s="466"/>
      <c r="D267" s="466"/>
      <c r="E267" s="466"/>
    </row>
    <row r="268" spans="1:5" x14ac:dyDescent="0.2">
      <c r="A268" s="466"/>
      <c r="B268" s="466"/>
      <c r="C268" s="466"/>
      <c r="D268" s="466"/>
      <c r="E268" s="466"/>
    </row>
    <row r="269" spans="1:5" x14ac:dyDescent="0.2">
      <c r="A269" s="466"/>
      <c r="B269" s="466"/>
      <c r="C269" s="466"/>
      <c r="D269" s="466"/>
      <c r="E269" s="466"/>
    </row>
    <row r="270" spans="1:5" x14ac:dyDescent="0.2">
      <c r="A270" s="466"/>
      <c r="B270" s="466"/>
      <c r="C270" s="466"/>
      <c r="D270" s="466"/>
      <c r="E270" s="466"/>
    </row>
    <row r="271" spans="1:5" x14ac:dyDescent="0.2">
      <c r="A271" s="466"/>
      <c r="B271" s="466"/>
      <c r="C271" s="466"/>
      <c r="D271" s="466"/>
      <c r="E271" s="466"/>
    </row>
    <row r="272" spans="1:5" x14ac:dyDescent="0.2">
      <c r="A272" s="466"/>
      <c r="B272" s="466"/>
      <c r="C272" s="466"/>
      <c r="D272" s="466"/>
      <c r="E272" s="466"/>
    </row>
    <row r="273" spans="1:5" x14ac:dyDescent="0.2">
      <c r="A273" s="466"/>
      <c r="B273" s="466"/>
      <c r="C273" s="466"/>
      <c r="D273" s="466"/>
      <c r="E273" s="466"/>
    </row>
    <row r="274" spans="1:5" x14ac:dyDescent="0.2">
      <c r="A274" s="466"/>
      <c r="B274" s="466"/>
      <c r="C274" s="466"/>
      <c r="D274" s="466"/>
      <c r="E274" s="466"/>
    </row>
    <row r="275" spans="1:5" x14ac:dyDescent="0.2">
      <c r="A275" s="466"/>
      <c r="B275" s="466"/>
      <c r="C275" s="466"/>
      <c r="D275" s="466"/>
      <c r="E275" s="466"/>
    </row>
    <row r="276" spans="1:5" x14ac:dyDescent="0.2">
      <c r="A276" s="466"/>
      <c r="B276" s="466"/>
      <c r="C276" s="466"/>
      <c r="D276" s="466"/>
      <c r="E276" s="466"/>
    </row>
    <row r="277" spans="1:5" x14ac:dyDescent="0.2">
      <c r="A277" s="466"/>
      <c r="B277" s="466"/>
      <c r="C277" s="466"/>
      <c r="D277" s="466"/>
      <c r="E277" s="466"/>
    </row>
    <row r="278" spans="1:5" x14ac:dyDescent="0.2">
      <c r="A278" s="466"/>
      <c r="B278" s="466"/>
      <c r="C278" s="466"/>
      <c r="D278" s="466"/>
      <c r="E278" s="466"/>
    </row>
    <row r="279" spans="1:5" x14ac:dyDescent="0.2">
      <c r="A279" s="466"/>
      <c r="B279" s="466"/>
      <c r="C279" s="466"/>
      <c r="D279" s="466"/>
      <c r="E279" s="466"/>
    </row>
    <row r="280" spans="1:5" x14ac:dyDescent="0.2">
      <c r="A280" s="466"/>
      <c r="B280" s="466"/>
      <c r="C280" s="466"/>
      <c r="D280" s="466"/>
      <c r="E280" s="466"/>
    </row>
    <row r="281" spans="1:5" x14ac:dyDescent="0.2">
      <c r="A281" s="466"/>
      <c r="B281" s="466"/>
      <c r="C281" s="466"/>
      <c r="D281" s="466"/>
      <c r="E281" s="466"/>
    </row>
    <row r="282" spans="1:5" x14ac:dyDescent="0.2">
      <c r="A282" s="466"/>
      <c r="B282" s="466"/>
      <c r="C282" s="466"/>
      <c r="D282" s="466"/>
      <c r="E282" s="466"/>
    </row>
    <row r="283" spans="1:5" x14ac:dyDescent="0.2">
      <c r="A283" s="466"/>
      <c r="B283" s="466"/>
      <c r="C283" s="466"/>
      <c r="D283" s="466"/>
      <c r="E283" s="466"/>
    </row>
    <row r="284" spans="1:5" x14ac:dyDescent="0.2">
      <c r="A284" s="466"/>
      <c r="B284" s="466"/>
      <c r="C284" s="466"/>
      <c r="D284" s="466"/>
      <c r="E284" s="466"/>
    </row>
    <row r="285" spans="1:5" x14ac:dyDescent="0.2">
      <c r="A285" s="466"/>
      <c r="B285" s="466"/>
      <c r="C285" s="466"/>
      <c r="D285" s="466"/>
      <c r="E285" s="466"/>
    </row>
    <row r="286" spans="1:5" x14ac:dyDescent="0.2">
      <c r="A286" s="466"/>
      <c r="B286" s="466"/>
      <c r="C286" s="466"/>
      <c r="D286" s="466"/>
      <c r="E286" s="466"/>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4" customWidth="1"/>
    <col min="2" max="4" width="13.75" style="453" customWidth="1"/>
    <col min="5" max="7" width="13.75" style="488" customWidth="1"/>
    <col min="8" max="8" width="13.75" style="476" customWidth="1"/>
    <col min="9" max="14" width="13.75" style="488" customWidth="1"/>
    <col min="15" max="16384" width="11" style="453"/>
  </cols>
  <sheetData>
    <row r="1" spans="1:14" s="475" customFormat="1" ht="15" customHeight="1" x14ac:dyDescent="0.2">
      <c r="E1" s="476"/>
      <c r="F1" s="476"/>
      <c r="G1" s="476"/>
      <c r="H1" s="476"/>
      <c r="I1" s="476"/>
      <c r="J1" s="476"/>
      <c r="K1" s="476"/>
      <c r="L1" s="476"/>
      <c r="M1" s="476"/>
      <c r="N1" s="476"/>
    </row>
    <row r="2" spans="1:14" s="475" customFormat="1" ht="15" customHeight="1" x14ac:dyDescent="0.2">
      <c r="A2" s="477" t="s">
        <v>65</v>
      </c>
      <c r="E2" s="476"/>
      <c r="F2" s="476"/>
      <c r="G2" s="476"/>
      <c r="H2" s="476"/>
      <c r="I2" s="476"/>
      <c r="J2" s="476"/>
      <c r="K2" s="476"/>
      <c r="L2" s="476"/>
      <c r="M2" s="476"/>
      <c r="N2" s="476"/>
    </row>
    <row r="3" spans="1:14" s="475" customFormat="1" ht="15" customHeight="1" x14ac:dyDescent="0.2">
      <c r="E3" s="476"/>
      <c r="F3" s="476"/>
      <c r="G3" s="476"/>
      <c r="H3" s="476"/>
      <c r="I3" s="476"/>
      <c r="J3" s="476"/>
      <c r="K3" s="476"/>
      <c r="L3" s="476"/>
      <c r="M3" s="476"/>
      <c r="N3" s="476"/>
    </row>
    <row r="4" spans="1:14" s="475" customFormat="1" ht="15" customHeight="1" x14ac:dyDescent="0.2">
      <c r="B4" s="678" t="s">
        <v>436</v>
      </c>
      <c r="C4" s="678"/>
      <c r="D4" s="678" t="s">
        <v>437</v>
      </c>
      <c r="E4" s="678"/>
      <c r="F4" s="672" t="s">
        <v>438</v>
      </c>
      <c r="G4" s="672"/>
      <c r="H4" s="672" t="s">
        <v>439</v>
      </c>
      <c r="I4" s="672"/>
      <c r="J4" s="672" t="s">
        <v>440</v>
      </c>
      <c r="K4" s="672"/>
      <c r="L4" s="672"/>
      <c r="M4" s="672"/>
      <c r="N4" s="672"/>
    </row>
    <row r="5" spans="1:14" s="475" customFormat="1" ht="15" customHeight="1" x14ac:dyDescent="0.2">
      <c r="B5" s="475" t="s">
        <v>441</v>
      </c>
      <c r="C5" s="475" t="s">
        <v>442</v>
      </c>
      <c r="D5" s="475" t="s">
        <v>441</v>
      </c>
      <c r="E5" s="475" t="s">
        <v>442</v>
      </c>
      <c r="F5" s="475" t="s">
        <v>441</v>
      </c>
      <c r="G5" s="475" t="s">
        <v>442</v>
      </c>
      <c r="H5" s="475" t="s">
        <v>441</v>
      </c>
      <c r="I5" s="475" t="s">
        <v>442</v>
      </c>
      <c r="J5" s="476" t="s">
        <v>443</v>
      </c>
      <c r="K5" s="476" t="s">
        <v>444</v>
      </c>
      <c r="L5" s="476" t="s">
        <v>445</v>
      </c>
      <c r="M5" s="476" t="s">
        <v>446</v>
      </c>
      <c r="N5" s="476" t="s">
        <v>447</v>
      </c>
    </row>
    <row r="6" spans="1:14" s="475" customFormat="1" ht="15" customHeight="1" x14ac:dyDescent="0.2">
      <c r="A6" s="478" t="s">
        <v>448</v>
      </c>
      <c r="B6" s="479">
        <f>'Tabelle 2.3'!J11</f>
        <v>1.598443520390646</v>
      </c>
      <c r="C6" s="480">
        <f>'Tabelle 3.3'!J11</f>
        <v>-1.6281062553556127</v>
      </c>
      <c r="D6" s="481">
        <f t="shared" ref="D6:E9" si="0">IF(OR(AND(B6&gt;=-50,B6&lt;=50),ISNUMBER(B6)=FALSE),B6,"")</f>
        <v>1.598443520390646</v>
      </c>
      <c r="E6" s="481">
        <f t="shared" si="0"/>
        <v>-1.6281062553556127</v>
      </c>
      <c r="F6" s="476" t="str">
        <f t="shared" ref="F6:G9" si="1">IF(ISNUMBER(B6)=FALSE,"",IF(B6&lt;-50,"&lt; -50",IF(B6&gt;50,"&gt; 50","")))</f>
        <v/>
      </c>
      <c r="G6" s="476" t="str">
        <f t="shared" si="1"/>
        <v/>
      </c>
      <c r="H6" s="482" t="str">
        <f t="shared" ref="H6:I9" si="2">IF(B6&lt;-50,0.75,IF(B6&gt;50,-0.75,""))</f>
        <v/>
      </c>
      <c r="I6" s="482" t="str">
        <f t="shared" si="2"/>
        <v/>
      </c>
      <c r="J6" s="476" t="e">
        <f>IF(OR(B6&lt;-50,B6&gt;50),N6,#N/A)</f>
        <v>#N/A</v>
      </c>
      <c r="K6" s="476" t="e">
        <f>IF(B6&lt;-50,-45,IF(B6&gt;50,45,#N/A))</f>
        <v>#N/A</v>
      </c>
      <c r="L6" s="476" t="e">
        <f>IF(OR(C6&lt;-50,C6&gt;50),N6,#N/A)</f>
        <v>#N/A</v>
      </c>
      <c r="M6" s="476" t="e">
        <f>IF(C6&lt;-50,-45,IF(C6&gt;50,45,#N/A))</f>
        <v>#N/A</v>
      </c>
      <c r="N6" s="476">
        <v>5</v>
      </c>
    </row>
    <row r="7" spans="1:14" s="475" customFormat="1" ht="15" customHeight="1" x14ac:dyDescent="0.2">
      <c r="A7" s="478" t="s">
        <v>449</v>
      </c>
      <c r="B7" s="479">
        <f>'Tabelle 2.1'!J25</f>
        <v>1.0013227114154917</v>
      </c>
      <c r="C7" s="480">
        <f>'Tabelle 3.1'!J23</f>
        <v>-1.8915068707011207</v>
      </c>
      <c r="D7" s="481">
        <f t="shared" si="0"/>
        <v>1.0013227114154917</v>
      </c>
      <c r="E7" s="481">
        <f>IF(OR(AND(C7&gt;=-50,C7&lt;=50),ISNUMBER(C7)=FALSE),C7,"")</f>
        <v>-1.8915068707011207</v>
      </c>
      <c r="F7" s="476" t="str">
        <f t="shared" si="1"/>
        <v/>
      </c>
      <c r="G7" s="476" t="str">
        <f>IF(ISNUMBER(C7)=FALSE,"",IF(C7&lt;-50,"&lt; -50",IF(C7&gt;50,"&gt; 50","")))</f>
        <v/>
      </c>
      <c r="H7" s="482" t="str">
        <f t="shared" si="2"/>
        <v/>
      </c>
      <c r="I7" s="482" t="str">
        <f>IF(C7&lt;-50,0.75,IF(C7&gt;50,-0.75,""))</f>
        <v/>
      </c>
      <c r="J7" s="476" t="e">
        <f>IF(OR(B7&lt;-50,B7&gt;50),N7,#N/A)</f>
        <v>#N/A</v>
      </c>
      <c r="K7" s="476" t="e">
        <f>IF(B7&lt;-50,-45,IF(B7&gt;50,45,#N/A))</f>
        <v>#N/A</v>
      </c>
      <c r="L7" s="476" t="e">
        <f>IF(OR(C7&lt;-50,C7&gt;50),N7,#N/A)</f>
        <v>#N/A</v>
      </c>
      <c r="M7" s="476" t="e">
        <f>IF(C7&lt;-50,-45,IF(C7&gt;50,45,#N/A))</f>
        <v>#N/A</v>
      </c>
      <c r="N7" s="476">
        <v>15</v>
      </c>
    </row>
    <row r="8" spans="1:14" s="475" customFormat="1" ht="15" customHeight="1" x14ac:dyDescent="0.2">
      <c r="A8" s="478" t="s">
        <v>450</v>
      </c>
      <c r="B8" s="479">
        <f>'Tabelle 2.1'!J38</f>
        <v>1.1186464311118853</v>
      </c>
      <c r="C8" s="480">
        <f>'Tabelle 3.1'!J34</f>
        <v>-2.7637010795899166</v>
      </c>
      <c r="D8" s="481">
        <f t="shared" si="0"/>
        <v>1.1186464311118853</v>
      </c>
      <c r="E8" s="481">
        <f>IF(OR(AND(C8&gt;=-50,C8&lt;=50),ISNUMBER(C8)=FALSE),C8,"")</f>
        <v>-2.7637010795899166</v>
      </c>
      <c r="F8" s="476" t="str">
        <f t="shared" si="1"/>
        <v/>
      </c>
      <c r="G8" s="476" t="str">
        <f>IF(ISNUMBER(C8)=FALSE,"",IF(C8&lt;-50,"&lt; -50",IF(C8&gt;50,"&gt; 50","")))</f>
        <v/>
      </c>
      <c r="H8" s="482" t="str">
        <f t="shared" si="2"/>
        <v/>
      </c>
      <c r="I8" s="482" t="str">
        <f>IF(C8&lt;-50,0.75,IF(C8&gt;50,-0.75,""))</f>
        <v/>
      </c>
      <c r="J8" s="476" t="e">
        <f>IF(OR(B8&lt;-50,B8&gt;50),N8,#N/A)</f>
        <v>#N/A</v>
      </c>
      <c r="K8" s="476" t="e">
        <f>IF(B8&lt;-50,-45,IF(B8&gt;50,45,#N/A))</f>
        <v>#N/A</v>
      </c>
      <c r="L8" s="476" t="e">
        <f>IF(OR(C8&lt;-50,C8&gt;50),N8,#N/A)</f>
        <v>#N/A</v>
      </c>
      <c r="M8" s="476" t="e">
        <f>IF(C8&lt;-50,-45,IF(C8&gt;50,45,#N/A))</f>
        <v>#N/A</v>
      </c>
      <c r="N8" s="476">
        <v>25</v>
      </c>
    </row>
    <row r="9" spans="1:14" s="475" customFormat="1" ht="15" customHeight="1" x14ac:dyDescent="0.2">
      <c r="A9" s="478" t="s">
        <v>451</v>
      </c>
      <c r="B9" s="479">
        <f>'Tabelle 2.1'!J51</f>
        <v>1.0875687030768</v>
      </c>
      <c r="C9" s="480">
        <f>'Tabelle 3.1'!J45</f>
        <v>-2.8655893304673015</v>
      </c>
      <c r="D9" s="481">
        <f t="shared" si="0"/>
        <v>1.0875687030768</v>
      </c>
      <c r="E9" s="481">
        <f t="shared" si="0"/>
        <v>-2.8655893304673015</v>
      </c>
      <c r="F9" s="476" t="str">
        <f t="shared" si="1"/>
        <v/>
      </c>
      <c r="G9" s="476" t="str">
        <f t="shared" si="1"/>
        <v/>
      </c>
      <c r="H9" s="482" t="str">
        <f t="shared" si="2"/>
        <v/>
      </c>
      <c r="I9" s="482" t="str">
        <f t="shared" si="2"/>
        <v/>
      </c>
      <c r="J9" s="476" t="e">
        <f>IF(OR(B9&lt;-50,B9&gt;50),N9,#N/A)</f>
        <v>#N/A</v>
      </c>
      <c r="K9" s="476" t="e">
        <f>IF(B9&lt;-50,-45,IF(B9&gt;50,45,#N/A))</f>
        <v>#N/A</v>
      </c>
      <c r="L9" s="476" t="e">
        <f>IF(OR(C9&lt;-50,C9&gt;50),N9,#N/A)</f>
        <v>#N/A</v>
      </c>
      <c r="M9" s="476" t="e">
        <f>IF(C9&lt;-50,-45,IF(C9&gt;50,45,#N/A))</f>
        <v>#N/A</v>
      </c>
      <c r="N9" s="476">
        <v>35</v>
      </c>
    </row>
    <row r="10" spans="1:14" s="475" customFormat="1" ht="15" customHeight="1" x14ac:dyDescent="0.2">
      <c r="E10" s="476"/>
      <c r="F10" s="476"/>
      <c r="G10" s="476"/>
      <c r="H10" s="476"/>
      <c r="I10" s="476"/>
      <c r="J10" s="476"/>
      <c r="K10" s="476"/>
      <c r="L10" s="476"/>
      <c r="M10" s="476"/>
      <c r="N10" s="476"/>
    </row>
    <row r="11" spans="1:14" s="475" customFormat="1" ht="15" customHeight="1" x14ac:dyDescent="0.2">
      <c r="E11" s="476"/>
      <c r="F11" s="476"/>
      <c r="G11" s="476"/>
      <c r="H11" s="476"/>
      <c r="I11" s="476"/>
      <c r="J11" s="476"/>
      <c r="K11" s="476"/>
      <c r="L11" s="476"/>
      <c r="M11" s="476"/>
      <c r="N11" s="476"/>
    </row>
    <row r="12" spans="1:14" s="475" customFormat="1" ht="15" customHeight="1" x14ac:dyDescent="0.2">
      <c r="A12" s="679" t="s">
        <v>452</v>
      </c>
      <c r="B12" s="678" t="s">
        <v>436</v>
      </c>
      <c r="C12" s="678"/>
      <c r="D12" s="678" t="s">
        <v>437</v>
      </c>
      <c r="E12" s="678"/>
      <c r="F12" s="672" t="s">
        <v>438</v>
      </c>
      <c r="G12" s="672"/>
      <c r="H12" s="672" t="s">
        <v>439</v>
      </c>
      <c r="I12" s="672"/>
      <c r="J12" s="672" t="s">
        <v>440</v>
      </c>
      <c r="K12" s="672"/>
      <c r="L12" s="672"/>
      <c r="M12" s="672"/>
      <c r="N12" s="672"/>
    </row>
    <row r="13" spans="1:14" s="475" customFormat="1" ht="15" customHeight="1" x14ac:dyDescent="0.2">
      <c r="A13" s="679"/>
      <c r="B13" s="475" t="s">
        <v>441</v>
      </c>
      <c r="C13" s="475" t="s">
        <v>442</v>
      </c>
      <c r="D13" s="475" t="s">
        <v>441</v>
      </c>
      <c r="E13" s="475" t="s">
        <v>442</v>
      </c>
      <c r="F13" s="475" t="s">
        <v>441</v>
      </c>
      <c r="G13" s="475" t="s">
        <v>442</v>
      </c>
      <c r="H13" s="475" t="s">
        <v>441</v>
      </c>
      <c r="I13" s="475" t="s">
        <v>442</v>
      </c>
      <c r="J13" s="476" t="s">
        <v>443</v>
      </c>
      <c r="K13" s="476" t="s">
        <v>444</v>
      </c>
      <c r="L13" s="476" t="s">
        <v>445</v>
      </c>
      <c r="M13" s="476" t="s">
        <v>446</v>
      </c>
      <c r="N13" s="476" t="s">
        <v>447</v>
      </c>
    </row>
    <row r="14" spans="1:14" s="475" customFormat="1" ht="15" customHeight="1" x14ac:dyDescent="0.2">
      <c r="A14" s="475">
        <v>1</v>
      </c>
      <c r="B14" s="479">
        <f>'Tabelle 2.3'!J11</f>
        <v>1.598443520390646</v>
      </c>
      <c r="C14" s="480">
        <f>'Tabelle 3.3'!J11</f>
        <v>-1.6281062553556127</v>
      </c>
      <c r="D14" s="481">
        <f>IF(OR(AND(B14&gt;=-50,B14&lt;=50),ISNUMBER(B14)=FALSE),B14,"")</f>
        <v>1.598443520390646</v>
      </c>
      <c r="E14" s="481">
        <f>IF(OR(AND(C14&gt;=-50,C14&lt;=50),ISNUMBER(C14)=FALSE),C14,"")</f>
        <v>-1.6281062553556127</v>
      </c>
      <c r="F14" s="476" t="str">
        <f>IF(ISNUMBER(B14)=FALSE,"",IF(B14&lt;-50,"&lt; -50",IF(B14&gt;50,"&gt; 50","")))</f>
        <v/>
      </c>
      <c r="G14" s="476" t="str">
        <f>IF(ISNUMBER(C14)=FALSE,"",IF(C14&lt;-50,"&lt; -50",IF(C14&gt;50,"&gt; 50","")))</f>
        <v/>
      </c>
      <c r="H14" s="482" t="str">
        <f>IF(B14&lt;-50,0.75,IF(B14&gt;50,-0.75,""))</f>
        <v/>
      </c>
      <c r="I14" s="482" t="str">
        <f>IF(C14&lt;-50,0.75,IF(C14&gt;50,-0.75,""))</f>
        <v/>
      </c>
      <c r="J14" s="476" t="e">
        <f>IF(OR(B14&lt;-50,B14&gt;50),N14,#N/A)</f>
        <v>#N/A</v>
      </c>
      <c r="K14" s="476" t="e">
        <f>IF(B14&lt;-50,-45,IF(B14&gt;50,45,#N/A))</f>
        <v>#N/A</v>
      </c>
      <c r="L14" s="476" t="e">
        <f>IF(OR(C14&lt;-50,C14&gt;50),N14,#N/A)</f>
        <v>#N/A</v>
      </c>
      <c r="M14" s="476" t="e">
        <f>IF(C14&lt;-50,-45,IF(C14&gt;50,45,#N/A))</f>
        <v>#N/A</v>
      </c>
      <c r="N14" s="476">
        <v>5</v>
      </c>
    </row>
    <row r="15" spans="1:14" s="475" customFormat="1" ht="15" customHeight="1" x14ac:dyDescent="0.2">
      <c r="A15" s="475">
        <v>2</v>
      </c>
      <c r="B15" s="479">
        <f>'Tabelle 2.3'!J12</f>
        <v>3.125</v>
      </c>
      <c r="C15" s="480">
        <f>'Tabelle 3.3'!J12</f>
        <v>17.045454545454547</v>
      </c>
      <c r="D15" s="481">
        <f t="shared" ref="D15:E45" si="3">IF(OR(AND(B15&gt;=-50,B15&lt;=50),ISNUMBER(B15)=FALSE),B15,"")</f>
        <v>3.125</v>
      </c>
      <c r="E15" s="481">
        <f t="shared" si="3"/>
        <v>17.045454545454547</v>
      </c>
      <c r="F15" s="476" t="str">
        <f t="shared" ref="F15:G45" si="4">IF(ISNUMBER(B15)=FALSE,"",IF(B15&lt;-50,"&lt; -50",IF(B15&gt;50,"&gt; 50","")))</f>
        <v/>
      </c>
      <c r="G15" s="476" t="str">
        <f t="shared" si="4"/>
        <v/>
      </c>
      <c r="H15" s="482" t="str">
        <f t="shared" ref="H15:I45" si="5">IF(B15&lt;-50,0.75,IF(B15&gt;50,-0.75,""))</f>
        <v/>
      </c>
      <c r="I15" s="482" t="str">
        <f t="shared" si="5"/>
        <v/>
      </c>
      <c r="J15" s="476" t="e">
        <f t="shared" ref="J15:J45" si="6">IF(OR(B15&lt;-50,B15&gt;50),N15,#N/A)</f>
        <v>#N/A</v>
      </c>
      <c r="K15" s="476" t="e">
        <f t="shared" ref="K15:K45" si="7">IF(B15&lt;-50,-45,IF(B15&gt;50,45,#N/A))</f>
        <v>#N/A</v>
      </c>
      <c r="L15" s="476" t="e">
        <f t="shared" ref="L15:L45" si="8">IF(OR(C15&lt;-50,C15&gt;50),N15,#N/A)</f>
        <v>#N/A</v>
      </c>
      <c r="M15" s="476" t="e">
        <f t="shared" ref="M15:M45" si="9">IF(C15&lt;-50,-45,IF(C15&gt;50,45,#N/A))</f>
        <v>#N/A</v>
      </c>
      <c r="N15" s="476">
        <v>15</v>
      </c>
    </row>
    <row r="16" spans="1:14" s="475" customFormat="1" ht="15" customHeight="1" x14ac:dyDescent="0.2">
      <c r="A16" s="475">
        <v>3</v>
      </c>
      <c r="B16" s="479">
        <f>'Tabelle 2.3'!J13</f>
        <v>1.834862385321101</v>
      </c>
      <c r="C16" s="480">
        <f>'Tabelle 3.3'!J13</f>
        <v>1.3888888888888888</v>
      </c>
      <c r="D16" s="481">
        <f t="shared" si="3"/>
        <v>1.834862385321101</v>
      </c>
      <c r="E16" s="481">
        <f t="shared" si="3"/>
        <v>1.3888888888888888</v>
      </c>
      <c r="F16" s="476" t="str">
        <f t="shared" si="4"/>
        <v/>
      </c>
      <c r="G16" s="476" t="str">
        <f t="shared" si="4"/>
        <v/>
      </c>
      <c r="H16" s="482" t="str">
        <f t="shared" si="5"/>
        <v/>
      </c>
      <c r="I16" s="482" t="str">
        <f t="shared" si="5"/>
        <v/>
      </c>
      <c r="J16" s="476" t="e">
        <f t="shared" si="6"/>
        <v>#N/A</v>
      </c>
      <c r="K16" s="476" t="e">
        <f t="shared" si="7"/>
        <v>#N/A</v>
      </c>
      <c r="L16" s="476" t="e">
        <f t="shared" si="8"/>
        <v>#N/A</v>
      </c>
      <c r="M16" s="476" t="e">
        <f t="shared" si="9"/>
        <v>#N/A</v>
      </c>
      <c r="N16" s="476">
        <v>25</v>
      </c>
    </row>
    <row r="17" spans="1:14" s="475" customFormat="1" ht="15" customHeight="1" x14ac:dyDescent="0.2">
      <c r="A17" s="475">
        <v>4</v>
      </c>
      <c r="B17" s="479">
        <f>'Tabelle 2.3'!J14</f>
        <v>0.82117669790358416</v>
      </c>
      <c r="C17" s="480">
        <f>'Tabelle 3.3'!J14</f>
        <v>-7.7235772357723578</v>
      </c>
      <c r="D17" s="481">
        <f t="shared" si="3"/>
        <v>0.82117669790358416</v>
      </c>
      <c r="E17" s="481">
        <f t="shared" si="3"/>
        <v>-7.7235772357723578</v>
      </c>
      <c r="F17" s="476" t="str">
        <f t="shared" si="4"/>
        <v/>
      </c>
      <c r="G17" s="476" t="str">
        <f t="shared" si="4"/>
        <v/>
      </c>
      <c r="H17" s="482" t="str">
        <f t="shared" si="5"/>
        <v/>
      </c>
      <c r="I17" s="482" t="str">
        <f t="shared" si="5"/>
        <v/>
      </c>
      <c r="J17" s="476" t="e">
        <f t="shared" si="6"/>
        <v>#N/A</v>
      </c>
      <c r="K17" s="476" t="e">
        <f t="shared" si="7"/>
        <v>#N/A</v>
      </c>
      <c r="L17" s="476" t="e">
        <f t="shared" si="8"/>
        <v>#N/A</v>
      </c>
      <c r="M17" s="476" t="e">
        <f t="shared" si="9"/>
        <v>#N/A</v>
      </c>
      <c r="N17" s="476">
        <v>36</v>
      </c>
    </row>
    <row r="18" spans="1:14" s="475" customFormat="1" ht="15" customHeight="1" x14ac:dyDescent="0.2">
      <c r="A18" s="475">
        <v>5</v>
      </c>
      <c r="B18" s="479">
        <f>'Tabelle 2.3'!J15</f>
        <v>-4.4753086419753085</v>
      </c>
      <c r="C18" s="480">
        <f>'Tabelle 3.3'!J15</f>
        <v>-9.3373493975903621</v>
      </c>
      <c r="D18" s="481">
        <f t="shared" si="3"/>
        <v>-4.4753086419753085</v>
      </c>
      <c r="E18" s="481">
        <f t="shared" si="3"/>
        <v>-9.3373493975903621</v>
      </c>
      <c r="F18" s="476" t="str">
        <f t="shared" si="4"/>
        <v/>
      </c>
      <c r="G18" s="476" t="str">
        <f t="shared" si="4"/>
        <v/>
      </c>
      <c r="H18" s="482" t="str">
        <f t="shared" si="5"/>
        <v/>
      </c>
      <c r="I18" s="482" t="str">
        <f t="shared" si="5"/>
        <v/>
      </c>
      <c r="J18" s="476" t="e">
        <f t="shared" si="6"/>
        <v>#N/A</v>
      </c>
      <c r="K18" s="476" t="e">
        <f t="shared" si="7"/>
        <v>#N/A</v>
      </c>
      <c r="L18" s="476" t="e">
        <f t="shared" si="8"/>
        <v>#N/A</v>
      </c>
      <c r="M18" s="476" t="e">
        <f t="shared" si="9"/>
        <v>#N/A</v>
      </c>
      <c r="N18" s="476">
        <v>46</v>
      </c>
    </row>
    <row r="19" spans="1:14" s="475" customFormat="1" ht="15" customHeight="1" x14ac:dyDescent="0.2">
      <c r="A19" s="475">
        <v>6</v>
      </c>
      <c r="B19" s="479">
        <f>'Tabelle 2.3'!J16</f>
        <v>1.9122807017543859</v>
      </c>
      <c r="C19" s="480">
        <f>'Tabelle 3.3'!J16</f>
        <v>-4.4052863436123344</v>
      </c>
      <c r="D19" s="481">
        <f t="shared" si="3"/>
        <v>1.9122807017543859</v>
      </c>
      <c r="E19" s="481">
        <f t="shared" si="3"/>
        <v>-4.4052863436123344</v>
      </c>
      <c r="F19" s="476" t="str">
        <f t="shared" si="4"/>
        <v/>
      </c>
      <c r="G19" s="476" t="str">
        <f t="shared" si="4"/>
        <v/>
      </c>
      <c r="H19" s="482" t="str">
        <f t="shared" si="5"/>
        <v/>
      </c>
      <c r="I19" s="482" t="str">
        <f t="shared" si="5"/>
        <v/>
      </c>
      <c r="J19" s="476" t="e">
        <f t="shared" si="6"/>
        <v>#N/A</v>
      </c>
      <c r="K19" s="476" t="e">
        <f t="shared" si="7"/>
        <v>#N/A</v>
      </c>
      <c r="L19" s="476" t="e">
        <f t="shared" si="8"/>
        <v>#N/A</v>
      </c>
      <c r="M19" s="476" t="e">
        <f t="shared" si="9"/>
        <v>#N/A</v>
      </c>
      <c r="N19" s="476">
        <v>56</v>
      </c>
    </row>
    <row r="20" spans="1:14" s="475" customFormat="1" ht="15" customHeight="1" x14ac:dyDescent="0.2">
      <c r="A20" s="475">
        <v>7</v>
      </c>
      <c r="B20" s="479">
        <f>'Tabelle 2.3'!J17</f>
        <v>2.3272995936461025</v>
      </c>
      <c r="C20" s="480">
        <f>'Tabelle 3.3'!J17</f>
        <v>-8.938547486033519</v>
      </c>
      <c r="D20" s="481">
        <f t="shared" si="3"/>
        <v>2.3272995936461025</v>
      </c>
      <c r="E20" s="481">
        <f t="shared" si="3"/>
        <v>-8.938547486033519</v>
      </c>
      <c r="F20" s="476" t="str">
        <f t="shared" si="4"/>
        <v/>
      </c>
      <c r="G20" s="476" t="str">
        <f t="shared" si="4"/>
        <v/>
      </c>
      <c r="H20" s="482" t="str">
        <f t="shared" si="5"/>
        <v/>
      </c>
      <c r="I20" s="482" t="str">
        <f t="shared" si="5"/>
        <v/>
      </c>
      <c r="J20" s="476" t="e">
        <f t="shared" si="6"/>
        <v>#N/A</v>
      </c>
      <c r="K20" s="476" t="e">
        <f t="shared" si="7"/>
        <v>#N/A</v>
      </c>
      <c r="L20" s="476" t="e">
        <f t="shared" si="8"/>
        <v>#N/A</v>
      </c>
      <c r="M20" s="476" t="e">
        <f t="shared" si="9"/>
        <v>#N/A</v>
      </c>
      <c r="N20" s="476">
        <v>67</v>
      </c>
    </row>
    <row r="21" spans="1:14" s="475" customFormat="1" ht="15" customHeight="1" x14ac:dyDescent="0.2">
      <c r="A21" s="475">
        <v>8</v>
      </c>
      <c r="B21" s="479">
        <f>'Tabelle 2.3'!J18</f>
        <v>2.2727272727272729</v>
      </c>
      <c r="C21" s="480">
        <f>'Tabelle 3.3'!J18</f>
        <v>4.0871934604904636</v>
      </c>
      <c r="D21" s="481">
        <f t="shared" si="3"/>
        <v>2.2727272727272729</v>
      </c>
      <c r="E21" s="481">
        <f t="shared" si="3"/>
        <v>4.0871934604904636</v>
      </c>
      <c r="F21" s="476" t="str">
        <f t="shared" si="4"/>
        <v/>
      </c>
      <c r="G21" s="476" t="str">
        <f t="shared" si="4"/>
        <v/>
      </c>
      <c r="H21" s="482" t="str">
        <f t="shared" si="5"/>
        <v/>
      </c>
      <c r="I21" s="482" t="str">
        <f t="shared" si="5"/>
        <v/>
      </c>
      <c r="J21" s="476" t="e">
        <f t="shared" si="6"/>
        <v>#N/A</v>
      </c>
      <c r="K21" s="476" t="e">
        <f t="shared" si="7"/>
        <v>#N/A</v>
      </c>
      <c r="L21" s="476" t="e">
        <f t="shared" si="8"/>
        <v>#N/A</v>
      </c>
      <c r="M21" s="476" t="e">
        <f t="shared" si="9"/>
        <v>#N/A</v>
      </c>
      <c r="N21" s="476">
        <v>77</v>
      </c>
    </row>
    <row r="22" spans="1:14" s="475" customFormat="1" ht="15" customHeight="1" x14ac:dyDescent="0.2">
      <c r="A22" s="475">
        <v>9</v>
      </c>
      <c r="B22" s="479">
        <f>'Tabelle 2.3'!J19</f>
        <v>-1.3527223537368955</v>
      </c>
      <c r="C22" s="480">
        <f>'Tabelle 3.3'!J19</f>
        <v>-4.7856430707876374</v>
      </c>
      <c r="D22" s="481">
        <f t="shared" si="3"/>
        <v>-1.3527223537368955</v>
      </c>
      <c r="E22" s="481">
        <f t="shared" si="3"/>
        <v>-4.7856430707876374</v>
      </c>
      <c r="F22" s="476" t="str">
        <f t="shared" si="4"/>
        <v/>
      </c>
      <c r="G22" s="476" t="str">
        <f t="shared" si="4"/>
        <v/>
      </c>
      <c r="H22" s="482" t="str">
        <f t="shared" si="5"/>
        <v/>
      </c>
      <c r="I22" s="482" t="str">
        <f t="shared" si="5"/>
        <v/>
      </c>
      <c r="J22" s="476" t="e">
        <f t="shared" si="6"/>
        <v>#N/A</v>
      </c>
      <c r="K22" s="476" t="e">
        <f t="shared" si="7"/>
        <v>#N/A</v>
      </c>
      <c r="L22" s="476" t="e">
        <f t="shared" si="8"/>
        <v>#N/A</v>
      </c>
      <c r="M22" s="476" t="e">
        <f t="shared" si="9"/>
        <v>#N/A</v>
      </c>
      <c r="N22" s="476">
        <v>87</v>
      </c>
    </row>
    <row r="23" spans="1:14" s="475" customFormat="1" ht="15" customHeight="1" x14ac:dyDescent="0.2">
      <c r="A23" s="475">
        <v>10</v>
      </c>
      <c r="B23" s="479">
        <f>'Tabelle 2.3'!J20</f>
        <v>2.5862068965517242</v>
      </c>
      <c r="C23" s="480">
        <f>'Tabelle 3.3'!J20</f>
        <v>1.3513513513513513</v>
      </c>
      <c r="D23" s="481">
        <f t="shared" si="3"/>
        <v>2.5862068965517242</v>
      </c>
      <c r="E23" s="481">
        <f t="shared" si="3"/>
        <v>1.3513513513513513</v>
      </c>
      <c r="F23" s="476" t="str">
        <f t="shared" si="4"/>
        <v/>
      </c>
      <c r="G23" s="476" t="str">
        <f t="shared" si="4"/>
        <v/>
      </c>
      <c r="H23" s="482" t="str">
        <f t="shared" si="5"/>
        <v/>
      </c>
      <c r="I23" s="482" t="str">
        <f t="shared" si="5"/>
        <v/>
      </c>
      <c r="J23" s="476" t="e">
        <f t="shared" si="6"/>
        <v>#N/A</v>
      </c>
      <c r="K23" s="476" t="e">
        <f t="shared" si="7"/>
        <v>#N/A</v>
      </c>
      <c r="L23" s="476" t="e">
        <f t="shared" si="8"/>
        <v>#N/A</v>
      </c>
      <c r="M23" s="476" t="e">
        <f t="shared" si="9"/>
        <v>#N/A</v>
      </c>
      <c r="N23" s="476">
        <v>98</v>
      </c>
    </row>
    <row r="24" spans="1:14" s="475" customFormat="1" ht="15" customHeight="1" x14ac:dyDescent="0.2">
      <c r="A24" s="475">
        <v>11</v>
      </c>
      <c r="B24" s="479">
        <f>'Tabelle 2.3'!J21</f>
        <v>9.6226415094339615</v>
      </c>
      <c r="C24" s="480">
        <f>'Tabelle 3.3'!J21</f>
        <v>-1.5801354401805869</v>
      </c>
      <c r="D24" s="481">
        <f t="shared" si="3"/>
        <v>9.6226415094339615</v>
      </c>
      <c r="E24" s="481">
        <f t="shared" si="3"/>
        <v>-1.5801354401805869</v>
      </c>
      <c r="F24" s="476" t="str">
        <f t="shared" si="4"/>
        <v/>
      </c>
      <c r="G24" s="476" t="str">
        <f t="shared" si="4"/>
        <v/>
      </c>
      <c r="H24" s="482" t="str">
        <f t="shared" si="5"/>
        <v/>
      </c>
      <c r="I24" s="482" t="str">
        <f t="shared" si="5"/>
        <v/>
      </c>
      <c r="J24" s="476" t="e">
        <f t="shared" si="6"/>
        <v>#N/A</v>
      </c>
      <c r="K24" s="476" t="e">
        <f t="shared" si="7"/>
        <v>#N/A</v>
      </c>
      <c r="L24" s="476" t="e">
        <f t="shared" si="8"/>
        <v>#N/A</v>
      </c>
      <c r="M24" s="476" t="e">
        <f t="shared" si="9"/>
        <v>#N/A</v>
      </c>
      <c r="N24" s="476">
        <v>108</v>
      </c>
    </row>
    <row r="25" spans="1:14" s="475" customFormat="1" ht="15" customHeight="1" x14ac:dyDescent="0.2">
      <c r="A25" s="475">
        <v>12</v>
      </c>
      <c r="B25" s="479">
        <f>'Tabelle 2.3'!J22</f>
        <v>16.905444126074499</v>
      </c>
      <c r="C25" s="480">
        <f>'Tabelle 3.3'!J22</f>
        <v>0</v>
      </c>
      <c r="D25" s="481">
        <f t="shared" si="3"/>
        <v>16.905444126074499</v>
      </c>
      <c r="E25" s="481">
        <f t="shared" si="3"/>
        <v>0</v>
      </c>
      <c r="F25" s="476" t="str">
        <f t="shared" si="4"/>
        <v/>
      </c>
      <c r="G25" s="476" t="str">
        <f t="shared" si="4"/>
        <v/>
      </c>
      <c r="H25" s="482" t="str">
        <f t="shared" si="5"/>
        <v/>
      </c>
      <c r="I25" s="482" t="str">
        <f t="shared" si="5"/>
        <v/>
      </c>
      <c r="J25" s="476" t="e">
        <f t="shared" si="6"/>
        <v>#N/A</v>
      </c>
      <c r="K25" s="476" t="e">
        <f t="shared" si="7"/>
        <v>#N/A</v>
      </c>
      <c r="L25" s="476" t="e">
        <f t="shared" si="8"/>
        <v>#N/A</v>
      </c>
      <c r="M25" s="476" t="e">
        <f t="shared" si="9"/>
        <v>#N/A</v>
      </c>
      <c r="N25" s="476">
        <v>118</v>
      </c>
    </row>
    <row r="26" spans="1:14" s="475" customFormat="1" ht="15" customHeight="1" x14ac:dyDescent="0.2">
      <c r="A26" s="475">
        <v>13</v>
      </c>
      <c r="B26" s="479">
        <f>'Tabelle 2.3'!J23</f>
        <v>-2.5316455696202533</v>
      </c>
      <c r="C26" s="480">
        <f>'Tabelle 3.3'!J23</f>
        <v>0</v>
      </c>
      <c r="D26" s="481">
        <f t="shared" si="3"/>
        <v>-2.5316455696202533</v>
      </c>
      <c r="E26" s="481">
        <f t="shared" si="3"/>
        <v>0</v>
      </c>
      <c r="F26" s="476" t="str">
        <f t="shared" si="4"/>
        <v/>
      </c>
      <c r="G26" s="476" t="str">
        <f t="shared" si="4"/>
        <v/>
      </c>
      <c r="H26" s="482" t="str">
        <f t="shared" si="5"/>
        <v/>
      </c>
      <c r="I26" s="482" t="str">
        <f t="shared" si="5"/>
        <v/>
      </c>
      <c r="J26" s="476" t="e">
        <f t="shared" si="6"/>
        <v>#N/A</v>
      </c>
      <c r="K26" s="476" t="e">
        <f t="shared" si="7"/>
        <v>#N/A</v>
      </c>
      <c r="L26" s="476" t="e">
        <f t="shared" si="8"/>
        <v>#N/A</v>
      </c>
      <c r="M26" s="476" t="e">
        <f t="shared" si="9"/>
        <v>#N/A</v>
      </c>
      <c r="N26" s="476">
        <v>129</v>
      </c>
    </row>
    <row r="27" spans="1:14" s="475" customFormat="1" ht="15" customHeight="1" x14ac:dyDescent="0.2">
      <c r="A27" s="475">
        <v>14</v>
      </c>
      <c r="B27" s="479">
        <f>'Tabelle 2.3'!J24</f>
        <v>3.5019455252918288</v>
      </c>
      <c r="C27" s="480">
        <f>'Tabelle 3.3'!J24</f>
        <v>-0.99255583126550873</v>
      </c>
      <c r="D27" s="481">
        <f t="shared" si="3"/>
        <v>3.5019455252918288</v>
      </c>
      <c r="E27" s="481">
        <f t="shared" si="3"/>
        <v>-0.99255583126550873</v>
      </c>
      <c r="F27" s="476" t="str">
        <f t="shared" si="4"/>
        <v/>
      </c>
      <c r="G27" s="476" t="str">
        <f t="shared" si="4"/>
        <v/>
      </c>
      <c r="H27" s="482" t="str">
        <f t="shared" si="5"/>
        <v/>
      </c>
      <c r="I27" s="482" t="str">
        <f t="shared" si="5"/>
        <v/>
      </c>
      <c r="J27" s="476" t="e">
        <f t="shared" si="6"/>
        <v>#N/A</v>
      </c>
      <c r="K27" s="476" t="e">
        <f t="shared" si="7"/>
        <v>#N/A</v>
      </c>
      <c r="L27" s="476" t="e">
        <f t="shared" si="8"/>
        <v>#N/A</v>
      </c>
      <c r="M27" s="476" t="e">
        <f t="shared" si="9"/>
        <v>#N/A</v>
      </c>
      <c r="N27" s="476">
        <v>139</v>
      </c>
    </row>
    <row r="28" spans="1:14" s="475" customFormat="1" ht="15" customHeight="1" x14ac:dyDescent="0.2">
      <c r="A28" s="475">
        <v>15</v>
      </c>
      <c r="B28" s="479">
        <f>'Tabelle 2.3'!J25</f>
        <v>9.1445427728613566</v>
      </c>
      <c r="C28" s="480">
        <f>'Tabelle 3.3'!J25</f>
        <v>-4.1775456919060057</v>
      </c>
      <c r="D28" s="481">
        <f t="shared" si="3"/>
        <v>9.1445427728613566</v>
      </c>
      <c r="E28" s="481">
        <f t="shared" si="3"/>
        <v>-4.1775456919060057</v>
      </c>
      <c r="F28" s="476" t="str">
        <f t="shared" si="4"/>
        <v/>
      </c>
      <c r="G28" s="476" t="str">
        <f t="shared" si="4"/>
        <v/>
      </c>
      <c r="H28" s="482" t="str">
        <f t="shared" si="5"/>
        <v/>
      </c>
      <c r="I28" s="482" t="str">
        <f t="shared" si="5"/>
        <v/>
      </c>
      <c r="J28" s="476" t="e">
        <f t="shared" si="6"/>
        <v>#N/A</v>
      </c>
      <c r="K28" s="476" t="e">
        <f t="shared" si="7"/>
        <v>#N/A</v>
      </c>
      <c r="L28" s="476" t="e">
        <f t="shared" si="8"/>
        <v>#N/A</v>
      </c>
      <c r="M28" s="476" t="e">
        <f t="shared" si="9"/>
        <v>#N/A</v>
      </c>
      <c r="N28" s="476">
        <v>149</v>
      </c>
    </row>
    <row r="29" spans="1:14" s="475" customFormat="1" ht="15" customHeight="1" x14ac:dyDescent="0.2">
      <c r="A29" s="475">
        <v>16</v>
      </c>
      <c r="B29" s="479">
        <f>'Tabelle 2.3'!J26</f>
        <v>20.707070707070706</v>
      </c>
      <c r="C29" s="480">
        <f>'Tabelle 3.3'!J26</f>
        <v>17.857142857142858</v>
      </c>
      <c r="D29" s="481">
        <f t="shared" si="3"/>
        <v>20.707070707070706</v>
      </c>
      <c r="E29" s="481">
        <f t="shared" si="3"/>
        <v>17.857142857142858</v>
      </c>
      <c r="F29" s="476" t="str">
        <f t="shared" si="4"/>
        <v/>
      </c>
      <c r="G29" s="476" t="str">
        <f t="shared" si="4"/>
        <v/>
      </c>
      <c r="H29" s="482" t="str">
        <f t="shared" si="5"/>
        <v/>
      </c>
      <c r="I29" s="482" t="str">
        <f t="shared" si="5"/>
        <v/>
      </c>
      <c r="J29" s="476" t="e">
        <f t="shared" si="6"/>
        <v>#N/A</v>
      </c>
      <c r="K29" s="476" t="e">
        <f t="shared" si="7"/>
        <v>#N/A</v>
      </c>
      <c r="L29" s="476" t="e">
        <f t="shared" si="8"/>
        <v>#N/A</v>
      </c>
      <c r="M29" s="476" t="e">
        <f t="shared" si="9"/>
        <v>#N/A</v>
      </c>
      <c r="N29" s="476">
        <v>160</v>
      </c>
    </row>
    <row r="30" spans="1:14" s="475" customFormat="1" ht="15" customHeight="1" x14ac:dyDescent="0.2">
      <c r="A30" s="475">
        <v>17</v>
      </c>
      <c r="B30" s="479">
        <f>'Tabelle 2.3'!J27</f>
        <v>5.9553349875930524</v>
      </c>
      <c r="C30" s="480">
        <f>'Tabelle 3.3'!J27</f>
        <v>-2.0100502512562812</v>
      </c>
      <c r="D30" s="481">
        <f t="shared" si="3"/>
        <v>5.9553349875930524</v>
      </c>
      <c r="E30" s="481">
        <f t="shared" si="3"/>
        <v>-2.0100502512562812</v>
      </c>
      <c r="F30" s="476" t="str">
        <f t="shared" si="4"/>
        <v/>
      </c>
      <c r="G30" s="476" t="str">
        <f t="shared" si="4"/>
        <v/>
      </c>
      <c r="H30" s="482" t="str">
        <f t="shared" si="5"/>
        <v/>
      </c>
      <c r="I30" s="482" t="str">
        <f t="shared" si="5"/>
        <v/>
      </c>
      <c r="J30" s="476" t="e">
        <f t="shared" si="6"/>
        <v>#N/A</v>
      </c>
      <c r="K30" s="476" t="e">
        <f t="shared" si="7"/>
        <v>#N/A</v>
      </c>
      <c r="L30" s="476" t="e">
        <f t="shared" si="8"/>
        <v>#N/A</v>
      </c>
      <c r="M30" s="476" t="e">
        <f t="shared" si="9"/>
        <v>#N/A</v>
      </c>
      <c r="N30" s="476">
        <v>170</v>
      </c>
    </row>
    <row r="31" spans="1:14" s="475" customFormat="1" ht="15" customHeight="1" x14ac:dyDescent="0.2">
      <c r="A31" s="475">
        <v>18</v>
      </c>
      <c r="B31" s="479">
        <f>'Tabelle 2.3'!J28</f>
        <v>-1.4112903225806452</v>
      </c>
      <c r="C31" s="480">
        <f>'Tabelle 3.3'!J28</f>
        <v>15.853658536585366</v>
      </c>
      <c r="D31" s="481">
        <f t="shared" si="3"/>
        <v>-1.4112903225806452</v>
      </c>
      <c r="E31" s="481">
        <f t="shared" si="3"/>
        <v>15.853658536585366</v>
      </c>
      <c r="F31" s="476" t="str">
        <f t="shared" si="4"/>
        <v/>
      </c>
      <c r="G31" s="476" t="str">
        <f t="shared" si="4"/>
        <v/>
      </c>
      <c r="H31" s="482" t="str">
        <f t="shared" si="5"/>
        <v/>
      </c>
      <c r="I31" s="482" t="str">
        <f t="shared" si="5"/>
        <v/>
      </c>
      <c r="J31" s="476" t="e">
        <f t="shared" si="6"/>
        <v>#N/A</v>
      </c>
      <c r="K31" s="476" t="e">
        <f t="shared" si="7"/>
        <v>#N/A</v>
      </c>
      <c r="L31" s="476" t="e">
        <f t="shared" si="8"/>
        <v>#N/A</v>
      </c>
      <c r="M31" s="476" t="e">
        <f t="shared" si="9"/>
        <v>#N/A</v>
      </c>
      <c r="N31" s="476">
        <v>180</v>
      </c>
    </row>
    <row r="32" spans="1:14" s="475" customFormat="1" ht="15" customHeight="1" x14ac:dyDescent="0.2">
      <c r="A32" s="475">
        <v>19</v>
      </c>
      <c r="B32" s="479">
        <f>'Tabelle 2.3'!J29</f>
        <v>-2.5925925925925926</v>
      </c>
      <c r="C32" s="480">
        <f>'Tabelle 3.3'!J29</f>
        <v>5.2434456928838955</v>
      </c>
      <c r="D32" s="481">
        <f t="shared" si="3"/>
        <v>-2.5925925925925926</v>
      </c>
      <c r="E32" s="481">
        <f t="shared" si="3"/>
        <v>5.2434456928838955</v>
      </c>
      <c r="F32" s="476" t="str">
        <f t="shared" si="4"/>
        <v/>
      </c>
      <c r="G32" s="476" t="str">
        <f t="shared" si="4"/>
        <v/>
      </c>
      <c r="H32" s="482" t="str">
        <f t="shared" si="5"/>
        <v/>
      </c>
      <c r="I32" s="482" t="str">
        <f t="shared" si="5"/>
        <v/>
      </c>
      <c r="J32" s="476" t="e">
        <f t="shared" si="6"/>
        <v>#N/A</v>
      </c>
      <c r="K32" s="476" t="e">
        <f t="shared" si="7"/>
        <v>#N/A</v>
      </c>
      <c r="L32" s="476" t="e">
        <f t="shared" si="8"/>
        <v>#N/A</v>
      </c>
      <c r="M32" s="476" t="e">
        <f t="shared" si="9"/>
        <v>#N/A</v>
      </c>
      <c r="N32" s="476">
        <v>191</v>
      </c>
    </row>
    <row r="33" spans="1:14" s="475" customFormat="1" ht="15" customHeight="1" x14ac:dyDescent="0.2">
      <c r="A33" s="475">
        <v>20</v>
      </c>
      <c r="B33" s="479">
        <f>'Tabelle 2.3'!J30</f>
        <v>2.5668449197860963</v>
      </c>
      <c r="C33" s="480">
        <f>'Tabelle 3.3'!J30</f>
        <v>13.138686131386862</v>
      </c>
      <c r="D33" s="481">
        <f t="shared" si="3"/>
        <v>2.5668449197860963</v>
      </c>
      <c r="E33" s="481">
        <f t="shared" si="3"/>
        <v>13.138686131386862</v>
      </c>
      <c r="F33" s="476" t="str">
        <f t="shared" si="4"/>
        <v/>
      </c>
      <c r="G33" s="476" t="str">
        <f t="shared" si="4"/>
        <v/>
      </c>
      <c r="H33" s="482" t="str">
        <f t="shared" si="5"/>
        <v/>
      </c>
      <c r="I33" s="482" t="str">
        <f t="shared" si="5"/>
        <v/>
      </c>
      <c r="J33" s="476" t="e">
        <f t="shared" si="6"/>
        <v>#N/A</v>
      </c>
      <c r="K33" s="476" t="e">
        <f t="shared" si="7"/>
        <v>#N/A</v>
      </c>
      <c r="L33" s="476" t="e">
        <f t="shared" si="8"/>
        <v>#N/A</v>
      </c>
      <c r="M33" s="476" t="e">
        <f t="shared" si="9"/>
        <v>#N/A</v>
      </c>
      <c r="N33" s="476">
        <v>201</v>
      </c>
    </row>
    <row r="34" spans="1:14" s="475" customFormat="1" ht="15" customHeight="1" x14ac:dyDescent="0.2">
      <c r="A34" s="475">
        <v>21</v>
      </c>
      <c r="B34" s="479">
        <f>'Tabelle 2.3'!J31</f>
        <v>-0.23364485981308411</v>
      </c>
      <c r="C34" s="480">
        <f>'Tabelle 3.3'!J31</f>
        <v>-7.7844311377245505</v>
      </c>
      <c r="D34" s="481">
        <f t="shared" si="3"/>
        <v>-0.23364485981308411</v>
      </c>
      <c r="E34" s="481">
        <f t="shared" si="3"/>
        <v>-7.7844311377245505</v>
      </c>
      <c r="F34" s="476" t="str">
        <f t="shared" si="4"/>
        <v/>
      </c>
      <c r="G34" s="476" t="str">
        <f t="shared" si="4"/>
        <v/>
      </c>
      <c r="H34" s="482" t="str">
        <f t="shared" si="5"/>
        <v/>
      </c>
      <c r="I34" s="482" t="str">
        <f t="shared" si="5"/>
        <v/>
      </c>
      <c r="J34" s="476" t="e">
        <f t="shared" si="6"/>
        <v>#N/A</v>
      </c>
      <c r="K34" s="476" t="e">
        <f t="shared" si="7"/>
        <v>#N/A</v>
      </c>
      <c r="L34" s="476" t="e">
        <f t="shared" si="8"/>
        <v>#N/A</v>
      </c>
      <c r="M34" s="476" t="e">
        <f t="shared" si="9"/>
        <v>#N/A</v>
      </c>
      <c r="N34" s="476">
        <v>211</v>
      </c>
    </row>
    <row r="35" spans="1:14" s="475" customFormat="1" ht="15" customHeight="1" x14ac:dyDescent="0.2">
      <c r="A35" s="475">
        <v>22</v>
      </c>
      <c r="B35" s="479">
        <f>'Tabelle 2.3'!J32</f>
        <v>0</v>
      </c>
      <c r="C35" s="480">
        <f>'Tabelle 3.3'!J32</f>
        <v>0</v>
      </c>
      <c r="D35" s="481">
        <f t="shared" si="3"/>
        <v>0</v>
      </c>
      <c r="E35" s="481">
        <f t="shared" si="3"/>
        <v>0</v>
      </c>
      <c r="F35" s="476" t="str">
        <f t="shared" si="4"/>
        <v/>
      </c>
      <c r="G35" s="476" t="str">
        <f t="shared" si="4"/>
        <v/>
      </c>
      <c r="H35" s="482" t="str">
        <f t="shared" si="5"/>
        <v/>
      </c>
      <c r="I35" s="482" t="str">
        <f t="shared" si="5"/>
        <v/>
      </c>
      <c r="J35" s="476" t="e">
        <f t="shared" si="6"/>
        <v>#N/A</v>
      </c>
      <c r="K35" s="476" t="e">
        <f t="shared" si="7"/>
        <v>#N/A</v>
      </c>
      <c r="L35" s="476" t="e">
        <f t="shared" si="8"/>
        <v>#N/A</v>
      </c>
      <c r="M35" s="476" t="e">
        <f t="shared" si="9"/>
        <v>#N/A</v>
      </c>
      <c r="N35" s="476">
        <v>222</v>
      </c>
    </row>
    <row r="36" spans="1:14" s="475" customFormat="1" ht="15" customHeight="1" x14ac:dyDescent="0.2">
      <c r="A36" s="475">
        <v>23</v>
      </c>
      <c r="B36" s="479"/>
      <c r="C36" s="480"/>
      <c r="D36" s="481">
        <f t="shared" si="3"/>
        <v>0</v>
      </c>
      <c r="E36" s="481">
        <f t="shared" si="3"/>
        <v>0</v>
      </c>
      <c r="F36" s="476" t="str">
        <f t="shared" si="4"/>
        <v/>
      </c>
      <c r="G36" s="476" t="str">
        <f t="shared" si="4"/>
        <v/>
      </c>
      <c r="H36" s="482" t="str">
        <f t="shared" si="5"/>
        <v/>
      </c>
      <c r="I36" s="482" t="str">
        <f t="shared" si="5"/>
        <v/>
      </c>
      <c r="J36" s="476" t="e">
        <f t="shared" si="6"/>
        <v>#N/A</v>
      </c>
      <c r="K36" s="476" t="e">
        <f t="shared" si="7"/>
        <v>#N/A</v>
      </c>
      <c r="L36" s="476" t="e">
        <f t="shared" si="8"/>
        <v>#N/A</v>
      </c>
      <c r="M36" s="476" t="e">
        <f t="shared" si="9"/>
        <v>#N/A</v>
      </c>
      <c r="N36" s="476">
        <v>232</v>
      </c>
    </row>
    <row r="37" spans="1:14" s="475" customFormat="1" ht="15" customHeight="1" x14ac:dyDescent="0.2">
      <c r="A37" s="475">
        <v>24</v>
      </c>
      <c r="B37" s="479">
        <f>'Tabelle 2.3'!J34</f>
        <v>3.125</v>
      </c>
      <c r="C37" s="480">
        <f>'Tabelle 3.3'!J34</f>
        <v>17.045454545454547</v>
      </c>
      <c r="D37" s="481">
        <f t="shared" si="3"/>
        <v>3.125</v>
      </c>
      <c r="E37" s="481">
        <f t="shared" si="3"/>
        <v>17.045454545454547</v>
      </c>
      <c r="F37" s="476" t="str">
        <f t="shared" si="4"/>
        <v/>
      </c>
      <c r="G37" s="476" t="str">
        <f t="shared" si="4"/>
        <v/>
      </c>
      <c r="H37" s="482" t="str">
        <f t="shared" si="5"/>
        <v/>
      </c>
      <c r="I37" s="482" t="str">
        <f t="shared" si="5"/>
        <v/>
      </c>
      <c r="J37" s="476" t="e">
        <f t="shared" si="6"/>
        <v>#N/A</v>
      </c>
      <c r="K37" s="476" t="e">
        <f t="shared" si="7"/>
        <v>#N/A</v>
      </c>
      <c r="L37" s="476" t="e">
        <f t="shared" si="8"/>
        <v>#N/A</v>
      </c>
      <c r="M37" s="476" t="e">
        <f t="shared" si="9"/>
        <v>#N/A</v>
      </c>
      <c r="N37" s="476">
        <v>242</v>
      </c>
    </row>
    <row r="38" spans="1:14" s="475" customFormat="1" ht="15" customHeight="1" x14ac:dyDescent="0.2">
      <c r="A38" s="475">
        <v>25</v>
      </c>
      <c r="B38" s="479">
        <f>'Tabelle 2.3'!J35</f>
        <v>1.1355944949988719</v>
      </c>
      <c r="C38" s="480">
        <f>'Tabelle 3.3'!J35</f>
        <v>-3.4834324553950724</v>
      </c>
      <c r="D38" s="481">
        <f t="shared" si="3"/>
        <v>1.1355944949988719</v>
      </c>
      <c r="E38" s="481">
        <f t="shared" si="3"/>
        <v>-3.4834324553950724</v>
      </c>
      <c r="F38" s="476" t="str">
        <f t="shared" si="4"/>
        <v/>
      </c>
      <c r="G38" s="476" t="str">
        <f t="shared" si="4"/>
        <v/>
      </c>
      <c r="H38" s="482" t="str">
        <f t="shared" si="5"/>
        <v/>
      </c>
      <c r="I38" s="482" t="str">
        <f t="shared" si="5"/>
        <v/>
      </c>
      <c r="J38" s="476" t="e">
        <f t="shared" si="6"/>
        <v>#N/A</v>
      </c>
      <c r="K38" s="476" t="e">
        <f t="shared" si="7"/>
        <v>#N/A</v>
      </c>
      <c r="L38" s="476" t="e">
        <f t="shared" si="8"/>
        <v>#N/A</v>
      </c>
      <c r="M38" s="476" t="e">
        <f t="shared" si="9"/>
        <v>#N/A</v>
      </c>
      <c r="N38" s="476">
        <v>253</v>
      </c>
    </row>
    <row r="39" spans="1:14" s="475" customFormat="1" ht="15" customHeight="1" x14ac:dyDescent="0.2">
      <c r="A39" s="475">
        <v>26</v>
      </c>
      <c r="B39" s="479">
        <f>'Tabelle 2.3'!J36</f>
        <v>2.0482692918386789</v>
      </c>
      <c r="C39" s="480">
        <f>'Tabelle 3.3'!J36</f>
        <v>-1.8741633199464525</v>
      </c>
      <c r="D39" s="481">
        <f t="shared" si="3"/>
        <v>2.0482692918386789</v>
      </c>
      <c r="E39" s="481">
        <f t="shared" si="3"/>
        <v>-1.8741633199464525</v>
      </c>
      <c r="F39" s="476" t="str">
        <f t="shared" si="4"/>
        <v/>
      </c>
      <c r="G39" s="476" t="str">
        <f t="shared" si="4"/>
        <v/>
      </c>
      <c r="H39" s="482" t="str">
        <f t="shared" si="5"/>
        <v/>
      </c>
      <c r="I39" s="482" t="str">
        <f t="shared" si="5"/>
        <v/>
      </c>
      <c r="J39" s="476" t="e">
        <f t="shared" si="6"/>
        <v>#N/A</v>
      </c>
      <c r="K39" s="476" t="e">
        <f t="shared" si="7"/>
        <v>#N/A</v>
      </c>
      <c r="L39" s="476" t="e">
        <f t="shared" si="8"/>
        <v>#N/A</v>
      </c>
      <c r="M39" s="476" t="e">
        <f t="shared" si="9"/>
        <v>#N/A</v>
      </c>
      <c r="N39" s="476">
        <v>263</v>
      </c>
    </row>
    <row r="40" spans="1:14" s="475" customFormat="1" ht="15" customHeight="1" x14ac:dyDescent="0.2">
      <c r="A40" s="475">
        <v>27</v>
      </c>
      <c r="B40" s="479" t="e">
        <f>'Tabelle 2.3'!#REF!</f>
        <v>#REF!</v>
      </c>
      <c r="C40" s="480" t="e">
        <f>'Tabelle 3.3'!#REF!</f>
        <v>#REF!</v>
      </c>
      <c r="D40" s="481" t="e">
        <f t="shared" si="3"/>
        <v>#REF!</v>
      </c>
      <c r="E40" s="481" t="e">
        <f t="shared" si="3"/>
        <v>#REF!</v>
      </c>
      <c r="F40" s="476" t="str">
        <f t="shared" si="4"/>
        <v/>
      </c>
      <c r="G40" s="476" t="str">
        <f t="shared" si="4"/>
        <v/>
      </c>
      <c r="H40" s="482" t="e">
        <f t="shared" si="5"/>
        <v>#REF!</v>
      </c>
      <c r="I40" s="482" t="e">
        <f t="shared" si="5"/>
        <v>#REF!</v>
      </c>
      <c r="J40" s="476" t="e">
        <f t="shared" si="6"/>
        <v>#REF!</v>
      </c>
      <c r="K40" s="476" t="e">
        <f t="shared" si="7"/>
        <v>#REF!</v>
      </c>
      <c r="L40" s="476" t="e">
        <f t="shared" si="8"/>
        <v>#REF!</v>
      </c>
      <c r="M40" s="476" t="e">
        <f t="shared" si="9"/>
        <v>#REF!</v>
      </c>
      <c r="N40" s="476">
        <v>273</v>
      </c>
    </row>
    <row r="41" spans="1:14" s="475" customFormat="1" ht="15" customHeight="1" x14ac:dyDescent="0.2">
      <c r="A41" s="475">
        <v>28</v>
      </c>
      <c r="B41" s="479" t="e">
        <f>'Tabelle 2.3'!#REF!</f>
        <v>#REF!</v>
      </c>
      <c r="C41" s="480" t="e">
        <f>'Tabelle 3.3'!#REF!</f>
        <v>#REF!</v>
      </c>
      <c r="D41" s="481" t="e">
        <f t="shared" si="3"/>
        <v>#REF!</v>
      </c>
      <c r="E41" s="481" t="e">
        <f t="shared" si="3"/>
        <v>#REF!</v>
      </c>
      <c r="F41" s="476" t="str">
        <f t="shared" si="4"/>
        <v/>
      </c>
      <c r="G41" s="476" t="str">
        <f t="shared" si="4"/>
        <v/>
      </c>
      <c r="H41" s="482" t="e">
        <f t="shared" si="5"/>
        <v>#REF!</v>
      </c>
      <c r="I41" s="482" t="e">
        <f t="shared" si="5"/>
        <v>#REF!</v>
      </c>
      <c r="J41" s="476" t="e">
        <f t="shared" si="6"/>
        <v>#REF!</v>
      </c>
      <c r="K41" s="476" t="e">
        <f t="shared" si="7"/>
        <v>#REF!</v>
      </c>
      <c r="L41" s="476" t="e">
        <f t="shared" si="8"/>
        <v>#REF!</v>
      </c>
      <c r="M41" s="476" t="e">
        <f t="shared" si="9"/>
        <v>#REF!</v>
      </c>
      <c r="N41" s="476">
        <v>284</v>
      </c>
    </row>
    <row r="42" spans="1:14" s="475" customFormat="1" ht="15" customHeight="1" x14ac:dyDescent="0.2">
      <c r="A42" s="475">
        <v>29</v>
      </c>
      <c r="B42" s="479" t="e">
        <f>'Tabelle 2.3'!#REF!</f>
        <v>#REF!</v>
      </c>
      <c r="C42" s="480" t="e">
        <f>'Tabelle 3.3'!#REF!</f>
        <v>#REF!</v>
      </c>
      <c r="D42" s="481" t="e">
        <f t="shared" si="3"/>
        <v>#REF!</v>
      </c>
      <c r="E42" s="481" t="e">
        <f t="shared" si="3"/>
        <v>#REF!</v>
      </c>
      <c r="F42" s="476" t="str">
        <f t="shared" si="4"/>
        <v/>
      </c>
      <c r="G42" s="476" t="str">
        <f t="shared" si="4"/>
        <v/>
      </c>
      <c r="H42" s="482" t="e">
        <f t="shared" si="5"/>
        <v>#REF!</v>
      </c>
      <c r="I42" s="482" t="e">
        <f t="shared" si="5"/>
        <v>#REF!</v>
      </c>
      <c r="J42" s="476" t="e">
        <f t="shared" si="6"/>
        <v>#REF!</v>
      </c>
      <c r="K42" s="476" t="e">
        <f t="shared" si="7"/>
        <v>#REF!</v>
      </c>
      <c r="L42" s="476" t="e">
        <f t="shared" si="8"/>
        <v>#REF!</v>
      </c>
      <c r="M42" s="476" t="e">
        <f t="shared" si="9"/>
        <v>#REF!</v>
      </c>
      <c r="N42" s="476">
        <v>294</v>
      </c>
    </row>
    <row r="43" spans="1:14" s="475" customFormat="1" ht="15" customHeight="1" x14ac:dyDescent="0.2">
      <c r="A43" s="475">
        <v>30</v>
      </c>
      <c r="B43" s="479" t="e">
        <f>'Tabelle 2.3'!#REF!</f>
        <v>#REF!</v>
      </c>
      <c r="C43" s="480" t="e">
        <f>'Tabelle 3.3'!#REF!</f>
        <v>#REF!</v>
      </c>
      <c r="D43" s="481" t="e">
        <f t="shared" si="3"/>
        <v>#REF!</v>
      </c>
      <c r="E43" s="481" t="e">
        <f t="shared" si="3"/>
        <v>#REF!</v>
      </c>
      <c r="F43" s="476" t="str">
        <f t="shared" si="4"/>
        <v/>
      </c>
      <c r="G43" s="476" t="str">
        <f t="shared" si="4"/>
        <v/>
      </c>
      <c r="H43" s="482" t="e">
        <f t="shared" si="5"/>
        <v>#REF!</v>
      </c>
      <c r="I43" s="482" t="e">
        <f t="shared" si="5"/>
        <v>#REF!</v>
      </c>
      <c r="J43" s="476" t="e">
        <f t="shared" si="6"/>
        <v>#REF!</v>
      </c>
      <c r="K43" s="476" t="e">
        <f t="shared" si="7"/>
        <v>#REF!</v>
      </c>
      <c r="L43" s="476" t="e">
        <f t="shared" si="8"/>
        <v>#REF!</v>
      </c>
      <c r="M43" s="476" t="e">
        <f t="shared" si="9"/>
        <v>#REF!</v>
      </c>
      <c r="N43" s="476">
        <v>304</v>
      </c>
    </row>
    <row r="44" spans="1:14" s="475" customFormat="1" ht="15" customHeight="1" x14ac:dyDescent="0.2">
      <c r="A44" s="475">
        <v>31</v>
      </c>
      <c r="B44" s="479" t="e">
        <f>'Tabelle 2.3'!#REF!</f>
        <v>#REF!</v>
      </c>
      <c r="C44" s="480" t="e">
        <f>'Tabelle 3.3'!#REF!</f>
        <v>#REF!</v>
      </c>
      <c r="D44" s="481" t="e">
        <f t="shared" si="3"/>
        <v>#REF!</v>
      </c>
      <c r="E44" s="481" t="e">
        <f t="shared" si="3"/>
        <v>#REF!</v>
      </c>
      <c r="F44" s="476" t="str">
        <f t="shared" si="4"/>
        <v/>
      </c>
      <c r="G44" s="476" t="str">
        <f t="shared" si="4"/>
        <v/>
      </c>
      <c r="H44" s="482" t="e">
        <f t="shared" si="5"/>
        <v>#REF!</v>
      </c>
      <c r="I44" s="482" t="e">
        <f t="shared" si="5"/>
        <v>#REF!</v>
      </c>
      <c r="J44" s="476" t="e">
        <f t="shared" si="6"/>
        <v>#REF!</v>
      </c>
      <c r="K44" s="476" t="e">
        <f t="shared" si="7"/>
        <v>#REF!</v>
      </c>
      <c r="L44" s="476" t="e">
        <f t="shared" si="8"/>
        <v>#REF!</v>
      </c>
      <c r="M44" s="476" t="e">
        <f t="shared" si="9"/>
        <v>#REF!</v>
      </c>
      <c r="N44" s="476">
        <v>315</v>
      </c>
    </row>
    <row r="45" spans="1:14" s="475" customFormat="1" ht="15" customHeight="1" x14ac:dyDescent="0.2">
      <c r="A45" s="475">
        <v>32</v>
      </c>
      <c r="B45" s="479">
        <f>'Tabelle 2.3'!J36</f>
        <v>2.0482692918386789</v>
      </c>
      <c r="C45" s="480">
        <f>'Tabelle 3.3'!J36</f>
        <v>-1.8741633199464525</v>
      </c>
      <c r="D45" s="481">
        <f t="shared" si="3"/>
        <v>2.0482692918386789</v>
      </c>
      <c r="E45" s="481">
        <f t="shared" si="3"/>
        <v>-1.8741633199464525</v>
      </c>
      <c r="F45" s="476" t="str">
        <f t="shared" si="4"/>
        <v/>
      </c>
      <c r="G45" s="476" t="str">
        <f t="shared" si="4"/>
        <v/>
      </c>
      <c r="H45" s="482" t="str">
        <f t="shared" si="5"/>
        <v/>
      </c>
      <c r="I45" s="482" t="str">
        <f t="shared" si="5"/>
        <v/>
      </c>
      <c r="J45" s="476" t="e">
        <f t="shared" si="6"/>
        <v>#N/A</v>
      </c>
      <c r="K45" s="476" t="e">
        <f t="shared" si="7"/>
        <v>#N/A</v>
      </c>
      <c r="L45" s="476" t="e">
        <f t="shared" si="8"/>
        <v>#N/A</v>
      </c>
      <c r="M45" s="476" t="e">
        <f t="shared" si="9"/>
        <v>#N/A</v>
      </c>
      <c r="N45" s="476">
        <v>325</v>
      </c>
    </row>
    <row r="46" spans="1:14" s="475" customFormat="1" ht="15" customHeight="1" x14ac:dyDescent="0.2">
      <c r="E46" s="476"/>
      <c r="F46" s="476"/>
      <c r="G46" s="476"/>
      <c r="H46" s="476"/>
      <c r="I46" s="476"/>
      <c r="J46" s="476"/>
      <c r="K46" s="476"/>
      <c r="L46" s="476"/>
      <c r="M46" s="476"/>
      <c r="N46" s="476"/>
    </row>
    <row r="47" spans="1:14" s="475" customFormat="1" ht="15" customHeight="1" x14ac:dyDescent="0.2">
      <c r="D47" s="483"/>
      <c r="E47" s="476"/>
      <c r="F47" s="476"/>
      <c r="G47" s="476"/>
      <c r="H47" s="476"/>
      <c r="I47" s="476"/>
      <c r="J47" s="476"/>
      <c r="K47" s="476"/>
      <c r="L47" s="476"/>
      <c r="M47" s="476"/>
      <c r="N47" s="476"/>
    </row>
    <row r="48" spans="1:14" s="475" customFormat="1" ht="15" customHeight="1" x14ac:dyDescent="0.2">
      <c r="A48" s="477" t="s">
        <v>453</v>
      </c>
      <c r="E48" s="476"/>
      <c r="F48" s="476"/>
      <c r="G48" s="476"/>
      <c r="H48" s="476"/>
      <c r="I48" s="476"/>
      <c r="J48" s="476"/>
      <c r="K48" s="476"/>
      <c r="L48" s="476"/>
      <c r="M48" s="476"/>
      <c r="N48" s="476"/>
    </row>
    <row r="49" spans="1:14" ht="15" customHeight="1" x14ac:dyDescent="0.2">
      <c r="A49" s="673" t="s">
        <v>454</v>
      </c>
      <c r="B49" s="674" t="s">
        <v>102</v>
      </c>
      <c r="C49" s="674"/>
      <c r="D49" s="674"/>
      <c r="E49" s="675" t="s">
        <v>455</v>
      </c>
      <c r="F49" s="675"/>
      <c r="G49" s="675"/>
      <c r="H49" s="676" t="s">
        <v>456</v>
      </c>
      <c r="I49" s="677" t="s">
        <v>457</v>
      </c>
      <c r="J49" s="677"/>
      <c r="K49" s="677"/>
      <c r="L49" s="484" t="s">
        <v>458</v>
      </c>
      <c r="M49" s="461"/>
      <c r="N49" s="453"/>
    </row>
    <row r="50" spans="1:14" ht="39.950000000000003" customHeight="1" x14ac:dyDescent="0.2">
      <c r="A50" s="673"/>
      <c r="B50" s="485" t="s">
        <v>441</v>
      </c>
      <c r="C50" s="485" t="s">
        <v>120</v>
      </c>
      <c r="D50" s="485" t="s">
        <v>121</v>
      </c>
      <c r="E50" s="485" t="s">
        <v>441</v>
      </c>
      <c r="F50" s="485" t="s">
        <v>120</v>
      </c>
      <c r="G50" s="485" t="s">
        <v>121</v>
      </c>
      <c r="H50" s="676"/>
      <c r="I50" s="485" t="s">
        <v>441</v>
      </c>
      <c r="J50" s="485" t="s">
        <v>120</v>
      </c>
      <c r="K50" s="485" t="s">
        <v>121</v>
      </c>
      <c r="L50" s="485" t="s">
        <v>459</v>
      </c>
      <c r="M50" s="485"/>
      <c r="N50" s="485"/>
    </row>
    <row r="51" spans="1:14" ht="15" customHeight="1" x14ac:dyDescent="0.2">
      <c r="A51" s="486" t="s">
        <v>460</v>
      </c>
      <c r="B51" s="487">
        <v>22560</v>
      </c>
      <c r="C51" s="487">
        <v>3854</v>
      </c>
      <c r="D51" s="487">
        <v>1579</v>
      </c>
      <c r="E51" s="488">
        <f>IF($A$51=37802,IF(COUNTBLANK(B$51:B$70)&gt;0,#N/A,B51/B$51*100),IF(COUNTBLANK(B$51:B$75)&gt;0,#N/A,B51/B$51*100))</f>
        <v>100</v>
      </c>
      <c r="F51" s="488">
        <f>IF($A$51=37802,IF(COUNTBLANK(C$51:C$70)&gt;0,#N/A,C51/C$51*100),IF(COUNTBLANK(C$51:C$75)&gt;0,#N/A,C51/C$51*100))</f>
        <v>100</v>
      </c>
      <c r="G51" s="488">
        <f>IF($A$51=37802,IF(COUNTBLANK(D$51:D$70)&gt;0,#N/A,D51/D$51*100),IF(COUNTBLANK(D$51:D$75)&gt;0,#N/A,D51/D$51*100))</f>
        <v>100</v>
      </c>
      <c r="H51" s="489" t="str">
        <f>IF(ISERROR(L51)=TRUE,IF(MONTH(A51)=MONTH(MAX(A$51:A$75)),A51,""),"")</f>
        <v/>
      </c>
      <c r="I51" s="488" t="str">
        <f>IF($H51&lt;&gt;"",E51,"")</f>
        <v/>
      </c>
      <c r="J51" s="488" t="str">
        <f>IF($H51&lt;&gt;"",F51,"")</f>
        <v/>
      </c>
      <c r="K51" s="488" t="str">
        <f t="shared" ref="J51:K66" si="10">IF($H51&lt;&gt;"",G51,"")</f>
        <v/>
      </c>
      <c r="L51" s="488" t="e">
        <f>IF(A$51=37802,IF(AND(COUNTBLANK(B$51:B$70)&lt;&gt;0,COUNTBLANK(C$51:C$70)&lt;&gt;0,COUNTBLANK(D$51:D$70)&lt;&gt;0),135,#N/A),IF(AND(COUNTBLANK(B$51:B$75)&lt;&gt;0,COUNTBLANK(C$51:C$75)&lt;&gt;0,COUNTBLANK(D$51:D$75)&lt;&gt;0),135,#N/A))</f>
        <v>#N/A</v>
      </c>
    </row>
    <row r="52" spans="1:14" ht="15" customHeight="1" x14ac:dyDescent="0.2">
      <c r="A52" s="486" t="s">
        <v>461</v>
      </c>
      <c r="B52" s="487">
        <v>22903</v>
      </c>
      <c r="C52" s="487">
        <v>3848</v>
      </c>
      <c r="D52" s="487">
        <v>1630</v>
      </c>
      <c r="E52" s="488">
        <f t="shared" ref="E52:G70" si="11">IF($A$51=37802,IF(COUNTBLANK(B$51:B$70)&gt;0,#N/A,B52/B$51*100),IF(COUNTBLANK(B$51:B$75)&gt;0,#N/A,B52/B$51*100))</f>
        <v>101.52039007092199</v>
      </c>
      <c r="F52" s="488">
        <f t="shared" si="11"/>
        <v>99.844317592112091</v>
      </c>
      <c r="G52" s="488">
        <f t="shared" si="11"/>
        <v>103.22989233692211</v>
      </c>
      <c r="H52" s="489" t="str">
        <f>IF(ISERROR(L52)=TRUE,IF(MONTH(A52)=MONTH(MAX(A$51:A$75)),A52,""),"")</f>
        <v/>
      </c>
      <c r="I52" s="488" t="str">
        <f t="shared" ref="I52:K75" si="12">IF($H52&lt;&gt;"",E52,"")</f>
        <v/>
      </c>
      <c r="J52" s="488" t="str">
        <f t="shared" si="10"/>
        <v/>
      </c>
      <c r="K52" s="488" t="str">
        <f t="shared" si="10"/>
        <v/>
      </c>
      <c r="L52" s="488" t="e">
        <f t="shared" ref="L52:L75" si="13">IF(A$51=37802,IF(AND(COUNTBLANK(B$51:B$70)&lt;&gt;0,COUNTBLANK(C$51:C$70)&lt;&gt;0,COUNTBLANK(D$51:D$70)&lt;&gt;0),135,#N/A),IF(AND(COUNTBLANK(B$51:B$75)&lt;&gt;0,COUNTBLANK(C$51:C$75)&lt;&gt;0,COUNTBLANK(D$51:D$75)&lt;&gt;0),135,#N/A))</f>
        <v>#N/A</v>
      </c>
    </row>
    <row r="53" spans="1:14" ht="15" customHeight="1" x14ac:dyDescent="0.2">
      <c r="A53" s="490">
        <v>41883</v>
      </c>
      <c r="B53" s="487">
        <v>23247</v>
      </c>
      <c r="C53" s="487">
        <v>3837</v>
      </c>
      <c r="D53" s="487">
        <v>1736</v>
      </c>
      <c r="E53" s="488">
        <f t="shared" si="11"/>
        <v>103.04521276595744</v>
      </c>
      <c r="F53" s="488">
        <f t="shared" si="11"/>
        <v>99.558899844317594</v>
      </c>
      <c r="G53" s="488">
        <f t="shared" si="11"/>
        <v>109.94300189993666</v>
      </c>
      <c r="H53" s="489">
        <f>IF(ISERROR(L53)=TRUE,IF(MONTH(A53)=MONTH(MAX(A$51:A$75)),A53,""),"")</f>
        <v>41883</v>
      </c>
      <c r="I53" s="488">
        <f t="shared" si="12"/>
        <v>103.04521276595744</v>
      </c>
      <c r="J53" s="488">
        <f t="shared" si="10"/>
        <v>99.558899844317594</v>
      </c>
      <c r="K53" s="488">
        <f t="shared" si="10"/>
        <v>109.94300189993666</v>
      </c>
      <c r="L53" s="488" t="e">
        <f t="shared" si="13"/>
        <v>#N/A</v>
      </c>
    </row>
    <row r="54" spans="1:14" ht="15" customHeight="1" x14ac:dyDescent="0.2">
      <c r="A54" s="490" t="s">
        <v>462</v>
      </c>
      <c r="B54" s="487">
        <v>22589</v>
      </c>
      <c r="C54" s="487">
        <v>3846</v>
      </c>
      <c r="D54" s="487">
        <v>1717</v>
      </c>
      <c r="E54" s="488">
        <f t="shared" si="11"/>
        <v>100.12854609929079</v>
      </c>
      <c r="F54" s="488">
        <f t="shared" si="11"/>
        <v>99.792423456149464</v>
      </c>
      <c r="G54" s="488">
        <f t="shared" si="11"/>
        <v>108.73970867637746</v>
      </c>
      <c r="H54" s="489" t="str">
        <f>IF(ISERROR(L54)=TRUE,IF(MONTH(A54)=MONTH(MAX(A$51:A$75)),A54,""),"")</f>
        <v/>
      </c>
      <c r="I54" s="488" t="str">
        <f t="shared" si="12"/>
        <v/>
      </c>
      <c r="J54" s="488" t="str">
        <f t="shared" si="10"/>
        <v/>
      </c>
      <c r="K54" s="488" t="str">
        <f t="shared" si="10"/>
        <v/>
      </c>
      <c r="L54" s="488" t="e">
        <f t="shared" si="13"/>
        <v>#N/A</v>
      </c>
    </row>
    <row r="55" spans="1:14" ht="15" customHeight="1" x14ac:dyDescent="0.2">
      <c r="A55" s="490" t="s">
        <v>463</v>
      </c>
      <c r="B55" s="487">
        <v>22852</v>
      </c>
      <c r="C55" s="487">
        <v>3723</v>
      </c>
      <c r="D55" s="487">
        <v>1702</v>
      </c>
      <c r="E55" s="488">
        <f t="shared" si="11"/>
        <v>101.29432624113474</v>
      </c>
      <c r="F55" s="488">
        <f t="shared" si="11"/>
        <v>96.600934094447339</v>
      </c>
      <c r="G55" s="488">
        <f t="shared" si="11"/>
        <v>107.7897403419886</v>
      </c>
      <c r="H55" s="489" t="str">
        <f t="shared" ref="H55:H70" si="14">IF(ISERROR(L55)=TRUE,IF(MONTH(A55)=MONTH(MAX(A$51:A$75)),A55,""),"")</f>
        <v/>
      </c>
      <c r="I55" s="488" t="str">
        <f t="shared" si="12"/>
        <v/>
      </c>
      <c r="J55" s="488" t="str">
        <f t="shared" si="10"/>
        <v/>
      </c>
      <c r="K55" s="488" t="str">
        <f t="shared" si="10"/>
        <v/>
      </c>
      <c r="L55" s="488" t="e">
        <f t="shared" si="13"/>
        <v>#N/A</v>
      </c>
    </row>
    <row r="56" spans="1:14" ht="15" customHeight="1" x14ac:dyDescent="0.2">
      <c r="A56" s="490" t="s">
        <v>464</v>
      </c>
      <c r="B56" s="487">
        <v>23389</v>
      </c>
      <c r="C56" s="487">
        <v>3758</v>
      </c>
      <c r="D56" s="487">
        <v>1748</v>
      </c>
      <c r="E56" s="488">
        <f t="shared" si="11"/>
        <v>103.67464539007092</v>
      </c>
      <c r="F56" s="488">
        <f t="shared" si="11"/>
        <v>97.509081473793458</v>
      </c>
      <c r="G56" s="488">
        <f t="shared" si="11"/>
        <v>110.70297656744773</v>
      </c>
      <c r="H56" s="489" t="str">
        <f t="shared" si="14"/>
        <v/>
      </c>
      <c r="I56" s="488" t="str">
        <f t="shared" si="12"/>
        <v/>
      </c>
      <c r="J56" s="488" t="str">
        <f t="shared" si="10"/>
        <v/>
      </c>
      <c r="K56" s="488" t="str">
        <f t="shared" si="10"/>
        <v/>
      </c>
      <c r="L56" s="488" t="e">
        <f t="shared" si="13"/>
        <v>#N/A</v>
      </c>
    </row>
    <row r="57" spans="1:14" ht="15" customHeight="1" x14ac:dyDescent="0.2">
      <c r="A57" s="490">
        <v>42248</v>
      </c>
      <c r="B57" s="487">
        <v>23684</v>
      </c>
      <c r="C57" s="487">
        <v>3719</v>
      </c>
      <c r="D57" s="487">
        <v>1861</v>
      </c>
      <c r="E57" s="488">
        <f t="shared" si="11"/>
        <v>104.98226950354609</v>
      </c>
      <c r="F57" s="488">
        <f t="shared" si="11"/>
        <v>96.497145822522057</v>
      </c>
      <c r="G57" s="488">
        <f t="shared" si="11"/>
        <v>117.85940468651046</v>
      </c>
      <c r="H57" s="489">
        <f t="shared" si="14"/>
        <v>42248</v>
      </c>
      <c r="I57" s="488">
        <f t="shared" si="12"/>
        <v>104.98226950354609</v>
      </c>
      <c r="J57" s="488">
        <f t="shared" si="10"/>
        <v>96.497145822522057</v>
      </c>
      <c r="K57" s="488">
        <f t="shared" si="10"/>
        <v>117.85940468651046</v>
      </c>
      <c r="L57" s="488" t="e">
        <f t="shared" si="13"/>
        <v>#N/A</v>
      </c>
    </row>
    <row r="58" spans="1:14" ht="15" customHeight="1" x14ac:dyDescent="0.2">
      <c r="A58" s="490" t="s">
        <v>465</v>
      </c>
      <c r="B58" s="487">
        <v>23210</v>
      </c>
      <c r="C58" s="487">
        <v>3724</v>
      </c>
      <c r="D58" s="487">
        <v>1786</v>
      </c>
      <c r="E58" s="488">
        <f t="shared" si="11"/>
        <v>102.88120567375887</v>
      </c>
      <c r="F58" s="488">
        <f t="shared" si="11"/>
        <v>96.626881162428646</v>
      </c>
      <c r="G58" s="488">
        <f t="shared" si="11"/>
        <v>113.10956301456618</v>
      </c>
      <c r="H58" s="489" t="str">
        <f t="shared" si="14"/>
        <v/>
      </c>
      <c r="I58" s="488" t="str">
        <f t="shared" si="12"/>
        <v/>
      </c>
      <c r="J58" s="488" t="str">
        <f t="shared" si="10"/>
        <v/>
      </c>
      <c r="K58" s="488" t="str">
        <f t="shared" si="10"/>
        <v/>
      </c>
      <c r="L58" s="488" t="e">
        <f t="shared" si="13"/>
        <v>#N/A</v>
      </c>
    </row>
    <row r="59" spans="1:14" ht="15" customHeight="1" x14ac:dyDescent="0.2">
      <c r="A59" s="490" t="s">
        <v>466</v>
      </c>
      <c r="B59" s="487">
        <v>23387</v>
      </c>
      <c r="C59" s="487">
        <v>3695</v>
      </c>
      <c r="D59" s="487">
        <v>1828</v>
      </c>
      <c r="E59" s="488">
        <f t="shared" si="11"/>
        <v>103.66578014184398</v>
      </c>
      <c r="F59" s="488">
        <f t="shared" si="11"/>
        <v>95.874416190970422</v>
      </c>
      <c r="G59" s="488">
        <f t="shared" si="11"/>
        <v>115.76947435085496</v>
      </c>
      <c r="H59" s="489" t="str">
        <f t="shared" si="14"/>
        <v/>
      </c>
      <c r="I59" s="488" t="str">
        <f t="shared" si="12"/>
        <v/>
      </c>
      <c r="J59" s="488" t="str">
        <f t="shared" si="10"/>
        <v/>
      </c>
      <c r="K59" s="488" t="str">
        <f t="shared" si="10"/>
        <v/>
      </c>
      <c r="L59" s="488" t="e">
        <f t="shared" si="13"/>
        <v>#N/A</v>
      </c>
    </row>
    <row r="60" spans="1:14" ht="15" customHeight="1" x14ac:dyDescent="0.2">
      <c r="A60" s="490" t="s">
        <v>467</v>
      </c>
      <c r="B60" s="487">
        <v>23806</v>
      </c>
      <c r="C60" s="487">
        <v>3670</v>
      </c>
      <c r="D60" s="487">
        <v>1869</v>
      </c>
      <c r="E60" s="488">
        <f t="shared" si="11"/>
        <v>105.52304964539007</v>
      </c>
      <c r="F60" s="488">
        <f t="shared" si="11"/>
        <v>95.225739491437466</v>
      </c>
      <c r="G60" s="488">
        <f t="shared" si="11"/>
        <v>118.36605446485117</v>
      </c>
      <c r="H60" s="489" t="str">
        <f t="shared" si="14"/>
        <v/>
      </c>
      <c r="I60" s="488" t="str">
        <f t="shared" si="12"/>
        <v/>
      </c>
      <c r="J60" s="488" t="str">
        <f t="shared" si="10"/>
        <v/>
      </c>
      <c r="K60" s="488" t="str">
        <f t="shared" si="10"/>
        <v/>
      </c>
      <c r="L60" s="488" t="e">
        <f t="shared" si="13"/>
        <v>#N/A</v>
      </c>
    </row>
    <row r="61" spans="1:14" ht="15" customHeight="1" x14ac:dyDescent="0.2">
      <c r="A61" s="490">
        <v>42614</v>
      </c>
      <c r="B61" s="487">
        <v>24641</v>
      </c>
      <c r="C61" s="487">
        <v>3704</v>
      </c>
      <c r="D61" s="487">
        <v>1927</v>
      </c>
      <c r="E61" s="488">
        <f t="shared" si="11"/>
        <v>109.22429078014184</v>
      </c>
      <c r="F61" s="488">
        <f t="shared" si="11"/>
        <v>96.107939802802278</v>
      </c>
      <c r="G61" s="488">
        <f t="shared" si="11"/>
        <v>122.03926535782142</v>
      </c>
      <c r="H61" s="489">
        <f t="shared" si="14"/>
        <v>42614</v>
      </c>
      <c r="I61" s="488">
        <f t="shared" si="12"/>
        <v>109.22429078014184</v>
      </c>
      <c r="J61" s="488">
        <f t="shared" si="10"/>
        <v>96.107939802802278</v>
      </c>
      <c r="K61" s="488">
        <f t="shared" si="10"/>
        <v>122.03926535782142</v>
      </c>
      <c r="L61" s="488" t="e">
        <f t="shared" si="13"/>
        <v>#N/A</v>
      </c>
    </row>
    <row r="62" spans="1:14" ht="15" customHeight="1" x14ac:dyDescent="0.2">
      <c r="A62" s="490" t="s">
        <v>468</v>
      </c>
      <c r="B62" s="487">
        <v>24311</v>
      </c>
      <c r="C62" s="487">
        <v>3759</v>
      </c>
      <c r="D62" s="487">
        <v>1896</v>
      </c>
      <c r="E62" s="488">
        <f t="shared" si="11"/>
        <v>107.76152482269504</v>
      </c>
      <c r="F62" s="488">
        <f t="shared" si="11"/>
        <v>97.535028541774778</v>
      </c>
      <c r="G62" s="488">
        <f t="shared" si="11"/>
        <v>120.0759974667511</v>
      </c>
      <c r="H62" s="489" t="str">
        <f t="shared" si="14"/>
        <v/>
      </c>
      <c r="I62" s="488" t="str">
        <f t="shared" si="12"/>
        <v/>
      </c>
      <c r="J62" s="488" t="str">
        <f t="shared" si="10"/>
        <v/>
      </c>
      <c r="K62" s="488" t="str">
        <f t="shared" si="10"/>
        <v/>
      </c>
      <c r="L62" s="488" t="e">
        <f t="shared" si="13"/>
        <v>#N/A</v>
      </c>
    </row>
    <row r="63" spans="1:14" ht="15" customHeight="1" x14ac:dyDescent="0.2">
      <c r="A63" s="490" t="s">
        <v>469</v>
      </c>
      <c r="B63" s="487">
        <v>24507</v>
      </c>
      <c r="C63" s="487">
        <v>3693</v>
      </c>
      <c r="D63" s="487">
        <v>1906</v>
      </c>
      <c r="E63" s="488">
        <f t="shared" si="11"/>
        <v>108.63031914893617</v>
      </c>
      <c r="F63" s="488">
        <f t="shared" si="11"/>
        <v>95.822522055007781</v>
      </c>
      <c r="G63" s="488">
        <f t="shared" si="11"/>
        <v>120.70930968967701</v>
      </c>
      <c r="H63" s="489" t="str">
        <f t="shared" si="14"/>
        <v/>
      </c>
      <c r="I63" s="488" t="str">
        <f t="shared" si="12"/>
        <v/>
      </c>
      <c r="J63" s="488" t="str">
        <f t="shared" si="10"/>
        <v/>
      </c>
      <c r="K63" s="488" t="str">
        <f t="shared" si="10"/>
        <v/>
      </c>
      <c r="L63" s="488" t="e">
        <f t="shared" si="13"/>
        <v>#N/A</v>
      </c>
    </row>
    <row r="64" spans="1:14" ht="15" customHeight="1" x14ac:dyDescent="0.2">
      <c r="A64" s="490" t="s">
        <v>470</v>
      </c>
      <c r="B64" s="487">
        <v>24929</v>
      </c>
      <c r="C64" s="487">
        <v>3709</v>
      </c>
      <c r="D64" s="487">
        <v>1999</v>
      </c>
      <c r="E64" s="488">
        <f t="shared" si="11"/>
        <v>110.5008865248227</v>
      </c>
      <c r="F64" s="488">
        <f t="shared" si="11"/>
        <v>96.237675142708881</v>
      </c>
      <c r="G64" s="488">
        <f t="shared" si="11"/>
        <v>126.59911336288789</v>
      </c>
      <c r="H64" s="489" t="str">
        <f t="shared" si="14"/>
        <v/>
      </c>
      <c r="I64" s="488" t="str">
        <f t="shared" si="12"/>
        <v/>
      </c>
      <c r="J64" s="488" t="str">
        <f t="shared" si="10"/>
        <v/>
      </c>
      <c r="K64" s="488" t="str">
        <f t="shared" si="10"/>
        <v/>
      </c>
      <c r="L64" s="488" t="e">
        <f t="shared" si="13"/>
        <v>#N/A</v>
      </c>
    </row>
    <row r="65" spans="1:12" ht="15" customHeight="1" x14ac:dyDescent="0.2">
      <c r="A65" s="490">
        <v>42979</v>
      </c>
      <c r="B65" s="487">
        <v>25435</v>
      </c>
      <c r="C65" s="487">
        <v>3621</v>
      </c>
      <c r="D65" s="487">
        <v>2096</v>
      </c>
      <c r="E65" s="488">
        <f t="shared" si="11"/>
        <v>112.74379432624113</v>
      </c>
      <c r="F65" s="488">
        <f t="shared" si="11"/>
        <v>93.954333160352874</v>
      </c>
      <c r="G65" s="488">
        <f t="shared" si="11"/>
        <v>132.74224192526916</v>
      </c>
      <c r="H65" s="489">
        <f t="shared" si="14"/>
        <v>42979</v>
      </c>
      <c r="I65" s="488">
        <f t="shared" si="12"/>
        <v>112.74379432624113</v>
      </c>
      <c r="J65" s="488">
        <f t="shared" si="10"/>
        <v>93.954333160352874</v>
      </c>
      <c r="K65" s="488">
        <f t="shared" si="10"/>
        <v>132.74224192526916</v>
      </c>
      <c r="L65" s="488" t="e">
        <f t="shared" si="13"/>
        <v>#N/A</v>
      </c>
    </row>
    <row r="66" spans="1:12" ht="15" customHeight="1" x14ac:dyDescent="0.2">
      <c r="A66" s="490" t="s">
        <v>471</v>
      </c>
      <c r="B66" s="487">
        <v>25166</v>
      </c>
      <c r="C66" s="487">
        <v>3625</v>
      </c>
      <c r="D66" s="487">
        <v>2056</v>
      </c>
      <c r="E66" s="488">
        <f t="shared" si="11"/>
        <v>111.55141843971631</v>
      </c>
      <c r="F66" s="488">
        <f t="shared" si="11"/>
        <v>94.058121432278156</v>
      </c>
      <c r="G66" s="488">
        <f t="shared" si="11"/>
        <v>130.20899303356555</v>
      </c>
      <c r="H66" s="489" t="str">
        <f t="shared" si="14"/>
        <v/>
      </c>
      <c r="I66" s="488" t="str">
        <f t="shared" si="12"/>
        <v/>
      </c>
      <c r="J66" s="488" t="str">
        <f t="shared" si="10"/>
        <v/>
      </c>
      <c r="K66" s="488" t="str">
        <f t="shared" si="10"/>
        <v/>
      </c>
      <c r="L66" s="488" t="e">
        <f t="shared" si="13"/>
        <v>#N/A</v>
      </c>
    </row>
    <row r="67" spans="1:12" ht="15" customHeight="1" x14ac:dyDescent="0.2">
      <c r="A67" s="490" t="s">
        <v>472</v>
      </c>
      <c r="B67" s="487">
        <v>25286</v>
      </c>
      <c r="C67" s="487">
        <v>3630</v>
      </c>
      <c r="D67" s="487">
        <v>2050</v>
      </c>
      <c r="E67" s="488">
        <f t="shared" si="11"/>
        <v>112.08333333333333</v>
      </c>
      <c r="F67" s="488">
        <f t="shared" si="11"/>
        <v>94.187856772184745</v>
      </c>
      <c r="G67" s="488">
        <f t="shared" si="11"/>
        <v>129.82900569980998</v>
      </c>
      <c r="H67" s="489" t="str">
        <f t="shared" si="14"/>
        <v/>
      </c>
      <c r="I67" s="488" t="str">
        <f t="shared" si="12"/>
        <v/>
      </c>
      <c r="J67" s="488" t="str">
        <f t="shared" si="12"/>
        <v/>
      </c>
      <c r="K67" s="488" t="str">
        <f t="shared" si="12"/>
        <v/>
      </c>
      <c r="L67" s="488" t="e">
        <f t="shared" si="13"/>
        <v>#N/A</v>
      </c>
    </row>
    <row r="68" spans="1:12" ht="15" customHeight="1" x14ac:dyDescent="0.2">
      <c r="A68" s="490" t="s">
        <v>473</v>
      </c>
      <c r="B68" s="487">
        <v>25811</v>
      </c>
      <c r="C68" s="487">
        <v>3709</v>
      </c>
      <c r="D68" s="487">
        <v>2109</v>
      </c>
      <c r="E68" s="488">
        <f t="shared" si="11"/>
        <v>114.41046099290779</v>
      </c>
      <c r="F68" s="488">
        <f t="shared" si="11"/>
        <v>96.237675142708881</v>
      </c>
      <c r="G68" s="488">
        <f t="shared" si="11"/>
        <v>133.56554781507285</v>
      </c>
      <c r="H68" s="489" t="str">
        <f t="shared" si="14"/>
        <v/>
      </c>
      <c r="I68" s="488" t="str">
        <f t="shared" si="12"/>
        <v/>
      </c>
      <c r="J68" s="488" t="str">
        <f t="shared" si="12"/>
        <v/>
      </c>
      <c r="K68" s="488" t="str">
        <f t="shared" si="12"/>
        <v/>
      </c>
      <c r="L68" s="488" t="e">
        <f t="shared" si="13"/>
        <v>#N/A</v>
      </c>
    </row>
    <row r="69" spans="1:12" ht="15" customHeight="1" x14ac:dyDescent="0.2">
      <c r="A69" s="490">
        <v>43344</v>
      </c>
      <c r="B69" s="487">
        <v>26360</v>
      </c>
      <c r="C69" s="487">
        <v>3673</v>
      </c>
      <c r="D69" s="487">
        <v>2173</v>
      </c>
      <c r="E69" s="488">
        <f t="shared" si="11"/>
        <v>116.84397163120568</v>
      </c>
      <c r="F69" s="488">
        <f t="shared" si="11"/>
        <v>95.303580695381413</v>
      </c>
      <c r="G69" s="488">
        <f t="shared" si="11"/>
        <v>137.6187460417986</v>
      </c>
      <c r="H69" s="489">
        <f t="shared" si="14"/>
        <v>43344</v>
      </c>
      <c r="I69" s="488">
        <f t="shared" si="12"/>
        <v>116.84397163120568</v>
      </c>
      <c r="J69" s="488">
        <f t="shared" si="12"/>
        <v>95.303580695381413</v>
      </c>
      <c r="K69" s="488">
        <f t="shared" si="12"/>
        <v>137.6187460417986</v>
      </c>
      <c r="L69" s="488" t="e">
        <f t="shared" si="13"/>
        <v>#N/A</v>
      </c>
    </row>
    <row r="70" spans="1:12" ht="15" customHeight="1" x14ac:dyDescent="0.2">
      <c r="A70" s="490" t="s">
        <v>474</v>
      </c>
      <c r="B70" s="487">
        <v>26109</v>
      </c>
      <c r="C70" s="487">
        <v>3709</v>
      </c>
      <c r="D70" s="487">
        <v>2160</v>
      </c>
      <c r="E70" s="488">
        <f t="shared" si="11"/>
        <v>115.7313829787234</v>
      </c>
      <c r="F70" s="488">
        <f t="shared" si="11"/>
        <v>96.237675142708881</v>
      </c>
      <c r="G70" s="488">
        <f t="shared" si="11"/>
        <v>136.79544015199494</v>
      </c>
      <c r="H70" s="489" t="str">
        <f t="shared" si="14"/>
        <v/>
      </c>
      <c r="I70" s="488" t="str">
        <f t="shared" si="12"/>
        <v/>
      </c>
      <c r="J70" s="488" t="str">
        <f t="shared" si="12"/>
        <v/>
      </c>
      <c r="K70" s="488" t="str">
        <f t="shared" si="12"/>
        <v/>
      </c>
      <c r="L70" s="488" t="e">
        <f t="shared" si="13"/>
        <v>#N/A</v>
      </c>
    </row>
    <row r="71" spans="1:12" ht="15" customHeight="1" x14ac:dyDescent="0.2">
      <c r="A71" s="490" t="s">
        <v>475</v>
      </c>
      <c r="B71" s="487">
        <v>26213</v>
      </c>
      <c r="C71" s="487">
        <v>3684</v>
      </c>
      <c r="D71" s="487">
        <v>2151</v>
      </c>
      <c r="E71" s="491">
        <f t="shared" ref="E71:G75" si="15">IF($A$51=37802,IF(COUNTBLANK(B$51:B$70)&gt;0,#N/A,IF(ISBLANK(B71)=FALSE,B71/B$51*100,#N/A)),IF(COUNTBLANK(B$51:B$75)&gt;0,#N/A,B71/B$51*100))</f>
        <v>116.19237588652483</v>
      </c>
      <c r="F71" s="491">
        <f t="shared" si="15"/>
        <v>95.588998443175925</v>
      </c>
      <c r="G71" s="491">
        <f t="shared" si="15"/>
        <v>136.2254591513616</v>
      </c>
      <c r="H71" s="492" t="str">
        <f>IF(A$51=37802,IF(ISERROR(L71)=TRUE,IF(ISBLANK(A71)=FALSE,IF(MONTH(A71)=MONTH(MAX(A$51:A$75)),A71,""),""),""),IF(ISERROR(L71)=TRUE,IF(MONTH(A71)=MONTH(MAX(A$51:A$75)),A71,""),""))</f>
        <v/>
      </c>
      <c r="I71" s="488" t="str">
        <f t="shared" si="12"/>
        <v/>
      </c>
      <c r="J71" s="488" t="str">
        <f t="shared" si="12"/>
        <v/>
      </c>
      <c r="K71" s="488" t="str">
        <f t="shared" si="12"/>
        <v/>
      </c>
      <c r="L71" s="488" t="e">
        <f t="shared" si="13"/>
        <v>#N/A</v>
      </c>
    </row>
    <row r="72" spans="1:12" ht="15" customHeight="1" x14ac:dyDescent="0.2">
      <c r="A72" s="490" t="s">
        <v>476</v>
      </c>
      <c r="B72" s="487">
        <v>26508</v>
      </c>
      <c r="C72" s="487">
        <v>3671</v>
      </c>
      <c r="D72" s="487">
        <v>2254</v>
      </c>
      <c r="E72" s="491">
        <f t="shared" si="15"/>
        <v>117.5</v>
      </c>
      <c r="F72" s="491">
        <f t="shared" si="15"/>
        <v>95.251686559418786</v>
      </c>
      <c r="G72" s="491">
        <f t="shared" si="15"/>
        <v>142.74857504749843</v>
      </c>
      <c r="H72" s="492" t="str">
        <f>IF(A$51=37802,IF(ISERROR(L72)=TRUE,IF(ISBLANK(A72)=FALSE,IF(MONTH(A72)=MONTH(MAX(A$51:A$75)),A72,""),""),""),IF(ISERROR(L72)=TRUE,IF(MONTH(A72)=MONTH(MAX(A$51:A$75)),A72,""),""))</f>
        <v/>
      </c>
      <c r="I72" s="488" t="str">
        <f t="shared" si="12"/>
        <v/>
      </c>
      <c r="J72" s="488" t="str">
        <f t="shared" si="12"/>
        <v/>
      </c>
      <c r="K72" s="488" t="str">
        <f t="shared" si="12"/>
        <v/>
      </c>
      <c r="L72" s="488" t="e">
        <f t="shared" si="13"/>
        <v>#N/A</v>
      </c>
    </row>
    <row r="73" spans="1:12" ht="15" customHeight="1" x14ac:dyDescent="0.2">
      <c r="A73" s="490">
        <v>43709</v>
      </c>
      <c r="B73" s="487">
        <v>27036</v>
      </c>
      <c r="C73" s="487">
        <v>3647</v>
      </c>
      <c r="D73" s="487">
        <v>2360</v>
      </c>
      <c r="E73" s="491">
        <f t="shared" si="15"/>
        <v>119.84042553191489</v>
      </c>
      <c r="F73" s="491">
        <f t="shared" si="15"/>
        <v>94.628956927867151</v>
      </c>
      <c r="G73" s="491">
        <f t="shared" si="15"/>
        <v>149.461684610513</v>
      </c>
      <c r="H73" s="492">
        <f>IF(A$51=37802,IF(ISERROR(L73)=TRUE,IF(ISBLANK(A73)=FALSE,IF(MONTH(A73)=MONTH(MAX(A$51:A$75)),A73,""),""),""),IF(ISERROR(L73)=TRUE,IF(MONTH(A73)=MONTH(MAX(A$51:A$75)),A73,""),""))</f>
        <v>43709</v>
      </c>
      <c r="I73" s="488">
        <f t="shared" si="12"/>
        <v>119.84042553191489</v>
      </c>
      <c r="J73" s="488">
        <f t="shared" si="12"/>
        <v>94.628956927867151</v>
      </c>
      <c r="K73" s="488">
        <f t="shared" si="12"/>
        <v>149.461684610513</v>
      </c>
      <c r="L73" s="488" t="e">
        <f t="shared" si="13"/>
        <v>#N/A</v>
      </c>
    </row>
    <row r="74" spans="1:12" ht="15" customHeight="1" x14ac:dyDescent="0.2">
      <c r="A74" s="490" t="s">
        <v>477</v>
      </c>
      <c r="B74" s="487">
        <v>26707</v>
      </c>
      <c r="C74" s="487">
        <v>3611</v>
      </c>
      <c r="D74" s="487">
        <v>2332</v>
      </c>
      <c r="E74" s="491">
        <f t="shared" si="15"/>
        <v>118.38209219858156</v>
      </c>
      <c r="F74" s="491">
        <f t="shared" si="15"/>
        <v>93.694862480539697</v>
      </c>
      <c r="G74" s="491">
        <f t="shared" si="15"/>
        <v>147.68841038632047</v>
      </c>
      <c r="H74" s="492" t="str">
        <f>IF(A$51=37802,IF(ISERROR(L74)=TRUE,IF(ISBLANK(A74)=FALSE,IF(MONTH(A74)=MONTH(MAX(A$51:A$75)),A74,""),""),""),IF(ISERROR(L74)=TRUE,IF(MONTH(A74)=MONTH(MAX(A$51:A$75)),A74,""),""))</f>
        <v/>
      </c>
      <c r="I74" s="488" t="str">
        <f t="shared" si="12"/>
        <v/>
      </c>
      <c r="J74" s="488" t="str">
        <f t="shared" si="12"/>
        <v/>
      </c>
      <c r="K74" s="488" t="str">
        <f t="shared" si="12"/>
        <v/>
      </c>
      <c r="L74" s="488" t="e">
        <f t="shared" si="13"/>
        <v>#N/A</v>
      </c>
    </row>
    <row r="75" spans="1:12" ht="15" customHeight="1" x14ac:dyDescent="0.2">
      <c r="A75" s="490" t="s">
        <v>478</v>
      </c>
      <c r="B75" s="487">
        <v>26632</v>
      </c>
      <c r="C75" s="493">
        <v>3461</v>
      </c>
      <c r="D75" s="493">
        <v>2279</v>
      </c>
      <c r="E75" s="491">
        <f t="shared" si="15"/>
        <v>118.04964539007092</v>
      </c>
      <c r="F75" s="491">
        <f t="shared" si="15"/>
        <v>89.80280228334199</v>
      </c>
      <c r="G75" s="491">
        <f t="shared" si="15"/>
        <v>144.33185560481317</v>
      </c>
      <c r="H75" s="492" t="str">
        <f>IF(A$51=37802,IF(ISERROR(L75)=TRUE,IF(ISBLANK(A75)=FALSE,IF(MONTH(A75)=MONTH(MAX(A$51:A$75)),A75,""),""),""),IF(ISERROR(L75)=TRUE,IF(MONTH(A75)=MONTH(MAX(A$51:A$75)),A75,""),""))</f>
        <v/>
      </c>
      <c r="I75" s="488" t="str">
        <f t="shared" si="12"/>
        <v/>
      </c>
      <c r="J75" s="488" t="str">
        <f t="shared" si="12"/>
        <v/>
      </c>
      <c r="K75" s="488" t="str">
        <f t="shared" si="12"/>
        <v/>
      </c>
      <c r="L75" s="488" t="e">
        <f t="shared" si="13"/>
        <v>#N/A</v>
      </c>
    </row>
    <row r="77" spans="1:12" ht="15" customHeight="1" x14ac:dyDescent="0.2">
      <c r="I77" s="488">
        <f>IF(I75&lt;&gt;"",I75,IF(I74&lt;&gt;"",I74,IF(I73&lt;&gt;"",I73,IF(I72&lt;&gt;"",I72,IF(I71&lt;&gt;"",I71,IF(I70&lt;&gt;"",I70,""))))))</f>
        <v>119.84042553191489</v>
      </c>
      <c r="J77" s="488">
        <f>IF(J75&lt;&gt;"",J75,IF(J74&lt;&gt;"",J74,IF(J73&lt;&gt;"",J73,IF(J72&lt;&gt;"",J72,IF(J71&lt;&gt;"",J71,IF(J70&lt;&gt;"",J70,""))))))</f>
        <v>94.628956927867151</v>
      </c>
      <c r="K77" s="488">
        <f>IF(K75&lt;&gt;"",K75,IF(K74&lt;&gt;"",K74,IF(K73&lt;&gt;"",K73,IF(K72&lt;&gt;"",K72,IF(K71&lt;&gt;"",K71,IF(K70&lt;&gt;"",K70,""))))))</f>
        <v>149.461684610513</v>
      </c>
    </row>
    <row r="78" spans="1:12" ht="15" customHeight="1" x14ac:dyDescent="0.2">
      <c r="I78" s="495">
        <f>RANK(I77,$I77:$K77)</f>
        <v>2</v>
      </c>
      <c r="J78" s="495">
        <f>RANK(J77,$I77:$K77)</f>
        <v>3</v>
      </c>
      <c r="K78" s="495">
        <f>RANK(K77,$I77:$K77)</f>
        <v>1</v>
      </c>
    </row>
    <row r="79" spans="1:12" ht="15" customHeight="1" x14ac:dyDescent="0.2">
      <c r="I79" s="488" t="str">
        <f>"SvB: "&amp;IF(I77&gt;100,"+","")&amp;TEXT(I77-100,"0,0")&amp;"%"</f>
        <v>SvB: +19,8%</v>
      </c>
      <c r="J79" s="488" t="str">
        <f>"GeB - ausschließlich: "&amp;IF(J77&gt;100,"+","")&amp;TEXT(J77-100,"0,0")&amp;"%"</f>
        <v>GeB - ausschließlich: -5,4%</v>
      </c>
      <c r="K79" s="488" t="str">
        <f>"GeB - im Nebenjob: "&amp;IF(K77&gt;100,"+","")&amp;TEXT(K77-100,"0,0")&amp;"%"</f>
        <v>GeB - im Nebenjob: +49,5%</v>
      </c>
    </row>
    <row r="81" spans="9:9" ht="15" customHeight="1" x14ac:dyDescent="0.2">
      <c r="I81" s="488" t="str">
        <f>IF(ISERROR(HLOOKUP(1,I$78:K$79,2,FALSE)),"",HLOOKUP(1,I$78:K$79,2,FALSE))</f>
        <v>GeB - im Nebenjob: +49,5%</v>
      </c>
    </row>
    <row r="82" spans="9:9" ht="15" customHeight="1" x14ac:dyDescent="0.2">
      <c r="I82" s="488" t="str">
        <f>IF(ISERROR(HLOOKUP(2,I$78:K$79,2,FALSE)),"",HLOOKUP(2,I$78:K$79,2,FALSE))</f>
        <v>SvB: +19,8%</v>
      </c>
    </row>
    <row r="83" spans="9:9" ht="15" customHeight="1" x14ac:dyDescent="0.2">
      <c r="I83" s="488" t="str">
        <f>IF(ISERROR(HLOOKUP(3,I$78:K$79,2,FALSE)),"",HLOOKUP(3,I$78:K$79,2,FALSE))</f>
        <v>GeB - ausschließlich: -5,4%</v>
      </c>
    </row>
  </sheetData>
  <mergeCells count="16">
    <mergeCell ref="B4:C4"/>
    <mergeCell ref="D4:E4"/>
    <mergeCell ref="F4:G4"/>
    <mergeCell ref="H4:I4"/>
    <mergeCell ref="J4:N4"/>
    <mergeCell ref="J12:N12"/>
    <mergeCell ref="A49:A50"/>
    <mergeCell ref="B49:D49"/>
    <mergeCell ref="E49:G49"/>
    <mergeCell ref="H49:H50"/>
    <mergeCell ref="I49:K49"/>
    <mergeCell ref="A12:A13"/>
    <mergeCell ref="B12:C12"/>
    <mergeCell ref="D12:E12"/>
    <mergeCell ref="F12:G12"/>
    <mergeCell ref="H12:I12"/>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3" customWidth="1"/>
    <col min="2" max="2" width="15.125" style="523" customWidth="1"/>
    <col min="3" max="3" width="20.375" style="523" customWidth="1"/>
    <col min="4" max="5" width="10" style="523" customWidth="1"/>
    <col min="6" max="8" width="11" style="523"/>
    <col min="9" max="9" width="13.75" style="523" customWidth="1"/>
    <col min="10" max="256" width="11" style="523"/>
    <col min="257" max="257" width="2.375" style="523" customWidth="1"/>
    <col min="258" max="258" width="15.125" style="523" customWidth="1"/>
    <col min="259" max="259" width="20.375" style="523" customWidth="1"/>
    <col min="260" max="261" width="10" style="523" customWidth="1"/>
    <col min="262" max="264" width="11" style="523"/>
    <col min="265" max="265" width="13.75" style="523" customWidth="1"/>
    <col min="266" max="512" width="11" style="523"/>
    <col min="513" max="513" width="2.375" style="523" customWidth="1"/>
    <col min="514" max="514" width="15.125" style="523" customWidth="1"/>
    <col min="515" max="515" width="20.375" style="523" customWidth="1"/>
    <col min="516" max="517" width="10" style="523" customWidth="1"/>
    <col min="518" max="520" width="11" style="523"/>
    <col min="521" max="521" width="13.75" style="523" customWidth="1"/>
    <col min="522" max="768" width="11" style="523"/>
    <col min="769" max="769" width="2.375" style="523" customWidth="1"/>
    <col min="770" max="770" width="15.125" style="523" customWidth="1"/>
    <col min="771" max="771" width="20.375" style="523" customWidth="1"/>
    <col min="772" max="773" width="10" style="523" customWidth="1"/>
    <col min="774" max="776" width="11" style="523"/>
    <col min="777" max="777" width="13.75" style="523" customWidth="1"/>
    <col min="778" max="1024" width="11" style="523"/>
    <col min="1025" max="1025" width="2.375" style="523" customWidth="1"/>
    <col min="1026" max="1026" width="15.125" style="523" customWidth="1"/>
    <col min="1027" max="1027" width="20.375" style="523" customWidth="1"/>
    <col min="1028" max="1029" width="10" style="523" customWidth="1"/>
    <col min="1030" max="1032" width="11" style="523"/>
    <col min="1033" max="1033" width="13.75" style="523" customWidth="1"/>
    <col min="1034" max="1280" width="11" style="523"/>
    <col min="1281" max="1281" width="2.375" style="523" customWidth="1"/>
    <col min="1282" max="1282" width="15.125" style="523" customWidth="1"/>
    <col min="1283" max="1283" width="20.375" style="523" customWidth="1"/>
    <col min="1284" max="1285" width="10" style="523" customWidth="1"/>
    <col min="1286" max="1288" width="11" style="523"/>
    <col min="1289" max="1289" width="13.75" style="523" customWidth="1"/>
    <col min="1290" max="1536" width="11" style="523"/>
    <col min="1537" max="1537" width="2.375" style="523" customWidth="1"/>
    <col min="1538" max="1538" width="15.125" style="523" customWidth="1"/>
    <col min="1539" max="1539" width="20.375" style="523" customWidth="1"/>
    <col min="1540" max="1541" width="10" style="523" customWidth="1"/>
    <col min="1542" max="1544" width="11" style="523"/>
    <col min="1545" max="1545" width="13.75" style="523" customWidth="1"/>
    <col min="1546" max="1792" width="11" style="523"/>
    <col min="1793" max="1793" width="2.375" style="523" customWidth="1"/>
    <col min="1794" max="1794" width="15.125" style="523" customWidth="1"/>
    <col min="1795" max="1795" width="20.375" style="523" customWidth="1"/>
    <col min="1796" max="1797" width="10" style="523" customWidth="1"/>
    <col min="1798" max="1800" width="11" style="523"/>
    <col min="1801" max="1801" width="13.75" style="523" customWidth="1"/>
    <col min="1802" max="2048" width="11" style="523"/>
    <col min="2049" max="2049" width="2.375" style="523" customWidth="1"/>
    <col min="2050" max="2050" width="15.125" style="523" customWidth="1"/>
    <col min="2051" max="2051" width="20.375" style="523" customWidth="1"/>
    <col min="2052" max="2053" width="10" style="523" customWidth="1"/>
    <col min="2054" max="2056" width="11" style="523"/>
    <col min="2057" max="2057" width="13.75" style="523" customWidth="1"/>
    <col min="2058" max="2304" width="11" style="523"/>
    <col min="2305" max="2305" width="2.375" style="523" customWidth="1"/>
    <col min="2306" max="2306" width="15.125" style="523" customWidth="1"/>
    <col min="2307" max="2307" width="20.375" style="523" customWidth="1"/>
    <col min="2308" max="2309" width="10" style="523" customWidth="1"/>
    <col min="2310" max="2312" width="11" style="523"/>
    <col min="2313" max="2313" width="13.75" style="523" customWidth="1"/>
    <col min="2314" max="2560" width="11" style="523"/>
    <col min="2561" max="2561" width="2.375" style="523" customWidth="1"/>
    <col min="2562" max="2562" width="15.125" style="523" customWidth="1"/>
    <col min="2563" max="2563" width="20.375" style="523" customWidth="1"/>
    <col min="2564" max="2565" width="10" style="523" customWidth="1"/>
    <col min="2566" max="2568" width="11" style="523"/>
    <col min="2569" max="2569" width="13.75" style="523" customWidth="1"/>
    <col min="2570" max="2816" width="11" style="523"/>
    <col min="2817" max="2817" width="2.375" style="523" customWidth="1"/>
    <col min="2818" max="2818" width="15.125" style="523" customWidth="1"/>
    <col min="2819" max="2819" width="20.375" style="523" customWidth="1"/>
    <col min="2820" max="2821" width="10" style="523" customWidth="1"/>
    <col min="2822" max="2824" width="11" style="523"/>
    <col min="2825" max="2825" width="13.75" style="523" customWidth="1"/>
    <col min="2826" max="3072" width="11" style="523"/>
    <col min="3073" max="3073" width="2.375" style="523" customWidth="1"/>
    <col min="3074" max="3074" width="15.125" style="523" customWidth="1"/>
    <col min="3075" max="3075" width="20.375" style="523" customWidth="1"/>
    <col min="3076" max="3077" width="10" style="523" customWidth="1"/>
    <col min="3078" max="3080" width="11" style="523"/>
    <col min="3081" max="3081" width="13.75" style="523" customWidth="1"/>
    <col min="3082" max="3328" width="11" style="523"/>
    <col min="3329" max="3329" width="2.375" style="523" customWidth="1"/>
    <col min="3330" max="3330" width="15.125" style="523" customWidth="1"/>
    <col min="3331" max="3331" width="20.375" style="523" customWidth="1"/>
    <col min="3332" max="3333" width="10" style="523" customWidth="1"/>
    <col min="3334" max="3336" width="11" style="523"/>
    <col min="3337" max="3337" width="13.75" style="523" customWidth="1"/>
    <col min="3338" max="3584" width="11" style="523"/>
    <col min="3585" max="3585" width="2.375" style="523" customWidth="1"/>
    <col min="3586" max="3586" width="15.125" style="523" customWidth="1"/>
    <col min="3587" max="3587" width="20.375" style="523" customWidth="1"/>
    <col min="3588" max="3589" width="10" style="523" customWidth="1"/>
    <col min="3590" max="3592" width="11" style="523"/>
    <col min="3593" max="3593" width="13.75" style="523" customWidth="1"/>
    <col min="3594" max="3840" width="11" style="523"/>
    <col min="3841" max="3841" width="2.375" style="523" customWidth="1"/>
    <col min="3842" max="3842" width="15.125" style="523" customWidth="1"/>
    <col min="3843" max="3843" width="20.375" style="523" customWidth="1"/>
    <col min="3844" max="3845" width="10" style="523" customWidth="1"/>
    <col min="3846" max="3848" width="11" style="523"/>
    <col min="3849" max="3849" width="13.75" style="523" customWidth="1"/>
    <col min="3850" max="4096" width="11" style="523"/>
    <col min="4097" max="4097" width="2.375" style="523" customWidth="1"/>
    <col min="4098" max="4098" width="15.125" style="523" customWidth="1"/>
    <col min="4099" max="4099" width="20.375" style="523" customWidth="1"/>
    <col min="4100" max="4101" width="10" style="523" customWidth="1"/>
    <col min="4102" max="4104" width="11" style="523"/>
    <col min="4105" max="4105" width="13.75" style="523" customWidth="1"/>
    <col min="4106" max="4352" width="11" style="523"/>
    <col min="4353" max="4353" width="2.375" style="523" customWidth="1"/>
    <col min="4354" max="4354" width="15.125" style="523" customWidth="1"/>
    <col min="4355" max="4355" width="20.375" style="523" customWidth="1"/>
    <col min="4356" max="4357" width="10" style="523" customWidth="1"/>
    <col min="4358" max="4360" width="11" style="523"/>
    <col min="4361" max="4361" width="13.75" style="523" customWidth="1"/>
    <col min="4362" max="4608" width="11" style="523"/>
    <col min="4609" max="4609" width="2.375" style="523" customWidth="1"/>
    <col min="4610" max="4610" width="15.125" style="523" customWidth="1"/>
    <col min="4611" max="4611" width="20.375" style="523" customWidth="1"/>
    <col min="4612" max="4613" width="10" style="523" customWidth="1"/>
    <col min="4614" max="4616" width="11" style="523"/>
    <col min="4617" max="4617" width="13.75" style="523" customWidth="1"/>
    <col min="4618" max="4864" width="11" style="523"/>
    <col min="4865" max="4865" width="2.375" style="523" customWidth="1"/>
    <col min="4866" max="4866" width="15.125" style="523" customWidth="1"/>
    <col min="4867" max="4867" width="20.375" style="523" customWidth="1"/>
    <col min="4868" max="4869" width="10" style="523" customWidth="1"/>
    <col min="4870" max="4872" width="11" style="523"/>
    <col min="4873" max="4873" width="13.75" style="523" customWidth="1"/>
    <col min="4874" max="5120" width="11" style="523"/>
    <col min="5121" max="5121" width="2.375" style="523" customWidth="1"/>
    <col min="5122" max="5122" width="15.125" style="523" customWidth="1"/>
    <col min="5123" max="5123" width="20.375" style="523" customWidth="1"/>
    <col min="5124" max="5125" width="10" style="523" customWidth="1"/>
    <col min="5126" max="5128" width="11" style="523"/>
    <col min="5129" max="5129" width="13.75" style="523" customWidth="1"/>
    <col min="5130" max="5376" width="11" style="523"/>
    <col min="5377" max="5377" width="2.375" style="523" customWidth="1"/>
    <col min="5378" max="5378" width="15.125" style="523" customWidth="1"/>
    <col min="5379" max="5379" width="20.375" style="523" customWidth="1"/>
    <col min="5380" max="5381" width="10" style="523" customWidth="1"/>
    <col min="5382" max="5384" width="11" style="523"/>
    <col min="5385" max="5385" width="13.75" style="523" customWidth="1"/>
    <col min="5386" max="5632" width="11" style="523"/>
    <col min="5633" max="5633" width="2.375" style="523" customWidth="1"/>
    <col min="5634" max="5634" width="15.125" style="523" customWidth="1"/>
    <col min="5635" max="5635" width="20.375" style="523" customWidth="1"/>
    <col min="5636" max="5637" width="10" style="523" customWidth="1"/>
    <col min="5638" max="5640" width="11" style="523"/>
    <col min="5641" max="5641" width="13.75" style="523" customWidth="1"/>
    <col min="5642" max="5888" width="11" style="523"/>
    <col min="5889" max="5889" width="2.375" style="523" customWidth="1"/>
    <col min="5890" max="5890" width="15.125" style="523" customWidth="1"/>
    <col min="5891" max="5891" width="20.375" style="523" customWidth="1"/>
    <col min="5892" max="5893" width="10" style="523" customWidth="1"/>
    <col min="5894" max="5896" width="11" style="523"/>
    <col min="5897" max="5897" width="13.75" style="523" customWidth="1"/>
    <col min="5898" max="6144" width="11" style="523"/>
    <col min="6145" max="6145" width="2.375" style="523" customWidth="1"/>
    <col min="6146" max="6146" width="15.125" style="523" customWidth="1"/>
    <col min="6147" max="6147" width="20.375" style="523" customWidth="1"/>
    <col min="6148" max="6149" width="10" style="523" customWidth="1"/>
    <col min="6150" max="6152" width="11" style="523"/>
    <col min="6153" max="6153" width="13.75" style="523" customWidth="1"/>
    <col min="6154" max="6400" width="11" style="523"/>
    <col min="6401" max="6401" width="2.375" style="523" customWidth="1"/>
    <col min="6402" max="6402" width="15.125" style="523" customWidth="1"/>
    <col min="6403" max="6403" width="20.375" style="523" customWidth="1"/>
    <col min="6404" max="6405" width="10" style="523" customWidth="1"/>
    <col min="6406" max="6408" width="11" style="523"/>
    <col min="6409" max="6409" width="13.75" style="523" customWidth="1"/>
    <col min="6410" max="6656" width="11" style="523"/>
    <col min="6657" max="6657" width="2.375" style="523" customWidth="1"/>
    <col min="6658" max="6658" width="15.125" style="523" customWidth="1"/>
    <col min="6659" max="6659" width="20.375" style="523" customWidth="1"/>
    <col min="6660" max="6661" width="10" style="523" customWidth="1"/>
    <col min="6662" max="6664" width="11" style="523"/>
    <col min="6665" max="6665" width="13.75" style="523" customWidth="1"/>
    <col min="6666" max="6912" width="11" style="523"/>
    <col min="6913" max="6913" width="2.375" style="523" customWidth="1"/>
    <col min="6914" max="6914" width="15.125" style="523" customWidth="1"/>
    <col min="6915" max="6915" width="20.375" style="523" customWidth="1"/>
    <col min="6916" max="6917" width="10" style="523" customWidth="1"/>
    <col min="6918" max="6920" width="11" style="523"/>
    <col min="6921" max="6921" width="13.75" style="523" customWidth="1"/>
    <col min="6922" max="7168" width="11" style="523"/>
    <col min="7169" max="7169" width="2.375" style="523" customWidth="1"/>
    <col min="7170" max="7170" width="15.125" style="523" customWidth="1"/>
    <col min="7171" max="7171" width="20.375" style="523" customWidth="1"/>
    <col min="7172" max="7173" width="10" style="523" customWidth="1"/>
    <col min="7174" max="7176" width="11" style="523"/>
    <col min="7177" max="7177" width="13.75" style="523" customWidth="1"/>
    <col min="7178" max="7424" width="11" style="523"/>
    <col min="7425" max="7425" width="2.375" style="523" customWidth="1"/>
    <col min="7426" max="7426" width="15.125" style="523" customWidth="1"/>
    <col min="7427" max="7427" width="20.375" style="523" customWidth="1"/>
    <col min="7428" max="7429" width="10" style="523" customWidth="1"/>
    <col min="7430" max="7432" width="11" style="523"/>
    <col min="7433" max="7433" width="13.75" style="523" customWidth="1"/>
    <col min="7434" max="7680" width="11" style="523"/>
    <col min="7681" max="7681" width="2.375" style="523" customWidth="1"/>
    <col min="7682" max="7682" width="15.125" style="523" customWidth="1"/>
    <col min="7683" max="7683" width="20.375" style="523" customWidth="1"/>
    <col min="7684" max="7685" width="10" style="523" customWidth="1"/>
    <col min="7686" max="7688" width="11" style="523"/>
    <col min="7689" max="7689" width="13.75" style="523" customWidth="1"/>
    <col min="7690" max="7936" width="11" style="523"/>
    <col min="7937" max="7937" width="2.375" style="523" customWidth="1"/>
    <col min="7938" max="7938" width="15.125" style="523" customWidth="1"/>
    <col min="7939" max="7939" width="20.375" style="523" customWidth="1"/>
    <col min="7940" max="7941" width="10" style="523" customWidth="1"/>
    <col min="7942" max="7944" width="11" style="523"/>
    <col min="7945" max="7945" width="13.75" style="523" customWidth="1"/>
    <col min="7946" max="8192" width="11" style="523"/>
    <col min="8193" max="8193" width="2.375" style="523" customWidth="1"/>
    <col min="8194" max="8194" width="15.125" style="523" customWidth="1"/>
    <col min="8195" max="8195" width="20.375" style="523" customWidth="1"/>
    <col min="8196" max="8197" width="10" style="523" customWidth="1"/>
    <col min="8198" max="8200" width="11" style="523"/>
    <col min="8201" max="8201" width="13.75" style="523" customWidth="1"/>
    <col min="8202" max="8448" width="11" style="523"/>
    <col min="8449" max="8449" width="2.375" style="523" customWidth="1"/>
    <col min="8450" max="8450" width="15.125" style="523" customWidth="1"/>
    <col min="8451" max="8451" width="20.375" style="523" customWidth="1"/>
    <col min="8452" max="8453" width="10" style="523" customWidth="1"/>
    <col min="8454" max="8456" width="11" style="523"/>
    <col min="8457" max="8457" width="13.75" style="523" customWidth="1"/>
    <col min="8458" max="8704" width="11" style="523"/>
    <col min="8705" max="8705" width="2.375" style="523" customWidth="1"/>
    <col min="8706" max="8706" width="15.125" style="523" customWidth="1"/>
    <col min="8707" max="8707" width="20.375" style="523" customWidth="1"/>
    <col min="8708" max="8709" width="10" style="523" customWidth="1"/>
    <col min="8710" max="8712" width="11" style="523"/>
    <col min="8713" max="8713" width="13.75" style="523" customWidth="1"/>
    <col min="8714" max="8960" width="11" style="523"/>
    <col min="8961" max="8961" width="2.375" style="523" customWidth="1"/>
    <col min="8962" max="8962" width="15.125" style="523" customWidth="1"/>
    <col min="8963" max="8963" width="20.375" style="523" customWidth="1"/>
    <col min="8964" max="8965" width="10" style="523" customWidth="1"/>
    <col min="8966" max="8968" width="11" style="523"/>
    <col min="8969" max="8969" width="13.75" style="523" customWidth="1"/>
    <col min="8970" max="9216" width="11" style="523"/>
    <col min="9217" max="9217" width="2.375" style="523" customWidth="1"/>
    <col min="9218" max="9218" width="15.125" style="523" customWidth="1"/>
    <col min="9219" max="9219" width="20.375" style="523" customWidth="1"/>
    <col min="9220" max="9221" width="10" style="523" customWidth="1"/>
    <col min="9222" max="9224" width="11" style="523"/>
    <col min="9225" max="9225" width="13.75" style="523" customWidth="1"/>
    <col min="9226" max="9472" width="11" style="523"/>
    <col min="9473" max="9473" width="2.375" style="523" customWidth="1"/>
    <col min="9474" max="9474" width="15.125" style="523" customWidth="1"/>
    <col min="9475" max="9475" width="20.375" style="523" customWidth="1"/>
    <col min="9476" max="9477" width="10" style="523" customWidth="1"/>
    <col min="9478" max="9480" width="11" style="523"/>
    <col min="9481" max="9481" width="13.75" style="523" customWidth="1"/>
    <col min="9482" max="9728" width="11" style="523"/>
    <col min="9729" max="9729" width="2.375" style="523" customWidth="1"/>
    <col min="9730" max="9730" width="15.125" style="523" customWidth="1"/>
    <col min="9731" max="9731" width="20.375" style="523" customWidth="1"/>
    <col min="9732" max="9733" width="10" style="523" customWidth="1"/>
    <col min="9734" max="9736" width="11" style="523"/>
    <col min="9737" max="9737" width="13.75" style="523" customWidth="1"/>
    <col min="9738" max="9984" width="11" style="523"/>
    <col min="9985" max="9985" width="2.375" style="523" customWidth="1"/>
    <col min="9986" max="9986" width="15.125" style="523" customWidth="1"/>
    <col min="9987" max="9987" width="20.375" style="523" customWidth="1"/>
    <col min="9988" max="9989" width="10" style="523" customWidth="1"/>
    <col min="9990" max="9992" width="11" style="523"/>
    <col min="9993" max="9993" width="13.75" style="523" customWidth="1"/>
    <col min="9994" max="10240" width="11" style="523"/>
    <col min="10241" max="10241" width="2.375" style="523" customWidth="1"/>
    <col min="10242" max="10242" width="15.125" style="523" customWidth="1"/>
    <col min="10243" max="10243" width="20.375" style="523" customWidth="1"/>
    <col min="10244" max="10245" width="10" style="523" customWidth="1"/>
    <col min="10246" max="10248" width="11" style="523"/>
    <col min="10249" max="10249" width="13.75" style="523" customWidth="1"/>
    <col min="10250" max="10496" width="11" style="523"/>
    <col min="10497" max="10497" width="2.375" style="523" customWidth="1"/>
    <col min="10498" max="10498" width="15.125" style="523" customWidth="1"/>
    <col min="10499" max="10499" width="20.375" style="523" customWidth="1"/>
    <col min="10500" max="10501" width="10" style="523" customWidth="1"/>
    <col min="10502" max="10504" width="11" style="523"/>
    <col min="10505" max="10505" width="13.75" style="523" customWidth="1"/>
    <col min="10506" max="10752" width="11" style="523"/>
    <col min="10753" max="10753" width="2.375" style="523" customWidth="1"/>
    <col min="10754" max="10754" width="15.125" style="523" customWidth="1"/>
    <col min="10755" max="10755" width="20.375" style="523" customWidth="1"/>
    <col min="10756" max="10757" width="10" style="523" customWidth="1"/>
    <col min="10758" max="10760" width="11" style="523"/>
    <col min="10761" max="10761" width="13.75" style="523" customWidth="1"/>
    <col min="10762" max="11008" width="11" style="523"/>
    <col min="11009" max="11009" width="2.375" style="523" customWidth="1"/>
    <col min="11010" max="11010" width="15.125" style="523" customWidth="1"/>
    <col min="11011" max="11011" width="20.375" style="523" customWidth="1"/>
    <col min="11012" max="11013" width="10" style="523" customWidth="1"/>
    <col min="11014" max="11016" width="11" style="523"/>
    <col min="11017" max="11017" width="13.75" style="523" customWidth="1"/>
    <col min="11018" max="11264" width="11" style="523"/>
    <col min="11265" max="11265" width="2.375" style="523" customWidth="1"/>
    <col min="11266" max="11266" width="15.125" style="523" customWidth="1"/>
    <col min="11267" max="11267" width="20.375" style="523" customWidth="1"/>
    <col min="11268" max="11269" width="10" style="523" customWidth="1"/>
    <col min="11270" max="11272" width="11" style="523"/>
    <col min="11273" max="11273" width="13.75" style="523" customWidth="1"/>
    <col min="11274" max="11520" width="11" style="523"/>
    <col min="11521" max="11521" width="2.375" style="523" customWidth="1"/>
    <col min="11522" max="11522" width="15.125" style="523" customWidth="1"/>
    <col min="11523" max="11523" width="20.375" style="523" customWidth="1"/>
    <col min="11524" max="11525" width="10" style="523" customWidth="1"/>
    <col min="11526" max="11528" width="11" style="523"/>
    <col min="11529" max="11529" width="13.75" style="523" customWidth="1"/>
    <col min="11530" max="11776" width="11" style="523"/>
    <col min="11777" max="11777" width="2.375" style="523" customWidth="1"/>
    <col min="11778" max="11778" width="15.125" style="523" customWidth="1"/>
    <col min="11779" max="11779" width="20.375" style="523" customWidth="1"/>
    <col min="11780" max="11781" width="10" style="523" customWidth="1"/>
    <col min="11782" max="11784" width="11" style="523"/>
    <col min="11785" max="11785" width="13.75" style="523" customWidth="1"/>
    <col min="11786" max="12032" width="11" style="523"/>
    <col min="12033" max="12033" width="2.375" style="523" customWidth="1"/>
    <col min="12034" max="12034" width="15.125" style="523" customWidth="1"/>
    <col min="12035" max="12035" width="20.375" style="523" customWidth="1"/>
    <col min="12036" max="12037" width="10" style="523" customWidth="1"/>
    <col min="12038" max="12040" width="11" style="523"/>
    <col min="12041" max="12041" width="13.75" style="523" customWidth="1"/>
    <col min="12042" max="12288" width="11" style="523"/>
    <col min="12289" max="12289" width="2.375" style="523" customWidth="1"/>
    <col min="12290" max="12290" width="15.125" style="523" customWidth="1"/>
    <col min="12291" max="12291" width="20.375" style="523" customWidth="1"/>
    <col min="12292" max="12293" width="10" style="523" customWidth="1"/>
    <col min="12294" max="12296" width="11" style="523"/>
    <col min="12297" max="12297" width="13.75" style="523" customWidth="1"/>
    <col min="12298" max="12544" width="11" style="523"/>
    <col min="12545" max="12545" width="2.375" style="523" customWidth="1"/>
    <col min="12546" max="12546" width="15.125" style="523" customWidth="1"/>
    <col min="12547" max="12547" width="20.375" style="523" customWidth="1"/>
    <col min="12548" max="12549" width="10" style="523" customWidth="1"/>
    <col min="12550" max="12552" width="11" style="523"/>
    <col min="12553" max="12553" width="13.75" style="523" customWidth="1"/>
    <col min="12554" max="12800" width="11" style="523"/>
    <col min="12801" max="12801" width="2.375" style="523" customWidth="1"/>
    <col min="12802" max="12802" width="15.125" style="523" customWidth="1"/>
    <col min="12803" max="12803" width="20.375" style="523" customWidth="1"/>
    <col min="12804" max="12805" width="10" style="523" customWidth="1"/>
    <col min="12806" max="12808" width="11" style="523"/>
    <col min="12809" max="12809" width="13.75" style="523" customWidth="1"/>
    <col min="12810" max="13056" width="11" style="523"/>
    <col min="13057" max="13057" width="2.375" style="523" customWidth="1"/>
    <col min="13058" max="13058" width="15.125" style="523" customWidth="1"/>
    <col min="13059" max="13059" width="20.375" style="523" customWidth="1"/>
    <col min="13060" max="13061" width="10" style="523" customWidth="1"/>
    <col min="13062" max="13064" width="11" style="523"/>
    <col min="13065" max="13065" width="13.75" style="523" customWidth="1"/>
    <col min="13066" max="13312" width="11" style="523"/>
    <col min="13313" max="13313" width="2.375" style="523" customWidth="1"/>
    <col min="13314" max="13314" width="15.125" style="523" customWidth="1"/>
    <col min="13315" max="13315" width="20.375" style="523" customWidth="1"/>
    <col min="13316" max="13317" width="10" style="523" customWidth="1"/>
    <col min="13318" max="13320" width="11" style="523"/>
    <col min="13321" max="13321" width="13.75" style="523" customWidth="1"/>
    <col min="13322" max="13568" width="11" style="523"/>
    <col min="13569" max="13569" width="2.375" style="523" customWidth="1"/>
    <col min="13570" max="13570" width="15.125" style="523" customWidth="1"/>
    <col min="13571" max="13571" width="20.375" style="523" customWidth="1"/>
    <col min="13572" max="13573" width="10" style="523" customWidth="1"/>
    <col min="13574" max="13576" width="11" style="523"/>
    <col min="13577" max="13577" width="13.75" style="523" customWidth="1"/>
    <col min="13578" max="13824" width="11" style="523"/>
    <col min="13825" max="13825" width="2.375" style="523" customWidth="1"/>
    <col min="13826" max="13826" width="15.125" style="523" customWidth="1"/>
    <col min="13827" max="13827" width="20.375" style="523" customWidth="1"/>
    <col min="13828" max="13829" width="10" style="523" customWidth="1"/>
    <col min="13830" max="13832" width="11" style="523"/>
    <col min="13833" max="13833" width="13.75" style="523" customWidth="1"/>
    <col min="13834" max="14080" width="11" style="523"/>
    <col min="14081" max="14081" width="2.375" style="523" customWidth="1"/>
    <col min="14082" max="14082" width="15.125" style="523" customWidth="1"/>
    <col min="14083" max="14083" width="20.375" style="523" customWidth="1"/>
    <col min="14084" max="14085" width="10" style="523" customWidth="1"/>
    <col min="14086" max="14088" width="11" style="523"/>
    <col min="14089" max="14089" width="13.75" style="523" customWidth="1"/>
    <col min="14090" max="14336" width="11" style="523"/>
    <col min="14337" max="14337" width="2.375" style="523" customWidth="1"/>
    <col min="14338" max="14338" width="15.125" style="523" customWidth="1"/>
    <col min="14339" max="14339" width="20.375" style="523" customWidth="1"/>
    <col min="14340" max="14341" width="10" style="523" customWidth="1"/>
    <col min="14342" max="14344" width="11" style="523"/>
    <col min="14345" max="14345" width="13.75" style="523" customWidth="1"/>
    <col min="14346" max="14592" width="11" style="523"/>
    <col min="14593" max="14593" width="2.375" style="523" customWidth="1"/>
    <col min="14594" max="14594" width="15.125" style="523" customWidth="1"/>
    <col min="14595" max="14595" width="20.375" style="523" customWidth="1"/>
    <col min="14596" max="14597" width="10" style="523" customWidth="1"/>
    <col min="14598" max="14600" width="11" style="523"/>
    <col min="14601" max="14601" width="13.75" style="523" customWidth="1"/>
    <col min="14602" max="14848" width="11" style="523"/>
    <col min="14849" max="14849" width="2.375" style="523" customWidth="1"/>
    <col min="14850" max="14850" width="15.125" style="523" customWidth="1"/>
    <col min="14851" max="14851" width="20.375" style="523" customWidth="1"/>
    <col min="14852" max="14853" width="10" style="523" customWidth="1"/>
    <col min="14854" max="14856" width="11" style="523"/>
    <col min="14857" max="14857" width="13.75" style="523" customWidth="1"/>
    <col min="14858" max="15104" width="11" style="523"/>
    <col min="15105" max="15105" width="2.375" style="523" customWidth="1"/>
    <col min="15106" max="15106" width="15.125" style="523" customWidth="1"/>
    <col min="15107" max="15107" width="20.375" style="523" customWidth="1"/>
    <col min="15108" max="15109" width="10" style="523" customWidth="1"/>
    <col min="15110" max="15112" width="11" style="523"/>
    <col min="15113" max="15113" width="13.75" style="523" customWidth="1"/>
    <col min="15114" max="15360" width="11" style="523"/>
    <col min="15361" max="15361" width="2.375" style="523" customWidth="1"/>
    <col min="15362" max="15362" width="15.125" style="523" customWidth="1"/>
    <col min="15363" max="15363" width="20.375" style="523" customWidth="1"/>
    <col min="15364" max="15365" width="10" style="523" customWidth="1"/>
    <col min="15366" max="15368" width="11" style="523"/>
    <col min="15369" max="15369" width="13.75" style="523" customWidth="1"/>
    <col min="15370" max="15616" width="11" style="523"/>
    <col min="15617" max="15617" width="2.375" style="523" customWidth="1"/>
    <col min="15618" max="15618" width="15.125" style="523" customWidth="1"/>
    <col min="15619" max="15619" width="20.375" style="523" customWidth="1"/>
    <col min="15620" max="15621" width="10" style="523" customWidth="1"/>
    <col min="15622" max="15624" width="11" style="523"/>
    <col min="15625" max="15625" width="13.75" style="523" customWidth="1"/>
    <col min="15626" max="15872" width="11" style="523"/>
    <col min="15873" max="15873" width="2.375" style="523" customWidth="1"/>
    <col min="15874" max="15874" width="15.125" style="523" customWidth="1"/>
    <col min="15875" max="15875" width="20.375" style="523" customWidth="1"/>
    <col min="15876" max="15877" width="10" style="523" customWidth="1"/>
    <col min="15878" max="15880" width="11" style="523"/>
    <col min="15881" max="15881" width="13.75" style="523" customWidth="1"/>
    <col min="15882" max="16128" width="11" style="523"/>
    <col min="16129" max="16129" width="2.375" style="523" customWidth="1"/>
    <col min="16130" max="16130" width="15.125" style="523" customWidth="1"/>
    <col min="16131" max="16131" width="20.375" style="523" customWidth="1"/>
    <col min="16132" max="16133" width="10" style="523" customWidth="1"/>
    <col min="16134" max="16136" width="11" style="523"/>
    <col min="16137" max="16137" width="13.75" style="523" customWidth="1"/>
    <col min="16138" max="16384" width="11" style="523"/>
  </cols>
  <sheetData>
    <row r="1" spans="1:11" s="497" customFormat="1" ht="33.6" customHeight="1" x14ac:dyDescent="0.2">
      <c r="A1" s="496"/>
      <c r="B1" s="496"/>
      <c r="C1" s="496"/>
      <c r="D1" s="496"/>
      <c r="E1" s="15"/>
      <c r="F1" s="15"/>
      <c r="G1" s="15"/>
      <c r="I1" s="498"/>
    </row>
    <row r="2" spans="1:11" s="71" customFormat="1" ht="13.15" customHeight="1" x14ac:dyDescent="0.2">
      <c r="A2" s="499"/>
      <c r="C2" s="500"/>
      <c r="D2" s="500"/>
      <c r="G2" s="501" t="s">
        <v>479</v>
      </c>
      <c r="H2" s="502"/>
      <c r="I2" s="502"/>
      <c r="K2" s="498"/>
    </row>
    <row r="3" spans="1:11" s="497" customFormat="1" ht="19.5" customHeight="1" x14ac:dyDescent="0.25">
      <c r="A3" s="503" t="s">
        <v>480</v>
      </c>
      <c r="D3" s="504"/>
    </row>
    <row r="4" spans="1:11" s="71" customFormat="1" ht="19.5" customHeight="1" x14ac:dyDescent="0.2">
      <c r="A4" s="499"/>
      <c r="C4" s="500"/>
      <c r="D4" s="500"/>
      <c r="E4" s="500"/>
      <c r="G4" s="505"/>
      <c r="H4" s="502"/>
      <c r="I4" s="502"/>
    </row>
    <row r="5" spans="1:11" s="71" customFormat="1" ht="13.15" customHeight="1" x14ac:dyDescent="0.2">
      <c r="A5" s="499"/>
      <c r="C5" s="500"/>
      <c r="D5" s="500"/>
      <c r="E5" s="500"/>
      <c r="G5" s="505"/>
      <c r="H5" s="502"/>
      <c r="I5" s="502"/>
    </row>
    <row r="6" spans="1:11" s="71" customFormat="1" ht="13.15" customHeight="1" x14ac:dyDescent="0.2">
      <c r="A6" s="689" t="s">
        <v>481</v>
      </c>
      <c r="B6" s="665"/>
      <c r="C6" s="665"/>
      <c r="D6" s="665"/>
      <c r="E6" s="665"/>
      <c r="F6" s="690"/>
      <c r="G6" s="690"/>
      <c r="H6" s="502"/>
      <c r="I6" s="502"/>
    </row>
    <row r="7" spans="1:11" s="71" customFormat="1" ht="13.15" customHeight="1" x14ac:dyDescent="0.2">
      <c r="A7" s="499"/>
      <c r="C7" s="500"/>
      <c r="D7" s="500"/>
      <c r="E7" s="500"/>
      <c r="G7" s="505"/>
      <c r="H7" s="502"/>
      <c r="I7" s="502"/>
    </row>
    <row r="8" spans="1:11" s="505" customFormat="1" ht="13.15" customHeight="1" x14ac:dyDescent="0.2">
      <c r="B8" s="506" t="s">
        <v>482</v>
      </c>
      <c r="C8" s="507"/>
      <c r="D8" s="507"/>
      <c r="E8" s="508"/>
      <c r="F8" s="509"/>
      <c r="G8" s="509"/>
      <c r="H8" s="502"/>
      <c r="I8" s="502"/>
    </row>
    <row r="9" spans="1:11" s="505" customFormat="1" ht="13.15" customHeight="1" x14ac:dyDescent="0.2">
      <c r="A9" s="510"/>
      <c r="B9" s="680" t="s">
        <v>483</v>
      </c>
      <c r="C9" s="680"/>
      <c r="D9" s="681"/>
      <c r="E9" s="461"/>
      <c r="F9" s="461"/>
      <c r="H9" s="502"/>
      <c r="I9" s="502"/>
    </row>
    <row r="10" spans="1:11" s="505" customFormat="1" ht="13.15" customHeight="1" x14ac:dyDescent="0.2">
      <c r="A10" s="510"/>
      <c r="B10" s="680" t="s">
        <v>484</v>
      </c>
      <c r="C10" s="680"/>
      <c r="D10" s="681"/>
      <c r="E10" s="511"/>
      <c r="G10" s="512"/>
      <c r="H10" s="513"/>
      <c r="I10" s="513"/>
    </row>
    <row r="11" spans="1:11" s="505" customFormat="1" ht="13.15" customHeight="1" x14ac:dyDescent="0.2">
      <c r="A11" s="510"/>
      <c r="B11" s="680" t="s">
        <v>485</v>
      </c>
      <c r="C11" s="680"/>
      <c r="D11" s="681"/>
      <c r="E11" s="511"/>
      <c r="G11" s="512"/>
      <c r="H11" s="514"/>
      <c r="I11" s="514"/>
    </row>
    <row r="12" spans="1:11" s="505" customFormat="1" ht="13.15" customHeight="1" x14ac:dyDescent="0.2">
      <c r="A12" s="510"/>
      <c r="B12" s="680" t="s">
        <v>486</v>
      </c>
      <c r="C12" s="680"/>
      <c r="D12" s="681"/>
      <c r="E12" s="511"/>
      <c r="G12" s="512"/>
      <c r="H12" s="514"/>
      <c r="I12" s="514"/>
    </row>
    <row r="13" spans="1:11" s="505" customFormat="1" ht="13.15" customHeight="1" x14ac:dyDescent="0.2">
      <c r="A13" s="510"/>
      <c r="B13" s="680" t="s">
        <v>487</v>
      </c>
      <c r="C13" s="680"/>
      <c r="D13" s="681"/>
      <c r="E13" s="511"/>
      <c r="G13" s="512"/>
    </row>
    <row r="14" spans="1:11" s="505" customFormat="1" ht="13.15" customHeight="1" x14ac:dyDescent="0.2">
      <c r="A14" s="510"/>
      <c r="B14" s="680" t="s">
        <v>488</v>
      </c>
      <c r="C14" s="680"/>
      <c r="D14" s="681"/>
      <c r="E14" s="511"/>
      <c r="G14" s="512"/>
    </row>
    <row r="15" spans="1:11" s="505" customFormat="1" ht="13.15" customHeight="1" x14ac:dyDescent="0.2">
      <c r="A15" s="510"/>
      <c r="B15" s="680" t="s">
        <v>489</v>
      </c>
      <c r="C15" s="680"/>
      <c r="D15" s="681"/>
      <c r="E15" s="511"/>
      <c r="G15" s="512"/>
    </row>
    <row r="16" spans="1:11" s="505" customFormat="1" ht="13.15" customHeight="1" x14ac:dyDescent="0.2">
      <c r="A16" s="510"/>
      <c r="B16" s="680" t="s">
        <v>490</v>
      </c>
      <c r="C16" s="680"/>
      <c r="D16" s="681"/>
      <c r="E16" s="511"/>
      <c r="G16" s="512"/>
    </row>
    <row r="17" spans="1:8" s="505" customFormat="1" ht="13.15" customHeight="1" x14ac:dyDescent="0.2">
      <c r="A17" s="510"/>
      <c r="B17" s="688"/>
      <c r="C17" s="688"/>
      <c r="D17" s="515"/>
      <c r="E17" s="511"/>
      <c r="G17" s="512"/>
    </row>
    <row r="18" spans="1:8" s="505" customFormat="1" ht="13.15" customHeight="1" x14ac:dyDescent="0.2">
      <c r="B18" s="506" t="s">
        <v>491</v>
      </c>
      <c r="C18" s="516"/>
      <c r="D18" s="515"/>
      <c r="E18" s="511"/>
      <c r="G18" s="512"/>
    </row>
    <row r="19" spans="1:8" s="505" customFormat="1" ht="13.15" customHeight="1" x14ac:dyDescent="0.2">
      <c r="A19" s="510"/>
      <c r="B19" s="680" t="s">
        <v>492</v>
      </c>
      <c r="C19" s="680"/>
      <c r="D19" s="681"/>
      <c r="E19" s="511"/>
      <c r="G19" s="512"/>
    </row>
    <row r="20" spans="1:8" s="505" customFormat="1" ht="13.15" customHeight="1" x14ac:dyDescent="0.2">
      <c r="A20" s="510"/>
      <c r="B20" s="680" t="s">
        <v>493</v>
      </c>
      <c r="C20" s="680"/>
      <c r="D20" s="681"/>
      <c r="E20" s="511"/>
      <c r="G20" s="512"/>
    </row>
    <row r="21" spans="1:8" s="505" customFormat="1" ht="13.15" customHeight="1" x14ac:dyDescent="0.2">
      <c r="A21" s="510"/>
      <c r="B21" s="680" t="s">
        <v>494</v>
      </c>
      <c r="C21" s="680"/>
      <c r="D21" s="681"/>
      <c r="E21" s="511"/>
      <c r="G21" s="512"/>
    </row>
    <row r="22" spans="1:8" s="505" customFormat="1" ht="13.15" customHeight="1" x14ac:dyDescent="0.2">
      <c r="A22" s="510"/>
      <c r="B22" s="680" t="s">
        <v>495</v>
      </c>
      <c r="C22" s="680"/>
      <c r="D22" s="681"/>
      <c r="E22" s="511"/>
      <c r="G22" s="512"/>
    </row>
    <row r="23" spans="1:8" s="505" customFormat="1" ht="13.15" customHeight="1" x14ac:dyDescent="0.2">
      <c r="A23" s="510"/>
      <c r="B23" s="680" t="s">
        <v>496</v>
      </c>
      <c r="C23" s="680"/>
      <c r="D23" s="681"/>
      <c r="E23" s="511"/>
      <c r="G23" s="512"/>
    </row>
    <row r="24" spans="1:8" s="505" customFormat="1" ht="13.15" customHeight="1" x14ac:dyDescent="0.2">
      <c r="A24" s="510"/>
      <c r="B24" s="680" t="s">
        <v>497</v>
      </c>
      <c r="C24" s="680"/>
      <c r="D24" s="681"/>
      <c r="E24" s="511"/>
      <c r="G24" s="512"/>
    </row>
    <row r="25" spans="1:8" s="505" customFormat="1" ht="13.15" customHeight="1" x14ac:dyDescent="0.2">
      <c r="A25" s="510"/>
      <c r="B25" s="680" t="s">
        <v>498</v>
      </c>
      <c r="C25" s="680"/>
      <c r="D25" s="681"/>
      <c r="E25" s="511"/>
      <c r="G25" s="512"/>
    </row>
    <row r="26" spans="1:8" s="505" customFormat="1" ht="13.15" customHeight="1" x14ac:dyDescent="0.2">
      <c r="A26" s="510"/>
      <c r="B26" s="680" t="s">
        <v>499</v>
      </c>
      <c r="C26" s="680"/>
      <c r="D26" s="681"/>
      <c r="E26" s="511"/>
      <c r="G26" s="71"/>
    </row>
    <row r="27" spans="1:8" s="505" customFormat="1" ht="13.15" customHeight="1" x14ac:dyDescent="0.2">
      <c r="A27" s="510"/>
      <c r="B27" s="680" t="s">
        <v>500</v>
      </c>
      <c r="C27" s="680"/>
      <c r="D27" s="681"/>
      <c r="E27" s="511"/>
      <c r="G27" s="71"/>
    </row>
    <row r="28" spans="1:8" s="71" customFormat="1" ht="13.15" customHeight="1" x14ac:dyDescent="0.2">
      <c r="A28" s="510"/>
      <c r="B28" s="680" t="s">
        <v>501</v>
      </c>
      <c r="C28" s="680"/>
      <c r="D28" s="681"/>
      <c r="E28" s="511"/>
      <c r="F28" s="505"/>
    </row>
    <row r="29" spans="1:8" s="71" customFormat="1" ht="13.15" customHeight="1" x14ac:dyDescent="0.2">
      <c r="A29" s="510"/>
      <c r="B29" s="680" t="s">
        <v>502</v>
      </c>
      <c r="C29" s="680"/>
      <c r="D29" s="681"/>
      <c r="E29" s="511"/>
    </row>
    <row r="30" spans="1:8" s="71" customFormat="1" ht="13.15" customHeight="1" x14ac:dyDescent="0.2">
      <c r="A30" s="510"/>
      <c r="B30" s="680" t="s">
        <v>503</v>
      </c>
      <c r="C30" s="680"/>
      <c r="D30" s="681"/>
      <c r="E30" s="511"/>
    </row>
    <row r="31" spans="1:8" s="71" customFormat="1" ht="13.15" customHeight="1" x14ac:dyDescent="0.2">
      <c r="A31" s="510"/>
      <c r="B31" s="680" t="s">
        <v>504</v>
      </c>
      <c r="C31" s="680"/>
      <c r="D31" s="681"/>
      <c r="E31" s="511"/>
      <c r="H31" s="517"/>
    </row>
    <row r="32" spans="1:8" s="71" customFormat="1" ht="13.15" customHeight="1" x14ac:dyDescent="0.2">
      <c r="A32" s="510"/>
      <c r="B32" s="680" t="s">
        <v>505</v>
      </c>
      <c r="C32" s="680"/>
      <c r="D32" s="681"/>
      <c r="E32" s="511"/>
      <c r="H32" s="517"/>
    </row>
    <row r="33" spans="1:8" s="505" customFormat="1" ht="13.15" customHeight="1" x14ac:dyDescent="0.2">
      <c r="A33" s="510"/>
      <c r="B33" s="680" t="s">
        <v>506</v>
      </c>
      <c r="C33" s="680"/>
      <c r="D33" s="681"/>
      <c r="E33" s="511"/>
      <c r="F33" s="71"/>
      <c r="G33" s="71"/>
      <c r="H33" s="518"/>
    </row>
    <row r="34" spans="1:8" ht="13.15" customHeight="1" x14ac:dyDescent="0.2">
      <c r="A34" s="510"/>
      <c r="B34" s="519"/>
      <c r="C34" s="520"/>
      <c r="D34" s="521"/>
      <c r="E34" s="511"/>
      <c r="F34" s="71"/>
      <c r="G34" s="71"/>
      <c r="H34" s="522"/>
    </row>
    <row r="35" spans="1:8" ht="13.15" customHeight="1" x14ac:dyDescent="0.2">
      <c r="A35" s="682" t="s">
        <v>507</v>
      </c>
      <c r="B35" s="682"/>
      <c r="C35" s="682"/>
      <c r="D35" s="682"/>
      <c r="E35" s="682"/>
      <c r="F35" s="682"/>
      <c r="G35" s="682"/>
      <c r="H35" s="522"/>
    </row>
    <row r="36" spans="1:8" ht="13.15" customHeight="1" x14ac:dyDescent="0.2">
      <c r="A36" s="524"/>
      <c r="B36" s="525"/>
      <c r="C36" s="525"/>
      <c r="D36" s="526"/>
      <c r="E36" s="526"/>
      <c r="F36" s="526"/>
      <c r="G36" s="526"/>
      <c r="H36" s="522"/>
    </row>
    <row r="37" spans="1:8" ht="13.15" customHeight="1" x14ac:dyDescent="0.2">
      <c r="A37" s="683" t="s">
        <v>508</v>
      </c>
      <c r="B37" s="683"/>
      <c r="C37" s="683"/>
      <c r="D37" s="683"/>
      <c r="E37" s="683"/>
      <c r="F37" s="683"/>
      <c r="G37" s="683"/>
      <c r="H37" s="522"/>
    </row>
    <row r="38" spans="1:8" ht="13.15" customHeight="1" x14ac:dyDescent="0.2">
      <c r="A38" s="527"/>
      <c r="B38" s="528"/>
      <c r="C38" s="528"/>
      <c r="D38" s="515"/>
      <c r="E38" s="529"/>
      <c r="F38" s="517"/>
      <c r="G38" s="517"/>
      <c r="H38" s="522"/>
    </row>
    <row r="39" spans="1:8" ht="13.15" customHeight="1" x14ac:dyDescent="0.2">
      <c r="A39" s="684" t="s">
        <v>509</v>
      </c>
      <c r="B39" s="684"/>
      <c r="C39" s="684"/>
      <c r="D39" s="684"/>
      <c r="E39" s="684"/>
      <c r="F39" s="685"/>
      <c r="G39" s="685"/>
    </row>
    <row r="40" spans="1:8" ht="13.15" customHeight="1" x14ac:dyDescent="0.2">
      <c r="A40" s="685"/>
      <c r="B40" s="685"/>
      <c r="C40" s="685"/>
      <c r="D40" s="685"/>
      <c r="E40" s="685"/>
      <c r="F40" s="685"/>
      <c r="G40" s="685"/>
    </row>
    <row r="41" spans="1:8" ht="13.15" customHeight="1" x14ac:dyDescent="0.2">
      <c r="A41" s="530"/>
      <c r="B41" s="530"/>
      <c r="C41" s="530"/>
      <c r="D41" s="531"/>
      <c r="E41" s="531"/>
      <c r="F41" s="522"/>
      <c r="G41" s="522"/>
    </row>
    <row r="42" spans="1:8" ht="13.15" customHeight="1" x14ac:dyDescent="0.2">
      <c r="A42" s="686" t="s">
        <v>510</v>
      </c>
      <c r="B42" s="687"/>
      <c r="C42" s="687"/>
      <c r="D42" s="687"/>
      <c r="E42" s="687"/>
      <c r="F42" s="687"/>
      <c r="G42" s="687"/>
    </row>
    <row r="43" spans="1:8" ht="13.15" customHeight="1" x14ac:dyDescent="0.2">
      <c r="A43" s="683" t="s">
        <v>511</v>
      </c>
      <c r="B43" s="683"/>
      <c r="C43" s="532" t="s">
        <v>512</v>
      </c>
      <c r="D43" s="532"/>
      <c r="E43" s="532"/>
      <c r="F43" s="532"/>
      <c r="G43" s="532"/>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62" t="s">
        <v>7</v>
      </c>
      <c r="B4" s="562"/>
      <c r="C4" s="562"/>
      <c r="D4" s="562"/>
      <c r="E4" s="562"/>
      <c r="F4" s="562"/>
    </row>
    <row r="5" spans="1:6" ht="12.75" customHeight="1" x14ac:dyDescent="0.2">
      <c r="A5" s="21"/>
      <c r="B5" s="22"/>
      <c r="C5" s="21"/>
      <c r="D5" s="22"/>
      <c r="E5" s="21"/>
      <c r="F5" s="21"/>
    </row>
    <row r="6" spans="1:6" ht="12.75" customHeight="1" x14ac:dyDescent="0.2">
      <c r="A6" s="25" t="s">
        <v>8</v>
      </c>
      <c r="B6" s="26"/>
      <c r="C6" s="555" t="s">
        <v>9</v>
      </c>
      <c r="D6" s="555"/>
      <c r="E6" s="555"/>
      <c r="F6" s="555"/>
    </row>
    <row r="7" spans="1:6" ht="12.75" customHeight="1" x14ac:dyDescent="0.2">
      <c r="A7" s="25"/>
      <c r="B7" s="26"/>
      <c r="C7" s="27"/>
      <c r="D7" s="27"/>
      <c r="E7" s="27"/>
      <c r="F7" s="27"/>
    </row>
    <row r="8" spans="1:6" ht="12.75" customHeight="1" x14ac:dyDescent="0.2">
      <c r="A8" s="25" t="s">
        <v>10</v>
      </c>
      <c r="B8" s="26"/>
      <c r="C8" s="555" t="s">
        <v>11</v>
      </c>
      <c r="D8" s="555"/>
      <c r="E8" s="555"/>
      <c r="F8" s="555"/>
    </row>
    <row r="9" spans="1:6" ht="12.75" customHeight="1" x14ac:dyDescent="0.2">
      <c r="A9" s="25"/>
      <c r="B9" s="26"/>
      <c r="C9" s="27"/>
      <c r="D9" s="27"/>
      <c r="E9" s="27"/>
      <c r="F9" s="27"/>
    </row>
    <row r="10" spans="1:6" ht="12.75" customHeight="1" x14ac:dyDescent="0.2">
      <c r="A10" s="25" t="s">
        <v>12</v>
      </c>
      <c r="C10" s="563" t="s">
        <v>13</v>
      </c>
      <c r="D10" s="563"/>
      <c r="E10" s="563"/>
      <c r="F10" s="563"/>
    </row>
    <row r="11" spans="1:6" ht="12.75" customHeight="1" x14ac:dyDescent="0.2">
      <c r="A11" s="22"/>
      <c r="B11" s="21"/>
      <c r="C11" s="28"/>
      <c r="D11" s="27"/>
      <c r="E11" s="29"/>
      <c r="F11" s="27"/>
    </row>
    <row r="12" spans="1:6" ht="12.75" customHeight="1" x14ac:dyDescent="0.2">
      <c r="A12" s="25" t="s">
        <v>14</v>
      </c>
      <c r="B12" s="21"/>
      <c r="C12" s="564" t="s">
        <v>15</v>
      </c>
      <c r="D12" s="564"/>
      <c r="E12" s="564"/>
      <c r="F12" s="564"/>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54" t="s">
        <v>20</v>
      </c>
      <c r="B18" s="554"/>
      <c r="C18" s="31" t="s">
        <v>21</v>
      </c>
      <c r="D18" s="27"/>
      <c r="E18" s="27"/>
      <c r="F18" s="27"/>
    </row>
    <row r="19" spans="1:6" ht="12.75" customHeight="1" x14ac:dyDescent="0.2">
      <c r="A19" s="22"/>
      <c r="B19" s="21"/>
      <c r="C19" s="32"/>
      <c r="D19" s="27"/>
      <c r="E19" s="27"/>
      <c r="F19" s="27"/>
    </row>
    <row r="20" spans="1:6" ht="89.25" customHeight="1" x14ac:dyDescent="0.2">
      <c r="A20" s="25" t="s">
        <v>22</v>
      </c>
      <c r="B20" s="21"/>
      <c r="C20" s="555" t="s">
        <v>23</v>
      </c>
      <c r="D20" s="555"/>
      <c r="E20" s="555"/>
      <c r="F20" s="555"/>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56" t="s">
        <v>38</v>
      </c>
      <c r="D33" s="557"/>
      <c r="E33" s="557"/>
      <c r="F33" s="557"/>
    </row>
    <row r="34" spans="1:6" ht="12.75" customHeight="1" x14ac:dyDescent="0.2">
      <c r="A34" s="26"/>
      <c r="B34" s="26"/>
      <c r="C34" s="558" t="s">
        <v>39</v>
      </c>
      <c r="D34" s="559"/>
      <c r="E34" s="559"/>
      <c r="F34" s="559"/>
    </row>
    <row r="35" spans="1:6" ht="25.5" customHeight="1" x14ac:dyDescent="0.2">
      <c r="A35" s="26"/>
      <c r="B35" s="26"/>
      <c r="C35" s="560" t="s">
        <v>40</v>
      </c>
      <c r="D35" s="561"/>
      <c r="E35" s="561"/>
      <c r="F35" s="561"/>
    </row>
    <row r="36" spans="1:6" ht="12.75" x14ac:dyDescent="0.2">
      <c r="B36" s="26"/>
    </row>
    <row r="37" spans="1:6" ht="12.75" x14ac:dyDescent="0.2">
      <c r="A37" s="22" t="s">
        <v>41</v>
      </c>
      <c r="C37" s="45" t="s">
        <v>42</v>
      </c>
      <c r="D37" s="36"/>
      <c r="E37" s="36"/>
      <c r="F37" s="36"/>
    </row>
    <row r="38" spans="1:6" ht="28.5" customHeight="1" x14ac:dyDescent="0.2">
      <c r="C38" s="557" t="s">
        <v>43</v>
      </c>
      <c r="D38" s="557"/>
      <c r="E38" s="557"/>
      <c r="F38" s="557"/>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5" t="s">
        <v>89</v>
      </c>
      <c r="C41" s="565"/>
      <c r="D41" s="565"/>
      <c r="E41" s="565"/>
      <c r="F41" s="565"/>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26632</v>
      </c>
      <c r="E12" s="114">
        <v>26707</v>
      </c>
      <c r="F12" s="114">
        <v>27036</v>
      </c>
      <c r="G12" s="114">
        <v>26508</v>
      </c>
      <c r="H12" s="114">
        <v>26213</v>
      </c>
      <c r="I12" s="115">
        <v>419</v>
      </c>
      <c r="J12" s="116">
        <v>1.598443520390646</v>
      </c>
      <c r="N12" s="117"/>
    </row>
    <row r="13" spans="1:15" s="110" customFormat="1" ht="13.5" customHeight="1" x14ac:dyDescent="0.2">
      <c r="A13" s="118" t="s">
        <v>105</v>
      </c>
      <c r="B13" s="119" t="s">
        <v>106</v>
      </c>
      <c r="C13" s="113">
        <v>59.161910483628716</v>
      </c>
      <c r="D13" s="114">
        <v>15756</v>
      </c>
      <c r="E13" s="114">
        <v>15764</v>
      </c>
      <c r="F13" s="114">
        <v>16047</v>
      </c>
      <c r="G13" s="114">
        <v>15734</v>
      </c>
      <c r="H13" s="114">
        <v>15481</v>
      </c>
      <c r="I13" s="115">
        <v>275</v>
      </c>
      <c r="J13" s="116">
        <v>1.7763710354628255</v>
      </c>
    </row>
    <row r="14" spans="1:15" s="110" customFormat="1" ht="13.5" customHeight="1" x14ac:dyDescent="0.2">
      <c r="A14" s="120"/>
      <c r="B14" s="119" t="s">
        <v>107</v>
      </c>
      <c r="C14" s="113">
        <v>40.838089516371284</v>
      </c>
      <c r="D14" s="114">
        <v>10876</v>
      </c>
      <c r="E14" s="114">
        <v>10943</v>
      </c>
      <c r="F14" s="114">
        <v>10989</v>
      </c>
      <c r="G14" s="114">
        <v>10774</v>
      </c>
      <c r="H14" s="114">
        <v>10732</v>
      </c>
      <c r="I14" s="115">
        <v>144</v>
      </c>
      <c r="J14" s="116">
        <v>1.3417815877748789</v>
      </c>
    </row>
    <row r="15" spans="1:15" s="110" customFormat="1" ht="13.5" customHeight="1" x14ac:dyDescent="0.2">
      <c r="A15" s="118" t="s">
        <v>105</v>
      </c>
      <c r="B15" s="121" t="s">
        <v>108</v>
      </c>
      <c r="C15" s="113">
        <v>11.812856713727847</v>
      </c>
      <c r="D15" s="114">
        <v>3146</v>
      </c>
      <c r="E15" s="114">
        <v>3260</v>
      </c>
      <c r="F15" s="114">
        <v>3374</v>
      </c>
      <c r="G15" s="114">
        <v>3103</v>
      </c>
      <c r="H15" s="114">
        <v>3185</v>
      </c>
      <c r="I15" s="115">
        <v>-39</v>
      </c>
      <c r="J15" s="116">
        <v>-1.2244897959183674</v>
      </c>
    </row>
    <row r="16" spans="1:15" s="110" customFormat="1" ht="13.5" customHeight="1" x14ac:dyDescent="0.2">
      <c r="A16" s="118"/>
      <c r="B16" s="121" t="s">
        <v>109</v>
      </c>
      <c r="C16" s="113">
        <v>66.885701411835385</v>
      </c>
      <c r="D16" s="114">
        <v>17813</v>
      </c>
      <c r="E16" s="114">
        <v>17804</v>
      </c>
      <c r="F16" s="114">
        <v>18045</v>
      </c>
      <c r="G16" s="114">
        <v>17910</v>
      </c>
      <c r="H16" s="114">
        <v>17699</v>
      </c>
      <c r="I16" s="115">
        <v>114</v>
      </c>
      <c r="J16" s="116">
        <v>0.64410418667721336</v>
      </c>
    </row>
    <row r="17" spans="1:10" s="110" customFormat="1" ht="13.5" customHeight="1" x14ac:dyDescent="0.2">
      <c r="A17" s="118"/>
      <c r="B17" s="121" t="s">
        <v>110</v>
      </c>
      <c r="C17" s="113">
        <v>20.42655452087714</v>
      </c>
      <c r="D17" s="114">
        <v>5440</v>
      </c>
      <c r="E17" s="114">
        <v>5417</v>
      </c>
      <c r="F17" s="114">
        <v>5379</v>
      </c>
      <c r="G17" s="114">
        <v>5255</v>
      </c>
      <c r="H17" s="114">
        <v>5108</v>
      </c>
      <c r="I17" s="115">
        <v>332</v>
      </c>
      <c r="J17" s="116">
        <v>6.4996084573218482</v>
      </c>
    </row>
    <row r="18" spans="1:10" s="110" customFormat="1" ht="13.5" customHeight="1" x14ac:dyDescent="0.2">
      <c r="A18" s="120"/>
      <c r="B18" s="121" t="s">
        <v>111</v>
      </c>
      <c r="C18" s="113">
        <v>0.87488735355962755</v>
      </c>
      <c r="D18" s="114">
        <v>233</v>
      </c>
      <c r="E18" s="114">
        <v>226</v>
      </c>
      <c r="F18" s="114">
        <v>238</v>
      </c>
      <c r="G18" s="114">
        <v>240</v>
      </c>
      <c r="H18" s="114">
        <v>221</v>
      </c>
      <c r="I18" s="115">
        <v>12</v>
      </c>
      <c r="J18" s="116">
        <v>5.4298642533936654</v>
      </c>
    </row>
    <row r="19" spans="1:10" s="110" customFormat="1" ht="13.5" customHeight="1" x14ac:dyDescent="0.2">
      <c r="A19" s="120"/>
      <c r="B19" s="121" t="s">
        <v>112</v>
      </c>
      <c r="C19" s="113">
        <v>0.1914989486332232</v>
      </c>
      <c r="D19" s="114">
        <v>51</v>
      </c>
      <c r="E19" s="114">
        <v>50</v>
      </c>
      <c r="F19" s="114">
        <v>64</v>
      </c>
      <c r="G19" s="114">
        <v>60</v>
      </c>
      <c r="H19" s="114">
        <v>63</v>
      </c>
      <c r="I19" s="115">
        <v>-12</v>
      </c>
      <c r="J19" s="116">
        <v>-19.047619047619047</v>
      </c>
    </row>
    <row r="20" spans="1:10" s="110" customFormat="1" ht="13.5" customHeight="1" x14ac:dyDescent="0.2">
      <c r="A20" s="118" t="s">
        <v>113</v>
      </c>
      <c r="B20" s="122" t="s">
        <v>114</v>
      </c>
      <c r="C20" s="113">
        <v>74.279062781616105</v>
      </c>
      <c r="D20" s="114">
        <v>19782</v>
      </c>
      <c r="E20" s="114">
        <v>19841</v>
      </c>
      <c r="F20" s="114">
        <v>20198</v>
      </c>
      <c r="G20" s="114">
        <v>19819</v>
      </c>
      <c r="H20" s="114">
        <v>19636</v>
      </c>
      <c r="I20" s="115">
        <v>146</v>
      </c>
      <c r="J20" s="116">
        <v>0.74353228763495616</v>
      </c>
    </row>
    <row r="21" spans="1:10" s="110" customFormat="1" ht="13.5" customHeight="1" x14ac:dyDescent="0.2">
      <c r="A21" s="120"/>
      <c r="B21" s="122" t="s">
        <v>115</v>
      </c>
      <c r="C21" s="113">
        <v>25.720937218383899</v>
      </c>
      <c r="D21" s="114">
        <v>6850</v>
      </c>
      <c r="E21" s="114">
        <v>6866</v>
      </c>
      <c r="F21" s="114">
        <v>6838</v>
      </c>
      <c r="G21" s="114">
        <v>6689</v>
      </c>
      <c r="H21" s="114">
        <v>6577</v>
      </c>
      <c r="I21" s="115">
        <v>273</v>
      </c>
      <c r="J21" s="116">
        <v>4.1508286452790024</v>
      </c>
    </row>
    <row r="22" spans="1:10" s="110" customFormat="1" ht="13.5" customHeight="1" x14ac:dyDescent="0.2">
      <c r="A22" s="118" t="s">
        <v>113</v>
      </c>
      <c r="B22" s="122" t="s">
        <v>116</v>
      </c>
      <c r="C22" s="113">
        <v>86.47867227395615</v>
      </c>
      <c r="D22" s="114">
        <v>23031</v>
      </c>
      <c r="E22" s="114">
        <v>23192</v>
      </c>
      <c r="F22" s="114">
        <v>23470</v>
      </c>
      <c r="G22" s="114">
        <v>23019</v>
      </c>
      <c r="H22" s="114">
        <v>22842</v>
      </c>
      <c r="I22" s="115">
        <v>189</v>
      </c>
      <c r="J22" s="116">
        <v>0.82742316784869974</v>
      </c>
    </row>
    <row r="23" spans="1:10" s="110" customFormat="1" ht="13.5" customHeight="1" x14ac:dyDescent="0.2">
      <c r="A23" s="123"/>
      <c r="B23" s="124" t="s">
        <v>117</v>
      </c>
      <c r="C23" s="125">
        <v>13.510063082006608</v>
      </c>
      <c r="D23" s="114">
        <v>3598</v>
      </c>
      <c r="E23" s="114">
        <v>3510</v>
      </c>
      <c r="F23" s="114">
        <v>3562</v>
      </c>
      <c r="G23" s="114">
        <v>3487</v>
      </c>
      <c r="H23" s="114">
        <v>3369</v>
      </c>
      <c r="I23" s="115">
        <v>229</v>
      </c>
      <c r="J23" s="116">
        <v>6.7972692193529234</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5740</v>
      </c>
      <c r="E26" s="114">
        <v>5943</v>
      </c>
      <c r="F26" s="114">
        <v>6007</v>
      </c>
      <c r="G26" s="114">
        <v>5925</v>
      </c>
      <c r="H26" s="140">
        <v>5835</v>
      </c>
      <c r="I26" s="115">
        <v>-95</v>
      </c>
      <c r="J26" s="116">
        <v>-1.6281062553556127</v>
      </c>
    </row>
    <row r="27" spans="1:10" s="110" customFormat="1" ht="13.5" customHeight="1" x14ac:dyDescent="0.2">
      <c r="A27" s="118" t="s">
        <v>105</v>
      </c>
      <c r="B27" s="119" t="s">
        <v>106</v>
      </c>
      <c r="C27" s="113">
        <v>34.3205574912892</v>
      </c>
      <c r="D27" s="115">
        <v>1970</v>
      </c>
      <c r="E27" s="114">
        <v>2040</v>
      </c>
      <c r="F27" s="114">
        <v>2065</v>
      </c>
      <c r="G27" s="114">
        <v>2058</v>
      </c>
      <c r="H27" s="140">
        <v>2005</v>
      </c>
      <c r="I27" s="115">
        <v>-35</v>
      </c>
      <c r="J27" s="116">
        <v>-1.745635910224439</v>
      </c>
    </row>
    <row r="28" spans="1:10" s="110" customFormat="1" ht="13.5" customHeight="1" x14ac:dyDescent="0.2">
      <c r="A28" s="120"/>
      <c r="B28" s="119" t="s">
        <v>107</v>
      </c>
      <c r="C28" s="113">
        <v>65.679442508710807</v>
      </c>
      <c r="D28" s="115">
        <v>3770</v>
      </c>
      <c r="E28" s="114">
        <v>3903</v>
      </c>
      <c r="F28" s="114">
        <v>3942</v>
      </c>
      <c r="G28" s="114">
        <v>3867</v>
      </c>
      <c r="H28" s="140">
        <v>3830</v>
      </c>
      <c r="I28" s="115">
        <v>-60</v>
      </c>
      <c r="J28" s="116">
        <v>-1.566579634464752</v>
      </c>
    </row>
    <row r="29" spans="1:10" s="110" customFormat="1" ht="13.5" customHeight="1" x14ac:dyDescent="0.2">
      <c r="A29" s="118" t="s">
        <v>105</v>
      </c>
      <c r="B29" s="121" t="s">
        <v>108</v>
      </c>
      <c r="C29" s="113">
        <v>10.905923344947736</v>
      </c>
      <c r="D29" s="115">
        <v>626</v>
      </c>
      <c r="E29" s="114">
        <v>644</v>
      </c>
      <c r="F29" s="114">
        <v>674</v>
      </c>
      <c r="G29" s="114">
        <v>661</v>
      </c>
      <c r="H29" s="140">
        <v>621</v>
      </c>
      <c r="I29" s="115">
        <v>5</v>
      </c>
      <c r="J29" s="116">
        <v>0.80515297906602257</v>
      </c>
    </row>
    <row r="30" spans="1:10" s="110" customFormat="1" ht="13.5" customHeight="1" x14ac:dyDescent="0.2">
      <c r="A30" s="118"/>
      <c r="B30" s="121" t="s">
        <v>109</v>
      </c>
      <c r="C30" s="113">
        <v>49.512195121951223</v>
      </c>
      <c r="D30" s="115">
        <v>2842</v>
      </c>
      <c r="E30" s="114">
        <v>2972</v>
      </c>
      <c r="F30" s="114">
        <v>3006</v>
      </c>
      <c r="G30" s="114">
        <v>2976</v>
      </c>
      <c r="H30" s="140">
        <v>2966</v>
      </c>
      <c r="I30" s="115">
        <v>-124</v>
      </c>
      <c r="J30" s="116">
        <v>-4.1807147673634528</v>
      </c>
    </row>
    <row r="31" spans="1:10" s="110" customFormat="1" ht="13.5" customHeight="1" x14ac:dyDescent="0.2">
      <c r="A31" s="118"/>
      <c r="B31" s="121" t="s">
        <v>110</v>
      </c>
      <c r="C31" s="113">
        <v>22.177700348432055</v>
      </c>
      <c r="D31" s="115">
        <v>1273</v>
      </c>
      <c r="E31" s="114">
        <v>1294</v>
      </c>
      <c r="F31" s="114">
        <v>1295</v>
      </c>
      <c r="G31" s="114">
        <v>1291</v>
      </c>
      <c r="H31" s="140">
        <v>1275</v>
      </c>
      <c r="I31" s="115">
        <v>-2</v>
      </c>
      <c r="J31" s="116">
        <v>-0.15686274509803921</v>
      </c>
    </row>
    <row r="32" spans="1:10" s="110" customFormat="1" ht="13.5" customHeight="1" x14ac:dyDescent="0.2">
      <c r="A32" s="120"/>
      <c r="B32" s="121" t="s">
        <v>111</v>
      </c>
      <c r="C32" s="113">
        <v>17.404181184668989</v>
      </c>
      <c r="D32" s="115">
        <v>999</v>
      </c>
      <c r="E32" s="114">
        <v>1033</v>
      </c>
      <c r="F32" s="114">
        <v>1032</v>
      </c>
      <c r="G32" s="114">
        <v>997</v>
      </c>
      <c r="H32" s="140">
        <v>973</v>
      </c>
      <c r="I32" s="115">
        <v>26</v>
      </c>
      <c r="J32" s="116">
        <v>2.6721479958890031</v>
      </c>
    </row>
    <row r="33" spans="1:10" s="110" customFormat="1" ht="13.5" customHeight="1" x14ac:dyDescent="0.2">
      <c r="A33" s="120"/>
      <c r="B33" s="121" t="s">
        <v>112</v>
      </c>
      <c r="C33" s="113">
        <v>1.6202090592334495</v>
      </c>
      <c r="D33" s="115">
        <v>93</v>
      </c>
      <c r="E33" s="114">
        <v>104</v>
      </c>
      <c r="F33" s="114">
        <v>108</v>
      </c>
      <c r="G33" s="114">
        <v>90</v>
      </c>
      <c r="H33" s="140">
        <v>80</v>
      </c>
      <c r="I33" s="115">
        <v>13</v>
      </c>
      <c r="J33" s="116">
        <v>16.25</v>
      </c>
    </row>
    <row r="34" spans="1:10" s="110" customFormat="1" ht="13.5" customHeight="1" x14ac:dyDescent="0.2">
      <c r="A34" s="118" t="s">
        <v>113</v>
      </c>
      <c r="B34" s="122" t="s">
        <v>116</v>
      </c>
      <c r="C34" s="113">
        <v>93.20557491289199</v>
      </c>
      <c r="D34" s="115">
        <v>5350</v>
      </c>
      <c r="E34" s="114">
        <v>5533</v>
      </c>
      <c r="F34" s="114">
        <v>5571</v>
      </c>
      <c r="G34" s="114">
        <v>5477</v>
      </c>
      <c r="H34" s="140">
        <v>5414</v>
      </c>
      <c r="I34" s="115">
        <v>-64</v>
      </c>
      <c r="J34" s="116">
        <v>-1.1821204285186553</v>
      </c>
    </row>
    <row r="35" spans="1:10" s="110" customFormat="1" ht="13.5" customHeight="1" x14ac:dyDescent="0.2">
      <c r="A35" s="118"/>
      <c r="B35" s="119" t="s">
        <v>117</v>
      </c>
      <c r="C35" s="113">
        <v>6.6202090592334493</v>
      </c>
      <c r="D35" s="115">
        <v>380</v>
      </c>
      <c r="E35" s="114">
        <v>396</v>
      </c>
      <c r="F35" s="114">
        <v>423</v>
      </c>
      <c r="G35" s="114">
        <v>434</v>
      </c>
      <c r="H35" s="140">
        <v>408</v>
      </c>
      <c r="I35" s="115">
        <v>-28</v>
      </c>
      <c r="J35" s="116">
        <v>-6.8627450980392153</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3461</v>
      </c>
      <c r="E37" s="114">
        <v>3611</v>
      </c>
      <c r="F37" s="114">
        <v>3647</v>
      </c>
      <c r="G37" s="114">
        <v>3671</v>
      </c>
      <c r="H37" s="140">
        <v>3684</v>
      </c>
      <c r="I37" s="115">
        <v>-223</v>
      </c>
      <c r="J37" s="116">
        <v>-6.0532030401737238</v>
      </c>
    </row>
    <row r="38" spans="1:10" s="110" customFormat="1" ht="13.5" customHeight="1" x14ac:dyDescent="0.2">
      <c r="A38" s="118" t="s">
        <v>105</v>
      </c>
      <c r="B38" s="119" t="s">
        <v>106</v>
      </c>
      <c r="C38" s="113">
        <v>29.240104016180293</v>
      </c>
      <c r="D38" s="115">
        <v>1012</v>
      </c>
      <c r="E38" s="114">
        <v>1071</v>
      </c>
      <c r="F38" s="114">
        <v>1068</v>
      </c>
      <c r="G38" s="114">
        <v>1092</v>
      </c>
      <c r="H38" s="140">
        <v>1092</v>
      </c>
      <c r="I38" s="115">
        <v>-80</v>
      </c>
      <c r="J38" s="116">
        <v>-7.3260073260073257</v>
      </c>
    </row>
    <row r="39" spans="1:10" s="110" customFormat="1" ht="13.5" customHeight="1" x14ac:dyDescent="0.2">
      <c r="A39" s="120"/>
      <c r="B39" s="119" t="s">
        <v>107</v>
      </c>
      <c r="C39" s="113">
        <v>70.759895983819703</v>
      </c>
      <c r="D39" s="115">
        <v>2449</v>
      </c>
      <c r="E39" s="114">
        <v>2540</v>
      </c>
      <c r="F39" s="114">
        <v>2579</v>
      </c>
      <c r="G39" s="114">
        <v>2579</v>
      </c>
      <c r="H39" s="140">
        <v>2592</v>
      </c>
      <c r="I39" s="115">
        <v>-143</v>
      </c>
      <c r="J39" s="116">
        <v>-5.5169753086419755</v>
      </c>
    </row>
    <row r="40" spans="1:10" s="110" customFormat="1" ht="13.5" customHeight="1" x14ac:dyDescent="0.2">
      <c r="A40" s="118" t="s">
        <v>105</v>
      </c>
      <c r="B40" s="121" t="s">
        <v>108</v>
      </c>
      <c r="C40" s="113">
        <v>10.257151112395261</v>
      </c>
      <c r="D40" s="115">
        <v>355</v>
      </c>
      <c r="E40" s="114">
        <v>350</v>
      </c>
      <c r="F40" s="114">
        <v>368</v>
      </c>
      <c r="G40" s="114">
        <v>394</v>
      </c>
      <c r="H40" s="140">
        <v>372</v>
      </c>
      <c r="I40" s="115">
        <v>-17</v>
      </c>
      <c r="J40" s="116">
        <v>-4.56989247311828</v>
      </c>
    </row>
    <row r="41" spans="1:10" s="110" customFormat="1" ht="13.5" customHeight="1" x14ac:dyDescent="0.2">
      <c r="A41" s="118"/>
      <c r="B41" s="121" t="s">
        <v>109</v>
      </c>
      <c r="C41" s="113">
        <v>35.307714533371858</v>
      </c>
      <c r="D41" s="115">
        <v>1222</v>
      </c>
      <c r="E41" s="114">
        <v>1330</v>
      </c>
      <c r="F41" s="114">
        <v>1338</v>
      </c>
      <c r="G41" s="114">
        <v>1345</v>
      </c>
      <c r="H41" s="140">
        <v>1404</v>
      </c>
      <c r="I41" s="115">
        <v>-182</v>
      </c>
      <c r="J41" s="116">
        <v>-12.962962962962964</v>
      </c>
    </row>
    <row r="42" spans="1:10" s="110" customFormat="1" ht="13.5" customHeight="1" x14ac:dyDescent="0.2">
      <c r="A42" s="118"/>
      <c r="B42" s="121" t="s">
        <v>110</v>
      </c>
      <c r="C42" s="113">
        <v>26.350765674660504</v>
      </c>
      <c r="D42" s="115">
        <v>912</v>
      </c>
      <c r="E42" s="114">
        <v>924</v>
      </c>
      <c r="F42" s="114">
        <v>930</v>
      </c>
      <c r="G42" s="114">
        <v>957</v>
      </c>
      <c r="H42" s="140">
        <v>955</v>
      </c>
      <c r="I42" s="115">
        <v>-43</v>
      </c>
      <c r="J42" s="116">
        <v>-4.5026178010471201</v>
      </c>
    </row>
    <row r="43" spans="1:10" s="110" customFormat="1" ht="13.5" customHeight="1" x14ac:dyDescent="0.2">
      <c r="A43" s="120"/>
      <c r="B43" s="121" t="s">
        <v>111</v>
      </c>
      <c r="C43" s="113">
        <v>28.084368679572378</v>
      </c>
      <c r="D43" s="115">
        <v>972</v>
      </c>
      <c r="E43" s="114">
        <v>1007</v>
      </c>
      <c r="F43" s="114">
        <v>1011</v>
      </c>
      <c r="G43" s="114">
        <v>975</v>
      </c>
      <c r="H43" s="140">
        <v>953</v>
      </c>
      <c r="I43" s="115">
        <v>19</v>
      </c>
      <c r="J43" s="116">
        <v>1.9937040923399789</v>
      </c>
    </row>
    <row r="44" spans="1:10" s="110" customFormat="1" ht="13.5" customHeight="1" x14ac:dyDescent="0.2">
      <c r="A44" s="120"/>
      <c r="B44" s="121" t="s">
        <v>112</v>
      </c>
      <c r="C44" s="113">
        <v>2.5426177405374171</v>
      </c>
      <c r="D44" s="115">
        <v>88</v>
      </c>
      <c r="E44" s="114">
        <v>101</v>
      </c>
      <c r="F44" s="114" t="s">
        <v>513</v>
      </c>
      <c r="G44" s="114">
        <v>87</v>
      </c>
      <c r="H44" s="140" t="s">
        <v>513</v>
      </c>
      <c r="I44" s="115" t="s">
        <v>513</v>
      </c>
      <c r="J44" s="116" t="s">
        <v>513</v>
      </c>
    </row>
    <row r="45" spans="1:10" s="110" customFormat="1" ht="13.5" customHeight="1" x14ac:dyDescent="0.2">
      <c r="A45" s="118" t="s">
        <v>113</v>
      </c>
      <c r="B45" s="122" t="s">
        <v>116</v>
      </c>
      <c r="C45" s="113">
        <v>91.620918809592609</v>
      </c>
      <c r="D45" s="115">
        <v>3171</v>
      </c>
      <c r="E45" s="114">
        <v>3295</v>
      </c>
      <c r="F45" s="114">
        <v>3319</v>
      </c>
      <c r="G45" s="114">
        <v>3328</v>
      </c>
      <c r="H45" s="140">
        <v>3361</v>
      </c>
      <c r="I45" s="115">
        <v>-190</v>
      </c>
      <c r="J45" s="116">
        <v>-5.6530794406426654</v>
      </c>
    </row>
    <row r="46" spans="1:10" s="110" customFormat="1" ht="13.5" customHeight="1" x14ac:dyDescent="0.2">
      <c r="A46" s="118"/>
      <c r="B46" s="119" t="s">
        <v>117</v>
      </c>
      <c r="C46" s="113">
        <v>8.090147356255418</v>
      </c>
      <c r="D46" s="115">
        <v>280</v>
      </c>
      <c r="E46" s="114">
        <v>302</v>
      </c>
      <c r="F46" s="114">
        <v>315</v>
      </c>
      <c r="G46" s="114">
        <v>329</v>
      </c>
      <c r="H46" s="140">
        <v>310</v>
      </c>
      <c r="I46" s="115">
        <v>-30</v>
      </c>
      <c r="J46" s="116">
        <v>-9.67741935483871</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2279</v>
      </c>
      <c r="E48" s="114">
        <v>2332</v>
      </c>
      <c r="F48" s="114">
        <v>2360</v>
      </c>
      <c r="G48" s="114">
        <v>2254</v>
      </c>
      <c r="H48" s="140">
        <v>2151</v>
      </c>
      <c r="I48" s="115">
        <v>128</v>
      </c>
      <c r="J48" s="116">
        <v>5.9507205950720596</v>
      </c>
    </row>
    <row r="49" spans="1:12" s="110" customFormat="1" ht="13.5" customHeight="1" x14ac:dyDescent="0.2">
      <c r="A49" s="118" t="s">
        <v>105</v>
      </c>
      <c r="B49" s="119" t="s">
        <v>106</v>
      </c>
      <c r="C49" s="113">
        <v>42.035980693286533</v>
      </c>
      <c r="D49" s="115">
        <v>958</v>
      </c>
      <c r="E49" s="114">
        <v>969</v>
      </c>
      <c r="F49" s="114">
        <v>997</v>
      </c>
      <c r="G49" s="114">
        <v>966</v>
      </c>
      <c r="H49" s="140">
        <v>913</v>
      </c>
      <c r="I49" s="115">
        <v>45</v>
      </c>
      <c r="J49" s="116">
        <v>4.928806133625411</v>
      </c>
    </row>
    <row r="50" spans="1:12" s="110" customFormat="1" ht="13.5" customHeight="1" x14ac:dyDescent="0.2">
      <c r="A50" s="120"/>
      <c r="B50" s="119" t="s">
        <v>107</v>
      </c>
      <c r="C50" s="113">
        <v>57.964019306713467</v>
      </c>
      <c r="D50" s="115">
        <v>1321</v>
      </c>
      <c r="E50" s="114">
        <v>1363</v>
      </c>
      <c r="F50" s="114">
        <v>1363</v>
      </c>
      <c r="G50" s="114">
        <v>1288</v>
      </c>
      <c r="H50" s="140">
        <v>1238</v>
      </c>
      <c r="I50" s="115">
        <v>83</v>
      </c>
      <c r="J50" s="116">
        <v>6.7043618739903073</v>
      </c>
    </row>
    <row r="51" spans="1:12" s="110" customFormat="1" ht="13.5" customHeight="1" x14ac:dyDescent="0.2">
      <c r="A51" s="118" t="s">
        <v>105</v>
      </c>
      <c r="B51" s="121" t="s">
        <v>108</v>
      </c>
      <c r="C51" s="113">
        <v>11.891180342255375</v>
      </c>
      <c r="D51" s="115">
        <v>271</v>
      </c>
      <c r="E51" s="114">
        <v>294</v>
      </c>
      <c r="F51" s="114">
        <v>306</v>
      </c>
      <c r="G51" s="114">
        <v>267</v>
      </c>
      <c r="H51" s="140">
        <v>249</v>
      </c>
      <c r="I51" s="115">
        <v>22</v>
      </c>
      <c r="J51" s="116">
        <v>8.8353413654618471</v>
      </c>
    </row>
    <row r="52" spans="1:12" s="110" customFormat="1" ht="13.5" customHeight="1" x14ac:dyDescent="0.2">
      <c r="A52" s="118"/>
      <c r="B52" s="121" t="s">
        <v>109</v>
      </c>
      <c r="C52" s="113">
        <v>71.083808688021065</v>
      </c>
      <c r="D52" s="115">
        <v>1620</v>
      </c>
      <c r="E52" s="114">
        <v>1642</v>
      </c>
      <c r="F52" s="114">
        <v>1668</v>
      </c>
      <c r="G52" s="114">
        <v>1631</v>
      </c>
      <c r="H52" s="140">
        <v>1562</v>
      </c>
      <c r="I52" s="115">
        <v>58</v>
      </c>
      <c r="J52" s="116">
        <v>3.7131882202304736</v>
      </c>
    </row>
    <row r="53" spans="1:12" s="110" customFormat="1" ht="13.5" customHeight="1" x14ac:dyDescent="0.2">
      <c r="A53" s="118"/>
      <c r="B53" s="121" t="s">
        <v>110</v>
      </c>
      <c r="C53" s="113">
        <v>15.840280824923212</v>
      </c>
      <c r="D53" s="115">
        <v>361</v>
      </c>
      <c r="E53" s="114">
        <v>370</v>
      </c>
      <c r="F53" s="114">
        <v>365</v>
      </c>
      <c r="G53" s="114">
        <v>334</v>
      </c>
      <c r="H53" s="140">
        <v>320</v>
      </c>
      <c r="I53" s="115">
        <v>41</v>
      </c>
      <c r="J53" s="116">
        <v>12.8125</v>
      </c>
    </row>
    <row r="54" spans="1:12" s="110" customFormat="1" ht="13.5" customHeight="1" x14ac:dyDescent="0.2">
      <c r="A54" s="120"/>
      <c r="B54" s="121" t="s">
        <v>111</v>
      </c>
      <c r="C54" s="113">
        <v>1.1847301448003511</v>
      </c>
      <c r="D54" s="115">
        <v>27</v>
      </c>
      <c r="E54" s="114">
        <v>26</v>
      </c>
      <c r="F54" s="114">
        <v>21</v>
      </c>
      <c r="G54" s="114">
        <v>22</v>
      </c>
      <c r="H54" s="140">
        <v>20</v>
      </c>
      <c r="I54" s="115">
        <v>7</v>
      </c>
      <c r="J54" s="116">
        <v>35</v>
      </c>
    </row>
    <row r="55" spans="1:12" s="110" customFormat="1" ht="13.5" customHeight="1" x14ac:dyDescent="0.2">
      <c r="A55" s="120"/>
      <c r="B55" s="121" t="s">
        <v>112</v>
      </c>
      <c r="C55" s="113">
        <v>0.21939447125932426</v>
      </c>
      <c r="D55" s="115">
        <v>5</v>
      </c>
      <c r="E55" s="114">
        <v>3</v>
      </c>
      <c r="F55" s="114" t="s">
        <v>513</v>
      </c>
      <c r="G55" s="114">
        <v>3</v>
      </c>
      <c r="H55" s="140" t="s">
        <v>513</v>
      </c>
      <c r="I55" s="115" t="s">
        <v>513</v>
      </c>
      <c r="J55" s="116" t="s">
        <v>513</v>
      </c>
    </row>
    <row r="56" spans="1:12" s="110" customFormat="1" ht="13.5" customHeight="1" x14ac:dyDescent="0.2">
      <c r="A56" s="118" t="s">
        <v>113</v>
      </c>
      <c r="B56" s="122" t="s">
        <v>116</v>
      </c>
      <c r="C56" s="113">
        <v>95.612110574813514</v>
      </c>
      <c r="D56" s="115">
        <v>2179</v>
      </c>
      <c r="E56" s="114">
        <v>2238</v>
      </c>
      <c r="F56" s="114">
        <v>2252</v>
      </c>
      <c r="G56" s="114">
        <v>2149</v>
      </c>
      <c r="H56" s="140">
        <v>2053</v>
      </c>
      <c r="I56" s="115">
        <v>126</v>
      </c>
      <c r="J56" s="116">
        <v>6.1373599610326348</v>
      </c>
    </row>
    <row r="57" spans="1:12" s="110" customFormat="1" ht="13.5" customHeight="1" x14ac:dyDescent="0.2">
      <c r="A57" s="142"/>
      <c r="B57" s="124" t="s">
        <v>117</v>
      </c>
      <c r="C57" s="125">
        <v>4.3878894251864855</v>
      </c>
      <c r="D57" s="143">
        <v>100</v>
      </c>
      <c r="E57" s="144">
        <v>94</v>
      </c>
      <c r="F57" s="144">
        <v>108</v>
      </c>
      <c r="G57" s="144">
        <v>105</v>
      </c>
      <c r="H57" s="145">
        <v>98</v>
      </c>
      <c r="I57" s="143">
        <v>2</v>
      </c>
      <c r="J57" s="146">
        <v>2.0408163265306123</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3" t="s">
        <v>516</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9" t="s">
        <v>57</v>
      </c>
      <c r="B6" s="599"/>
      <c r="C6" s="167"/>
      <c r="D6" s="600" t="s">
        <v>127</v>
      </c>
      <c r="E6" s="600"/>
      <c r="F6" s="600"/>
      <c r="G6" s="600"/>
      <c r="H6" s="600"/>
      <c r="I6" s="600"/>
      <c r="J6" s="160"/>
      <c r="K6" s="161"/>
    </row>
    <row r="7" spans="1:11" s="94" customFormat="1" ht="24.95" customHeight="1" x14ac:dyDescent="0.2">
      <c r="A7" s="168"/>
      <c r="B7" s="169"/>
      <c r="C7" s="170"/>
      <c r="D7" s="601" t="s">
        <v>66</v>
      </c>
      <c r="E7" s="601"/>
      <c r="F7" s="601"/>
      <c r="G7" s="601" t="s">
        <v>128</v>
      </c>
      <c r="H7" s="601"/>
      <c r="I7" s="601"/>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5" t="s">
        <v>13</v>
      </c>
      <c r="B15" s="572"/>
      <c r="C15" s="572"/>
      <c r="D15" s="572"/>
      <c r="E15" s="572"/>
      <c r="F15" s="572"/>
      <c r="G15" s="572"/>
      <c r="H15" s="572"/>
      <c r="I15" s="596"/>
      <c r="J15" s="188"/>
      <c r="K15" s="161"/>
    </row>
    <row r="16" spans="1:11" s="192" customFormat="1" ht="24.95" customHeight="1" x14ac:dyDescent="0.2">
      <c r="A16" s="597" t="s">
        <v>104</v>
      </c>
      <c r="B16" s="598"/>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3" t="s">
        <v>139</v>
      </c>
      <c r="C20" s="593"/>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3" t="s">
        <v>143</v>
      </c>
      <c r="C22" s="593"/>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3" t="s">
        <v>155</v>
      </c>
      <c r="C28" s="593"/>
      <c r="D28" s="196"/>
      <c r="E28" s="196"/>
      <c r="F28" s="196"/>
      <c r="G28" s="196"/>
      <c r="H28" s="196"/>
      <c r="I28" s="197"/>
    </row>
    <row r="29" spans="1:9" s="198" customFormat="1" ht="24.95" customHeight="1" x14ac:dyDescent="0.2">
      <c r="A29" s="193" t="s">
        <v>156</v>
      </c>
      <c r="B29" s="593" t="s">
        <v>157</v>
      </c>
      <c r="C29" s="593"/>
      <c r="D29" s="196"/>
      <c r="E29" s="196"/>
      <c r="F29" s="196"/>
      <c r="G29" s="196"/>
      <c r="H29" s="196"/>
      <c r="I29" s="197"/>
    </row>
    <row r="30" spans="1:9" s="198" customFormat="1" ht="24.95" customHeight="1" x14ac:dyDescent="0.2">
      <c r="A30" s="201" t="s">
        <v>158</v>
      </c>
      <c r="B30" s="592" t="s">
        <v>159</v>
      </c>
      <c r="C30" s="592"/>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3" t="s">
        <v>162</v>
      </c>
      <c r="C32" s="593"/>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3" t="s">
        <v>168</v>
      </c>
      <c r="C36" s="593"/>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4" t="s">
        <v>175</v>
      </c>
      <c r="B44" s="594"/>
      <c r="C44" s="594"/>
      <c r="D44" s="594"/>
      <c r="E44" s="594"/>
      <c r="F44" s="594"/>
      <c r="G44" s="594"/>
      <c r="H44" s="594"/>
      <c r="I44" s="594"/>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D7:F7"/>
    <mergeCell ref="G7:I7"/>
    <mergeCell ref="A3:I3"/>
    <mergeCell ref="A4:I4"/>
    <mergeCell ref="A5:D5"/>
    <mergeCell ref="A6:B6"/>
    <mergeCell ref="D6:I6"/>
    <mergeCell ref="B30:C30"/>
    <mergeCell ref="B32:C32"/>
    <mergeCell ref="B36:C36"/>
    <mergeCell ref="A44:I44"/>
    <mergeCell ref="A15:I15"/>
    <mergeCell ref="A16:B16"/>
    <mergeCell ref="B20:C20"/>
    <mergeCell ref="B22:C22"/>
    <mergeCell ref="B28:C28"/>
    <mergeCell ref="B29:C29"/>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26632</v>
      </c>
      <c r="E12" s="236">
        <v>26707</v>
      </c>
      <c r="F12" s="114">
        <v>27036</v>
      </c>
      <c r="G12" s="114">
        <v>26508</v>
      </c>
      <c r="H12" s="140">
        <v>26213</v>
      </c>
      <c r="I12" s="115">
        <v>419</v>
      </c>
      <c r="J12" s="116">
        <v>1.598443520390646</v>
      </c>
    </row>
    <row r="13" spans="1:15" s="110" customFormat="1" ht="12" customHeight="1" x14ac:dyDescent="0.2">
      <c r="A13" s="118" t="s">
        <v>105</v>
      </c>
      <c r="B13" s="119" t="s">
        <v>106</v>
      </c>
      <c r="C13" s="113">
        <v>59.161910483628716</v>
      </c>
      <c r="D13" s="115">
        <v>15756</v>
      </c>
      <c r="E13" s="114">
        <v>15764</v>
      </c>
      <c r="F13" s="114">
        <v>16047</v>
      </c>
      <c r="G13" s="114">
        <v>15734</v>
      </c>
      <c r="H13" s="140">
        <v>15481</v>
      </c>
      <c r="I13" s="115">
        <v>275</v>
      </c>
      <c r="J13" s="116">
        <v>1.7763710354628255</v>
      </c>
    </row>
    <row r="14" spans="1:15" s="110" customFormat="1" ht="12" customHeight="1" x14ac:dyDescent="0.2">
      <c r="A14" s="118"/>
      <c r="B14" s="119" t="s">
        <v>107</v>
      </c>
      <c r="C14" s="113">
        <v>40.838089516371284</v>
      </c>
      <c r="D14" s="115">
        <v>10876</v>
      </c>
      <c r="E14" s="114">
        <v>10943</v>
      </c>
      <c r="F14" s="114">
        <v>10989</v>
      </c>
      <c r="G14" s="114">
        <v>10774</v>
      </c>
      <c r="H14" s="140">
        <v>10732</v>
      </c>
      <c r="I14" s="115">
        <v>144</v>
      </c>
      <c r="J14" s="116">
        <v>1.3417815877748789</v>
      </c>
    </row>
    <row r="15" spans="1:15" s="110" customFormat="1" ht="12" customHeight="1" x14ac:dyDescent="0.2">
      <c r="A15" s="118" t="s">
        <v>105</v>
      </c>
      <c r="B15" s="121" t="s">
        <v>108</v>
      </c>
      <c r="C15" s="113">
        <v>11.812856713727847</v>
      </c>
      <c r="D15" s="115">
        <v>3146</v>
      </c>
      <c r="E15" s="114">
        <v>3260</v>
      </c>
      <c r="F15" s="114">
        <v>3374</v>
      </c>
      <c r="G15" s="114">
        <v>3103</v>
      </c>
      <c r="H15" s="140">
        <v>3185</v>
      </c>
      <c r="I15" s="115">
        <v>-39</v>
      </c>
      <c r="J15" s="116">
        <v>-1.2244897959183674</v>
      </c>
    </row>
    <row r="16" spans="1:15" s="110" customFormat="1" ht="12" customHeight="1" x14ac:dyDescent="0.2">
      <c r="A16" s="118"/>
      <c r="B16" s="121" t="s">
        <v>109</v>
      </c>
      <c r="C16" s="113">
        <v>66.885701411835385</v>
      </c>
      <c r="D16" s="115">
        <v>17813</v>
      </c>
      <c r="E16" s="114">
        <v>17804</v>
      </c>
      <c r="F16" s="114">
        <v>18045</v>
      </c>
      <c r="G16" s="114">
        <v>17910</v>
      </c>
      <c r="H16" s="140">
        <v>17699</v>
      </c>
      <c r="I16" s="115">
        <v>114</v>
      </c>
      <c r="J16" s="116">
        <v>0.64410418667721336</v>
      </c>
    </row>
    <row r="17" spans="1:10" s="110" customFormat="1" ht="12" customHeight="1" x14ac:dyDescent="0.2">
      <c r="A17" s="118"/>
      <c r="B17" s="121" t="s">
        <v>110</v>
      </c>
      <c r="C17" s="113">
        <v>20.42655452087714</v>
      </c>
      <c r="D17" s="115">
        <v>5440</v>
      </c>
      <c r="E17" s="114">
        <v>5417</v>
      </c>
      <c r="F17" s="114">
        <v>5379</v>
      </c>
      <c r="G17" s="114">
        <v>5255</v>
      </c>
      <c r="H17" s="140">
        <v>5108</v>
      </c>
      <c r="I17" s="115">
        <v>332</v>
      </c>
      <c r="J17" s="116">
        <v>6.4996084573218482</v>
      </c>
    </row>
    <row r="18" spans="1:10" s="110" customFormat="1" ht="12" customHeight="1" x14ac:dyDescent="0.2">
      <c r="A18" s="120"/>
      <c r="B18" s="121" t="s">
        <v>111</v>
      </c>
      <c r="C18" s="113">
        <v>0.87488735355962755</v>
      </c>
      <c r="D18" s="115">
        <v>233</v>
      </c>
      <c r="E18" s="114">
        <v>226</v>
      </c>
      <c r="F18" s="114">
        <v>238</v>
      </c>
      <c r="G18" s="114">
        <v>240</v>
      </c>
      <c r="H18" s="140">
        <v>221</v>
      </c>
      <c r="I18" s="115">
        <v>12</v>
      </c>
      <c r="J18" s="116">
        <v>5.4298642533936654</v>
      </c>
    </row>
    <row r="19" spans="1:10" s="110" customFormat="1" ht="12" customHeight="1" x14ac:dyDescent="0.2">
      <c r="A19" s="120"/>
      <c r="B19" s="121" t="s">
        <v>112</v>
      </c>
      <c r="C19" s="113">
        <v>0.1914989486332232</v>
      </c>
      <c r="D19" s="115">
        <v>51</v>
      </c>
      <c r="E19" s="114">
        <v>50</v>
      </c>
      <c r="F19" s="114">
        <v>64</v>
      </c>
      <c r="G19" s="114">
        <v>60</v>
      </c>
      <c r="H19" s="140">
        <v>63</v>
      </c>
      <c r="I19" s="115">
        <v>-12</v>
      </c>
      <c r="J19" s="116">
        <v>-19.047619047619047</v>
      </c>
    </row>
    <row r="20" spans="1:10" s="110" customFormat="1" ht="12" customHeight="1" x14ac:dyDescent="0.2">
      <c r="A20" s="118" t="s">
        <v>113</v>
      </c>
      <c r="B20" s="119" t="s">
        <v>181</v>
      </c>
      <c r="C20" s="113">
        <v>74.279062781616105</v>
      </c>
      <c r="D20" s="115">
        <v>19782</v>
      </c>
      <c r="E20" s="114">
        <v>19841</v>
      </c>
      <c r="F20" s="114">
        <v>20198</v>
      </c>
      <c r="G20" s="114">
        <v>19819</v>
      </c>
      <c r="H20" s="140">
        <v>19636</v>
      </c>
      <c r="I20" s="115">
        <v>146</v>
      </c>
      <c r="J20" s="116">
        <v>0.74353228763495616</v>
      </c>
    </row>
    <row r="21" spans="1:10" s="110" customFormat="1" ht="12" customHeight="1" x14ac:dyDescent="0.2">
      <c r="A21" s="118"/>
      <c r="B21" s="119" t="s">
        <v>182</v>
      </c>
      <c r="C21" s="113">
        <v>25.720937218383899</v>
      </c>
      <c r="D21" s="115">
        <v>6850</v>
      </c>
      <c r="E21" s="114">
        <v>6866</v>
      </c>
      <c r="F21" s="114">
        <v>6838</v>
      </c>
      <c r="G21" s="114">
        <v>6689</v>
      </c>
      <c r="H21" s="140">
        <v>6577</v>
      </c>
      <c r="I21" s="115">
        <v>273</v>
      </c>
      <c r="J21" s="116">
        <v>4.1508286452790024</v>
      </c>
    </row>
    <row r="22" spans="1:10" s="110" customFormat="1" ht="12" customHeight="1" x14ac:dyDescent="0.2">
      <c r="A22" s="118" t="s">
        <v>113</v>
      </c>
      <c r="B22" s="119" t="s">
        <v>116</v>
      </c>
      <c r="C22" s="113">
        <v>86.47867227395615</v>
      </c>
      <c r="D22" s="115">
        <v>23031</v>
      </c>
      <c r="E22" s="114">
        <v>23192</v>
      </c>
      <c r="F22" s="114">
        <v>23470</v>
      </c>
      <c r="G22" s="114">
        <v>23019</v>
      </c>
      <c r="H22" s="140">
        <v>22842</v>
      </c>
      <c r="I22" s="115">
        <v>189</v>
      </c>
      <c r="J22" s="116">
        <v>0.82742316784869974</v>
      </c>
    </row>
    <row r="23" spans="1:10" s="110" customFormat="1" ht="12" customHeight="1" x14ac:dyDescent="0.2">
      <c r="A23" s="118"/>
      <c r="B23" s="119" t="s">
        <v>117</v>
      </c>
      <c r="C23" s="113">
        <v>13.510063082006608</v>
      </c>
      <c r="D23" s="115">
        <v>3598</v>
      </c>
      <c r="E23" s="114">
        <v>3510</v>
      </c>
      <c r="F23" s="114">
        <v>3562</v>
      </c>
      <c r="G23" s="114">
        <v>3487</v>
      </c>
      <c r="H23" s="140">
        <v>3369</v>
      </c>
      <c r="I23" s="115">
        <v>229</v>
      </c>
      <c r="J23" s="116">
        <v>6.7972692193529234</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5724657</v>
      </c>
      <c r="E25" s="236">
        <v>5730037</v>
      </c>
      <c r="F25" s="236">
        <v>5778969</v>
      </c>
      <c r="G25" s="236">
        <v>5702850</v>
      </c>
      <c r="H25" s="241">
        <v>5667903</v>
      </c>
      <c r="I25" s="235">
        <v>56754</v>
      </c>
      <c r="J25" s="116">
        <v>1.0013227114154917</v>
      </c>
    </row>
    <row r="26" spans="1:10" s="110" customFormat="1" ht="12" customHeight="1" x14ac:dyDescent="0.2">
      <c r="A26" s="118" t="s">
        <v>105</v>
      </c>
      <c r="B26" s="119" t="s">
        <v>106</v>
      </c>
      <c r="C26" s="113">
        <v>54.110333597279279</v>
      </c>
      <c r="D26" s="115">
        <v>3097631</v>
      </c>
      <c r="E26" s="114">
        <v>3096697</v>
      </c>
      <c r="F26" s="114">
        <v>3142279</v>
      </c>
      <c r="G26" s="114">
        <v>3098993</v>
      </c>
      <c r="H26" s="140">
        <v>3073585</v>
      </c>
      <c r="I26" s="115">
        <v>24046</v>
      </c>
      <c r="J26" s="116">
        <v>0.78234374517054184</v>
      </c>
    </row>
    <row r="27" spans="1:10" s="110" customFormat="1" ht="12" customHeight="1" x14ac:dyDescent="0.2">
      <c r="A27" s="118"/>
      <c r="B27" s="119" t="s">
        <v>107</v>
      </c>
      <c r="C27" s="113">
        <v>45.889666402720721</v>
      </c>
      <c r="D27" s="115">
        <v>2627026</v>
      </c>
      <c r="E27" s="114">
        <v>2633340</v>
      </c>
      <c r="F27" s="114">
        <v>2636690</v>
      </c>
      <c r="G27" s="114">
        <v>2603857</v>
      </c>
      <c r="H27" s="140">
        <v>2594318</v>
      </c>
      <c r="I27" s="115">
        <v>32708</v>
      </c>
      <c r="J27" s="116">
        <v>1.2607552350945412</v>
      </c>
    </row>
    <row r="28" spans="1:10" s="110" customFormat="1" ht="12" customHeight="1" x14ac:dyDescent="0.2">
      <c r="A28" s="118" t="s">
        <v>105</v>
      </c>
      <c r="B28" s="121" t="s">
        <v>108</v>
      </c>
      <c r="C28" s="113">
        <v>11.34048729906438</v>
      </c>
      <c r="D28" s="115">
        <v>649204</v>
      </c>
      <c r="E28" s="114">
        <v>671269</v>
      </c>
      <c r="F28" s="114">
        <v>689123</v>
      </c>
      <c r="G28" s="114">
        <v>644208</v>
      </c>
      <c r="H28" s="140">
        <v>654381</v>
      </c>
      <c r="I28" s="115">
        <v>-5177</v>
      </c>
      <c r="J28" s="116">
        <v>-0.79112932679891379</v>
      </c>
    </row>
    <row r="29" spans="1:10" s="110" customFormat="1" ht="12" customHeight="1" x14ac:dyDescent="0.2">
      <c r="A29" s="118"/>
      <c r="B29" s="121" t="s">
        <v>109</v>
      </c>
      <c r="C29" s="113">
        <v>68.765779329661143</v>
      </c>
      <c r="D29" s="115">
        <v>3936605</v>
      </c>
      <c r="E29" s="114">
        <v>3932539</v>
      </c>
      <c r="F29" s="114">
        <v>3968891</v>
      </c>
      <c r="G29" s="114">
        <v>3957612</v>
      </c>
      <c r="H29" s="140">
        <v>3936643</v>
      </c>
      <c r="I29" s="115">
        <v>-38</v>
      </c>
      <c r="J29" s="116">
        <v>-9.6528946109667552E-4</v>
      </c>
    </row>
    <row r="30" spans="1:10" s="110" customFormat="1" ht="12" customHeight="1" x14ac:dyDescent="0.2">
      <c r="A30" s="118"/>
      <c r="B30" s="121" t="s">
        <v>110</v>
      </c>
      <c r="C30" s="113">
        <v>18.821302306845634</v>
      </c>
      <c r="D30" s="115">
        <v>1077455</v>
      </c>
      <c r="E30" s="114">
        <v>1065425</v>
      </c>
      <c r="F30" s="114">
        <v>1061053</v>
      </c>
      <c r="G30" s="114">
        <v>1042947</v>
      </c>
      <c r="H30" s="140">
        <v>1021467</v>
      </c>
      <c r="I30" s="115">
        <v>55988</v>
      </c>
      <c r="J30" s="116">
        <v>5.4811364439575634</v>
      </c>
    </row>
    <row r="31" spans="1:10" s="110" customFormat="1" ht="12" customHeight="1" x14ac:dyDescent="0.2">
      <c r="A31" s="120"/>
      <c r="B31" s="121" t="s">
        <v>111</v>
      </c>
      <c r="C31" s="113">
        <v>1.0724310644288382</v>
      </c>
      <c r="D31" s="115">
        <v>61393</v>
      </c>
      <c r="E31" s="114">
        <v>60803</v>
      </c>
      <c r="F31" s="114">
        <v>59902</v>
      </c>
      <c r="G31" s="114">
        <v>58083</v>
      </c>
      <c r="H31" s="140">
        <v>55412</v>
      </c>
      <c r="I31" s="115">
        <v>5981</v>
      </c>
      <c r="J31" s="116">
        <v>10.793690897278568</v>
      </c>
    </row>
    <row r="32" spans="1:10" s="110" customFormat="1" ht="12" customHeight="1" x14ac:dyDescent="0.2">
      <c r="A32" s="120"/>
      <c r="B32" s="121" t="s">
        <v>112</v>
      </c>
      <c r="C32" s="113">
        <v>0.29327521282061092</v>
      </c>
      <c r="D32" s="115">
        <v>16789</v>
      </c>
      <c r="E32" s="114">
        <v>16065</v>
      </c>
      <c r="F32" s="114">
        <v>16570</v>
      </c>
      <c r="G32" s="114">
        <v>14642</v>
      </c>
      <c r="H32" s="140">
        <v>13590</v>
      </c>
      <c r="I32" s="115">
        <v>3199</v>
      </c>
      <c r="J32" s="116">
        <v>23.539367181751288</v>
      </c>
    </row>
    <row r="33" spans="1:10" s="110" customFormat="1" ht="12" customHeight="1" x14ac:dyDescent="0.2">
      <c r="A33" s="118" t="s">
        <v>113</v>
      </c>
      <c r="B33" s="119" t="s">
        <v>181</v>
      </c>
      <c r="C33" s="113">
        <v>72.13829579658659</v>
      </c>
      <c r="D33" s="115">
        <v>4129670</v>
      </c>
      <c r="E33" s="114">
        <v>4136419</v>
      </c>
      <c r="F33" s="114">
        <v>4195173</v>
      </c>
      <c r="G33" s="114">
        <v>4138084</v>
      </c>
      <c r="H33" s="140">
        <v>4120883</v>
      </c>
      <c r="I33" s="115">
        <v>8787</v>
      </c>
      <c r="J33" s="116">
        <v>0.21323099927855269</v>
      </c>
    </row>
    <row r="34" spans="1:10" s="110" customFormat="1" ht="12" customHeight="1" x14ac:dyDescent="0.2">
      <c r="A34" s="118"/>
      <c r="B34" s="119" t="s">
        <v>182</v>
      </c>
      <c r="C34" s="113">
        <v>27.86170420341341</v>
      </c>
      <c r="D34" s="115">
        <v>1594987</v>
      </c>
      <c r="E34" s="114">
        <v>1593618</v>
      </c>
      <c r="F34" s="114">
        <v>1583796</v>
      </c>
      <c r="G34" s="114">
        <v>1564766</v>
      </c>
      <c r="H34" s="140">
        <v>1547020</v>
      </c>
      <c r="I34" s="115">
        <v>47967</v>
      </c>
      <c r="J34" s="116">
        <v>3.100606327002883</v>
      </c>
    </row>
    <row r="35" spans="1:10" s="110" customFormat="1" ht="12" customHeight="1" x14ac:dyDescent="0.2">
      <c r="A35" s="118" t="s">
        <v>113</v>
      </c>
      <c r="B35" s="119" t="s">
        <v>116</v>
      </c>
      <c r="C35" s="113">
        <v>84.27676976978708</v>
      </c>
      <c r="D35" s="115">
        <v>4824556</v>
      </c>
      <c r="E35" s="114">
        <v>4843707</v>
      </c>
      <c r="F35" s="114">
        <v>4878643</v>
      </c>
      <c r="G35" s="114">
        <v>4821356</v>
      </c>
      <c r="H35" s="140">
        <v>4811112</v>
      </c>
      <c r="I35" s="115">
        <v>13444</v>
      </c>
      <c r="J35" s="116">
        <v>0.27943643797941098</v>
      </c>
    </row>
    <row r="36" spans="1:10" s="110" customFormat="1" ht="12" customHeight="1" x14ac:dyDescent="0.2">
      <c r="A36" s="118"/>
      <c r="B36" s="119" t="s">
        <v>117</v>
      </c>
      <c r="C36" s="113">
        <v>15.688328575843059</v>
      </c>
      <c r="D36" s="115">
        <v>898103</v>
      </c>
      <c r="E36" s="114">
        <v>884405</v>
      </c>
      <c r="F36" s="114">
        <v>898394</v>
      </c>
      <c r="G36" s="114">
        <v>879450</v>
      </c>
      <c r="H36" s="140">
        <v>854782</v>
      </c>
      <c r="I36" s="115">
        <v>43321</v>
      </c>
      <c r="J36" s="116">
        <v>5.0680758368800465</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27441554</v>
      </c>
      <c r="E38" s="236">
        <v>27509686</v>
      </c>
      <c r="F38" s="236">
        <v>27669269</v>
      </c>
      <c r="G38" s="236">
        <v>27223430</v>
      </c>
      <c r="H38" s="241">
        <v>27137976</v>
      </c>
      <c r="I38" s="235">
        <v>303578</v>
      </c>
      <c r="J38" s="116">
        <v>1.1186464311118853</v>
      </c>
    </row>
    <row r="39" spans="1:10" s="110" customFormat="1" ht="12" customHeight="1" x14ac:dyDescent="0.2">
      <c r="A39" s="118" t="s">
        <v>105</v>
      </c>
      <c r="B39" s="119" t="s">
        <v>106</v>
      </c>
      <c r="C39" s="113">
        <v>54.248279816806296</v>
      </c>
      <c r="D39" s="115">
        <v>14886571</v>
      </c>
      <c r="E39" s="114">
        <v>14920349</v>
      </c>
      <c r="F39" s="114">
        <v>15072037</v>
      </c>
      <c r="G39" s="114">
        <v>14826108</v>
      </c>
      <c r="H39" s="140">
        <v>14759261</v>
      </c>
      <c r="I39" s="115">
        <v>127310</v>
      </c>
      <c r="J39" s="116">
        <v>0.86257706263206535</v>
      </c>
    </row>
    <row r="40" spans="1:10" s="110" customFormat="1" ht="12" customHeight="1" x14ac:dyDescent="0.2">
      <c r="A40" s="118"/>
      <c r="B40" s="119" t="s">
        <v>107</v>
      </c>
      <c r="C40" s="113">
        <v>45.751720183193704</v>
      </c>
      <c r="D40" s="115">
        <v>12554983</v>
      </c>
      <c r="E40" s="114">
        <v>12589337</v>
      </c>
      <c r="F40" s="114">
        <v>12597232</v>
      </c>
      <c r="G40" s="114">
        <v>12397322</v>
      </c>
      <c r="H40" s="140">
        <v>12378715</v>
      </c>
      <c r="I40" s="115">
        <v>176268</v>
      </c>
      <c r="J40" s="116">
        <v>1.4239604029982111</v>
      </c>
    </row>
    <row r="41" spans="1:10" s="110" customFormat="1" ht="12" customHeight="1" x14ac:dyDescent="0.2">
      <c r="A41" s="118" t="s">
        <v>105</v>
      </c>
      <c r="B41" s="121" t="s">
        <v>108</v>
      </c>
      <c r="C41" s="113">
        <v>10.538714389134086</v>
      </c>
      <c r="D41" s="115">
        <v>2891987</v>
      </c>
      <c r="E41" s="114">
        <v>2997767</v>
      </c>
      <c r="F41" s="114">
        <v>3072196</v>
      </c>
      <c r="G41" s="114">
        <v>2814032</v>
      </c>
      <c r="H41" s="140">
        <v>2889054</v>
      </c>
      <c r="I41" s="115">
        <v>2933</v>
      </c>
      <c r="J41" s="116">
        <v>0.10152112075440611</v>
      </c>
    </row>
    <row r="42" spans="1:10" s="110" customFormat="1" ht="12" customHeight="1" x14ac:dyDescent="0.2">
      <c r="A42" s="118"/>
      <c r="B42" s="121" t="s">
        <v>109</v>
      </c>
      <c r="C42" s="113">
        <v>68.326086780653895</v>
      </c>
      <c r="D42" s="115">
        <v>18749740</v>
      </c>
      <c r="E42" s="114">
        <v>18768586</v>
      </c>
      <c r="F42" s="114">
        <v>18897044</v>
      </c>
      <c r="G42" s="114">
        <v>18813939</v>
      </c>
      <c r="H42" s="140">
        <v>18759218</v>
      </c>
      <c r="I42" s="115">
        <v>-9478</v>
      </c>
      <c r="J42" s="116">
        <v>-5.0524494144691956E-2</v>
      </c>
    </row>
    <row r="43" spans="1:10" s="110" customFormat="1" ht="12" customHeight="1" x14ac:dyDescent="0.2">
      <c r="A43" s="118"/>
      <c r="B43" s="121" t="s">
        <v>110</v>
      </c>
      <c r="C43" s="113">
        <v>19.952805879725325</v>
      </c>
      <c r="D43" s="115">
        <v>5475360</v>
      </c>
      <c r="E43" s="114">
        <v>5419583</v>
      </c>
      <c r="F43" s="114">
        <v>5382047</v>
      </c>
      <c r="G43" s="114">
        <v>5289617</v>
      </c>
      <c r="H43" s="140">
        <v>5195801</v>
      </c>
      <c r="I43" s="115">
        <v>279559</v>
      </c>
      <c r="J43" s="116">
        <v>5.3804793524617285</v>
      </c>
    </row>
    <row r="44" spans="1:10" s="110" customFormat="1" ht="12" customHeight="1" x14ac:dyDescent="0.2">
      <c r="A44" s="120"/>
      <c r="B44" s="121" t="s">
        <v>111</v>
      </c>
      <c r="C44" s="113">
        <v>1.1823893063782029</v>
      </c>
      <c r="D44" s="115">
        <v>324466</v>
      </c>
      <c r="E44" s="114">
        <v>323748</v>
      </c>
      <c r="F44" s="114">
        <v>317982</v>
      </c>
      <c r="G44" s="114">
        <v>305842</v>
      </c>
      <c r="H44" s="140">
        <v>293903</v>
      </c>
      <c r="I44" s="115">
        <v>30563</v>
      </c>
      <c r="J44" s="116">
        <v>10.399009196911907</v>
      </c>
    </row>
    <row r="45" spans="1:10" s="110" customFormat="1" ht="12" customHeight="1" x14ac:dyDescent="0.2">
      <c r="A45" s="120"/>
      <c r="B45" s="121" t="s">
        <v>112</v>
      </c>
      <c r="C45" s="113">
        <v>0.34224738147118056</v>
      </c>
      <c r="D45" s="115">
        <v>93918</v>
      </c>
      <c r="E45" s="114">
        <v>91260</v>
      </c>
      <c r="F45" s="114">
        <v>93173</v>
      </c>
      <c r="G45" s="114">
        <v>81037</v>
      </c>
      <c r="H45" s="140">
        <v>76176</v>
      </c>
      <c r="I45" s="115">
        <v>17742</v>
      </c>
      <c r="J45" s="116">
        <v>23.290800252047887</v>
      </c>
    </row>
    <row r="46" spans="1:10" s="110" customFormat="1" ht="12" customHeight="1" x14ac:dyDescent="0.2">
      <c r="A46" s="118" t="s">
        <v>113</v>
      </c>
      <c r="B46" s="119" t="s">
        <v>181</v>
      </c>
      <c r="C46" s="113">
        <v>71.663525323675188</v>
      </c>
      <c r="D46" s="115">
        <v>19665585</v>
      </c>
      <c r="E46" s="114">
        <v>19737865</v>
      </c>
      <c r="F46" s="114">
        <v>19948582</v>
      </c>
      <c r="G46" s="114">
        <v>19598203</v>
      </c>
      <c r="H46" s="140">
        <v>19593539</v>
      </c>
      <c r="I46" s="115">
        <v>72046</v>
      </c>
      <c r="J46" s="116">
        <v>0.36770284326889596</v>
      </c>
    </row>
    <row r="47" spans="1:10" s="110" customFormat="1" ht="12" customHeight="1" x14ac:dyDescent="0.2">
      <c r="A47" s="118"/>
      <c r="B47" s="119" t="s">
        <v>182</v>
      </c>
      <c r="C47" s="113">
        <v>28.336474676324819</v>
      </c>
      <c r="D47" s="115">
        <v>7775969</v>
      </c>
      <c r="E47" s="114">
        <v>7771821</v>
      </c>
      <c r="F47" s="114">
        <v>7720686</v>
      </c>
      <c r="G47" s="114">
        <v>7625226</v>
      </c>
      <c r="H47" s="140">
        <v>7544437</v>
      </c>
      <c r="I47" s="115">
        <v>231532</v>
      </c>
      <c r="J47" s="116">
        <v>3.06891024472734</v>
      </c>
    </row>
    <row r="48" spans="1:10" s="110" customFormat="1" ht="12" customHeight="1" x14ac:dyDescent="0.2">
      <c r="A48" s="118" t="s">
        <v>113</v>
      </c>
      <c r="B48" s="119" t="s">
        <v>116</v>
      </c>
      <c r="C48" s="113">
        <v>86.197603823748466</v>
      </c>
      <c r="D48" s="115">
        <v>23653962</v>
      </c>
      <c r="E48" s="114">
        <v>23774742</v>
      </c>
      <c r="F48" s="114">
        <v>23889738</v>
      </c>
      <c r="G48" s="114">
        <v>23539136</v>
      </c>
      <c r="H48" s="140">
        <v>23545841</v>
      </c>
      <c r="I48" s="115">
        <v>108121</v>
      </c>
      <c r="J48" s="116">
        <v>0.45919362149774134</v>
      </c>
    </row>
    <row r="49" spans="1:10" s="110" customFormat="1" ht="12" customHeight="1" x14ac:dyDescent="0.2">
      <c r="A49" s="118"/>
      <c r="B49" s="119" t="s">
        <v>117</v>
      </c>
      <c r="C49" s="113">
        <v>13.748740322796587</v>
      </c>
      <c r="D49" s="115">
        <v>3772868</v>
      </c>
      <c r="E49" s="114">
        <v>3720476</v>
      </c>
      <c r="F49" s="114">
        <v>3765171</v>
      </c>
      <c r="G49" s="114">
        <v>3669112</v>
      </c>
      <c r="H49" s="140">
        <v>3577239</v>
      </c>
      <c r="I49" s="115">
        <v>195629</v>
      </c>
      <c r="J49" s="116">
        <v>5.4687148384550204</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29842</v>
      </c>
      <c r="E64" s="236">
        <v>29945</v>
      </c>
      <c r="F64" s="236">
        <v>30311</v>
      </c>
      <c r="G64" s="236">
        <v>29905</v>
      </c>
      <c r="H64" s="140">
        <v>29832</v>
      </c>
      <c r="I64" s="115">
        <v>10</v>
      </c>
      <c r="J64" s="116">
        <v>3.3521051220166263E-2</v>
      </c>
    </row>
    <row r="65" spans="1:12" s="110" customFormat="1" ht="12" customHeight="1" x14ac:dyDescent="0.2">
      <c r="A65" s="118" t="s">
        <v>105</v>
      </c>
      <c r="B65" s="119" t="s">
        <v>106</v>
      </c>
      <c r="C65" s="113">
        <v>54.832115809932311</v>
      </c>
      <c r="D65" s="235">
        <v>16363</v>
      </c>
      <c r="E65" s="236">
        <v>16414</v>
      </c>
      <c r="F65" s="236">
        <v>16698</v>
      </c>
      <c r="G65" s="236">
        <v>16521</v>
      </c>
      <c r="H65" s="140">
        <v>16422</v>
      </c>
      <c r="I65" s="115">
        <v>-59</v>
      </c>
      <c r="J65" s="116">
        <v>-0.35927414444038486</v>
      </c>
    </row>
    <row r="66" spans="1:12" s="110" customFormat="1" ht="12" customHeight="1" x14ac:dyDescent="0.2">
      <c r="A66" s="118"/>
      <c r="B66" s="119" t="s">
        <v>107</v>
      </c>
      <c r="C66" s="113">
        <v>45.167884190067689</v>
      </c>
      <c r="D66" s="235">
        <v>13479</v>
      </c>
      <c r="E66" s="236">
        <v>13531</v>
      </c>
      <c r="F66" s="236">
        <v>13613</v>
      </c>
      <c r="G66" s="236">
        <v>13384</v>
      </c>
      <c r="H66" s="140">
        <v>13410</v>
      </c>
      <c r="I66" s="115">
        <v>69</v>
      </c>
      <c r="J66" s="116">
        <v>0.5145413870246085</v>
      </c>
    </row>
    <row r="67" spans="1:12" s="110" customFormat="1" ht="12" customHeight="1" x14ac:dyDescent="0.2">
      <c r="A67" s="118" t="s">
        <v>105</v>
      </c>
      <c r="B67" s="121" t="s">
        <v>108</v>
      </c>
      <c r="C67" s="113">
        <v>12.954895784464847</v>
      </c>
      <c r="D67" s="235">
        <v>3866</v>
      </c>
      <c r="E67" s="236">
        <v>3990</v>
      </c>
      <c r="F67" s="236">
        <v>4174</v>
      </c>
      <c r="G67" s="236">
        <v>3885</v>
      </c>
      <c r="H67" s="140">
        <v>3990</v>
      </c>
      <c r="I67" s="115">
        <v>-124</v>
      </c>
      <c r="J67" s="116">
        <v>-3.1077694235588971</v>
      </c>
    </row>
    <row r="68" spans="1:12" s="110" customFormat="1" ht="12" customHeight="1" x14ac:dyDescent="0.2">
      <c r="A68" s="118"/>
      <c r="B68" s="121" t="s">
        <v>109</v>
      </c>
      <c r="C68" s="113">
        <v>65.146437906306545</v>
      </c>
      <c r="D68" s="235">
        <v>19441</v>
      </c>
      <c r="E68" s="236">
        <v>19474</v>
      </c>
      <c r="F68" s="236">
        <v>19668</v>
      </c>
      <c r="G68" s="236">
        <v>19657</v>
      </c>
      <c r="H68" s="140">
        <v>19628</v>
      </c>
      <c r="I68" s="115">
        <v>-187</v>
      </c>
      <c r="J68" s="116">
        <v>-0.95272060321988994</v>
      </c>
    </row>
    <row r="69" spans="1:12" s="110" customFormat="1" ht="12" customHeight="1" x14ac:dyDescent="0.2">
      <c r="A69" s="118"/>
      <c r="B69" s="121" t="s">
        <v>110</v>
      </c>
      <c r="C69" s="113">
        <v>21.017358085919174</v>
      </c>
      <c r="D69" s="235">
        <v>6272</v>
      </c>
      <c r="E69" s="236">
        <v>6221</v>
      </c>
      <c r="F69" s="236">
        <v>6212</v>
      </c>
      <c r="G69" s="236">
        <v>6101</v>
      </c>
      <c r="H69" s="140">
        <v>5966</v>
      </c>
      <c r="I69" s="115">
        <v>306</v>
      </c>
      <c r="J69" s="116">
        <v>5.1290646999664764</v>
      </c>
    </row>
    <row r="70" spans="1:12" s="110" customFormat="1" ht="12" customHeight="1" x14ac:dyDescent="0.2">
      <c r="A70" s="120"/>
      <c r="B70" s="121" t="s">
        <v>111</v>
      </c>
      <c r="C70" s="113">
        <v>0.88130822330942971</v>
      </c>
      <c r="D70" s="235">
        <v>263</v>
      </c>
      <c r="E70" s="236">
        <v>260</v>
      </c>
      <c r="F70" s="236">
        <v>257</v>
      </c>
      <c r="G70" s="236">
        <v>262</v>
      </c>
      <c r="H70" s="140">
        <v>248</v>
      </c>
      <c r="I70" s="115">
        <v>15</v>
      </c>
      <c r="J70" s="116">
        <v>6.0483870967741939</v>
      </c>
    </row>
    <row r="71" spans="1:12" s="110" customFormat="1" ht="12" customHeight="1" x14ac:dyDescent="0.2">
      <c r="A71" s="120"/>
      <c r="B71" s="121" t="s">
        <v>112</v>
      </c>
      <c r="C71" s="113">
        <v>0.20440989209838484</v>
      </c>
      <c r="D71" s="235">
        <v>61</v>
      </c>
      <c r="E71" s="236">
        <v>63</v>
      </c>
      <c r="F71" s="236">
        <v>71</v>
      </c>
      <c r="G71" s="236">
        <v>65</v>
      </c>
      <c r="H71" s="140">
        <v>65</v>
      </c>
      <c r="I71" s="115">
        <v>-4</v>
      </c>
      <c r="J71" s="116">
        <v>-6.1538461538461542</v>
      </c>
    </row>
    <row r="72" spans="1:12" s="110" customFormat="1" ht="12" customHeight="1" x14ac:dyDescent="0.2">
      <c r="A72" s="118" t="s">
        <v>113</v>
      </c>
      <c r="B72" s="119" t="s">
        <v>181</v>
      </c>
      <c r="C72" s="113">
        <v>72.270625293210912</v>
      </c>
      <c r="D72" s="235">
        <v>21567</v>
      </c>
      <c r="E72" s="236">
        <v>21677</v>
      </c>
      <c r="F72" s="236">
        <v>22056</v>
      </c>
      <c r="G72" s="236">
        <v>21799</v>
      </c>
      <c r="H72" s="140">
        <v>21785</v>
      </c>
      <c r="I72" s="115">
        <v>-218</v>
      </c>
      <c r="J72" s="116">
        <v>-1.0006885471654809</v>
      </c>
    </row>
    <row r="73" spans="1:12" s="110" customFormat="1" ht="12" customHeight="1" x14ac:dyDescent="0.2">
      <c r="A73" s="118"/>
      <c r="B73" s="119" t="s">
        <v>182</v>
      </c>
      <c r="C73" s="113">
        <v>27.729374706789088</v>
      </c>
      <c r="D73" s="115">
        <v>8275</v>
      </c>
      <c r="E73" s="114">
        <v>8268</v>
      </c>
      <c r="F73" s="114">
        <v>8255</v>
      </c>
      <c r="G73" s="114">
        <v>8106</v>
      </c>
      <c r="H73" s="140">
        <v>8047</v>
      </c>
      <c r="I73" s="115">
        <v>228</v>
      </c>
      <c r="J73" s="116">
        <v>2.8333540449857089</v>
      </c>
    </row>
    <row r="74" spans="1:12" s="110" customFormat="1" ht="12" customHeight="1" x14ac:dyDescent="0.2">
      <c r="A74" s="118" t="s">
        <v>113</v>
      </c>
      <c r="B74" s="119" t="s">
        <v>116</v>
      </c>
      <c r="C74" s="113">
        <v>96.176529723208901</v>
      </c>
      <c r="D74" s="115">
        <v>28701</v>
      </c>
      <c r="E74" s="114">
        <v>28856</v>
      </c>
      <c r="F74" s="114">
        <v>29198</v>
      </c>
      <c r="G74" s="114">
        <v>28804</v>
      </c>
      <c r="H74" s="140">
        <v>28746</v>
      </c>
      <c r="I74" s="115">
        <v>-45</v>
      </c>
      <c r="J74" s="116">
        <v>-0.15654351909830932</v>
      </c>
    </row>
    <row r="75" spans="1:12" s="110" customFormat="1" ht="12" customHeight="1" x14ac:dyDescent="0.2">
      <c r="A75" s="142"/>
      <c r="B75" s="124" t="s">
        <v>117</v>
      </c>
      <c r="C75" s="125">
        <v>3.8100663494403859</v>
      </c>
      <c r="D75" s="143">
        <v>1137</v>
      </c>
      <c r="E75" s="144">
        <v>1085</v>
      </c>
      <c r="F75" s="144">
        <v>1109</v>
      </c>
      <c r="G75" s="144">
        <v>1099</v>
      </c>
      <c r="H75" s="145">
        <v>1084</v>
      </c>
      <c r="I75" s="143">
        <v>53</v>
      </c>
      <c r="J75" s="146">
        <v>4.8892988929889301</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3" t="s">
        <v>516</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2"/>
      <c r="B80" s="603"/>
      <c r="C80" s="603"/>
      <c r="D80" s="603"/>
      <c r="E80" s="603"/>
      <c r="F80" s="603"/>
      <c r="G80" s="603"/>
      <c r="H80" s="603"/>
      <c r="I80" s="603"/>
      <c r="J80" s="603"/>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3:J3"/>
    <mergeCell ref="A4:J4"/>
    <mergeCell ref="A5:D5"/>
    <mergeCell ref="A7:B10"/>
    <mergeCell ref="C7:C10"/>
    <mergeCell ref="D7:H7"/>
    <mergeCell ref="I7:J8"/>
    <mergeCell ref="D8:D9"/>
    <mergeCell ref="E8:E9"/>
    <mergeCell ref="F8:F9"/>
    <mergeCell ref="G8:G9"/>
    <mergeCell ref="H8:H9"/>
    <mergeCell ref="A78:J78"/>
    <mergeCell ref="A79:J79"/>
    <mergeCell ref="A80:J80"/>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26632</v>
      </c>
      <c r="G11" s="114">
        <v>26707</v>
      </c>
      <c r="H11" s="114">
        <v>27036</v>
      </c>
      <c r="I11" s="114">
        <v>26508</v>
      </c>
      <c r="J11" s="140">
        <v>26213</v>
      </c>
      <c r="K11" s="114">
        <v>419</v>
      </c>
      <c r="L11" s="116">
        <v>1.598443520390646</v>
      </c>
    </row>
    <row r="12" spans="1:17" s="110" customFormat="1" ht="24.95" customHeight="1" x14ac:dyDescent="0.2">
      <c r="A12" s="604" t="s">
        <v>185</v>
      </c>
      <c r="B12" s="605"/>
      <c r="C12" s="605"/>
      <c r="D12" s="606"/>
      <c r="E12" s="113">
        <v>59.161910483628716</v>
      </c>
      <c r="F12" s="115">
        <v>15756</v>
      </c>
      <c r="G12" s="114">
        <v>15764</v>
      </c>
      <c r="H12" s="114">
        <v>16047</v>
      </c>
      <c r="I12" s="114">
        <v>15734</v>
      </c>
      <c r="J12" s="140">
        <v>15481</v>
      </c>
      <c r="K12" s="114">
        <v>275</v>
      </c>
      <c r="L12" s="116">
        <v>1.7763710354628255</v>
      </c>
    </row>
    <row r="13" spans="1:17" s="110" customFormat="1" ht="15" customHeight="1" x14ac:dyDescent="0.2">
      <c r="A13" s="120"/>
      <c r="B13" s="612" t="s">
        <v>107</v>
      </c>
      <c r="C13" s="612"/>
      <c r="E13" s="113">
        <v>40.838089516371284</v>
      </c>
      <c r="F13" s="115">
        <v>10876</v>
      </c>
      <c r="G13" s="114">
        <v>10943</v>
      </c>
      <c r="H13" s="114">
        <v>10989</v>
      </c>
      <c r="I13" s="114">
        <v>10774</v>
      </c>
      <c r="J13" s="140">
        <v>10732</v>
      </c>
      <c r="K13" s="114">
        <v>144</v>
      </c>
      <c r="L13" s="116">
        <v>1.3417815877748789</v>
      </c>
    </row>
    <row r="14" spans="1:17" s="110" customFormat="1" ht="24.95" customHeight="1" x14ac:dyDescent="0.2">
      <c r="A14" s="604" t="s">
        <v>186</v>
      </c>
      <c r="B14" s="605"/>
      <c r="C14" s="605"/>
      <c r="D14" s="606"/>
      <c r="E14" s="113">
        <v>11.812856713727847</v>
      </c>
      <c r="F14" s="115">
        <v>3146</v>
      </c>
      <c r="G14" s="114">
        <v>3260</v>
      </c>
      <c r="H14" s="114">
        <v>3374</v>
      </c>
      <c r="I14" s="114">
        <v>3103</v>
      </c>
      <c r="J14" s="140">
        <v>3185</v>
      </c>
      <c r="K14" s="114">
        <v>-39</v>
      </c>
      <c r="L14" s="116">
        <v>-1.2244897959183674</v>
      </c>
    </row>
    <row r="15" spans="1:17" s="110" customFormat="1" ht="15" customHeight="1" x14ac:dyDescent="0.2">
      <c r="A15" s="120"/>
      <c r="B15" s="119"/>
      <c r="C15" s="258" t="s">
        <v>106</v>
      </c>
      <c r="E15" s="113">
        <v>61.15702479338843</v>
      </c>
      <c r="F15" s="115">
        <v>1924</v>
      </c>
      <c r="G15" s="114">
        <v>1988</v>
      </c>
      <c r="H15" s="114">
        <v>2065</v>
      </c>
      <c r="I15" s="114">
        <v>1897</v>
      </c>
      <c r="J15" s="140">
        <v>1953</v>
      </c>
      <c r="K15" s="114">
        <v>-29</v>
      </c>
      <c r="L15" s="116">
        <v>-1.48489503328213</v>
      </c>
    </row>
    <row r="16" spans="1:17" s="110" customFormat="1" ht="15" customHeight="1" x14ac:dyDescent="0.2">
      <c r="A16" s="120"/>
      <c r="B16" s="119"/>
      <c r="C16" s="258" t="s">
        <v>107</v>
      </c>
      <c r="E16" s="113">
        <v>38.84297520661157</v>
      </c>
      <c r="F16" s="115">
        <v>1222</v>
      </c>
      <c r="G16" s="114">
        <v>1272</v>
      </c>
      <c r="H16" s="114">
        <v>1309</v>
      </c>
      <c r="I16" s="114">
        <v>1206</v>
      </c>
      <c r="J16" s="140">
        <v>1232</v>
      </c>
      <c r="K16" s="114">
        <v>-10</v>
      </c>
      <c r="L16" s="116">
        <v>-0.81168831168831168</v>
      </c>
    </row>
    <row r="17" spans="1:12" s="110" customFormat="1" ht="15" customHeight="1" x14ac:dyDescent="0.2">
      <c r="A17" s="120"/>
      <c r="B17" s="121" t="s">
        <v>109</v>
      </c>
      <c r="C17" s="258"/>
      <c r="E17" s="113">
        <v>66.885701411835385</v>
      </c>
      <c r="F17" s="115">
        <v>17813</v>
      </c>
      <c r="G17" s="114">
        <v>17804</v>
      </c>
      <c r="H17" s="114">
        <v>18045</v>
      </c>
      <c r="I17" s="114">
        <v>17910</v>
      </c>
      <c r="J17" s="140">
        <v>17699</v>
      </c>
      <c r="K17" s="114">
        <v>114</v>
      </c>
      <c r="L17" s="116">
        <v>0.64410418667721336</v>
      </c>
    </row>
    <row r="18" spans="1:12" s="110" customFormat="1" ht="15" customHeight="1" x14ac:dyDescent="0.2">
      <c r="A18" s="120"/>
      <c r="B18" s="119"/>
      <c r="C18" s="258" t="s">
        <v>106</v>
      </c>
      <c r="E18" s="113">
        <v>59.43412114747656</v>
      </c>
      <c r="F18" s="115">
        <v>10587</v>
      </c>
      <c r="G18" s="114">
        <v>10555</v>
      </c>
      <c r="H18" s="114">
        <v>10747</v>
      </c>
      <c r="I18" s="114">
        <v>10672</v>
      </c>
      <c r="J18" s="140">
        <v>10467</v>
      </c>
      <c r="K18" s="114">
        <v>120</v>
      </c>
      <c r="L18" s="116">
        <v>1.1464603038119805</v>
      </c>
    </row>
    <row r="19" spans="1:12" s="110" customFormat="1" ht="15" customHeight="1" x14ac:dyDescent="0.2">
      <c r="A19" s="120"/>
      <c r="B19" s="119"/>
      <c r="C19" s="258" t="s">
        <v>107</v>
      </c>
      <c r="E19" s="113">
        <v>40.56587885252344</v>
      </c>
      <c r="F19" s="115">
        <v>7226</v>
      </c>
      <c r="G19" s="114">
        <v>7249</v>
      </c>
      <c r="H19" s="114">
        <v>7298</v>
      </c>
      <c r="I19" s="114">
        <v>7238</v>
      </c>
      <c r="J19" s="140">
        <v>7232</v>
      </c>
      <c r="K19" s="114">
        <v>-6</v>
      </c>
      <c r="L19" s="116">
        <v>-8.2964601769911508E-2</v>
      </c>
    </row>
    <row r="20" spans="1:12" s="110" customFormat="1" ht="15" customHeight="1" x14ac:dyDescent="0.2">
      <c r="A20" s="120"/>
      <c r="B20" s="121" t="s">
        <v>110</v>
      </c>
      <c r="C20" s="258"/>
      <c r="E20" s="113">
        <v>20.42655452087714</v>
      </c>
      <c r="F20" s="115">
        <v>5440</v>
      </c>
      <c r="G20" s="114">
        <v>5417</v>
      </c>
      <c r="H20" s="114">
        <v>5379</v>
      </c>
      <c r="I20" s="114">
        <v>5255</v>
      </c>
      <c r="J20" s="140">
        <v>5108</v>
      </c>
      <c r="K20" s="114">
        <v>332</v>
      </c>
      <c r="L20" s="116">
        <v>6.4996084573218482</v>
      </c>
    </row>
    <row r="21" spans="1:12" s="110" customFormat="1" ht="15" customHeight="1" x14ac:dyDescent="0.2">
      <c r="A21" s="120"/>
      <c r="B21" s="119"/>
      <c r="C21" s="258" t="s">
        <v>106</v>
      </c>
      <c r="E21" s="113">
        <v>56.746323529411768</v>
      </c>
      <c r="F21" s="115">
        <v>3087</v>
      </c>
      <c r="G21" s="114">
        <v>3065</v>
      </c>
      <c r="H21" s="114">
        <v>3071</v>
      </c>
      <c r="I21" s="114">
        <v>3001</v>
      </c>
      <c r="J21" s="140">
        <v>2917</v>
      </c>
      <c r="K21" s="114">
        <v>170</v>
      </c>
      <c r="L21" s="116">
        <v>5.8279053822420295</v>
      </c>
    </row>
    <row r="22" spans="1:12" s="110" customFormat="1" ht="15" customHeight="1" x14ac:dyDescent="0.2">
      <c r="A22" s="120"/>
      <c r="B22" s="119"/>
      <c r="C22" s="258" t="s">
        <v>107</v>
      </c>
      <c r="E22" s="113">
        <v>43.253676470588232</v>
      </c>
      <c r="F22" s="115">
        <v>2353</v>
      </c>
      <c r="G22" s="114">
        <v>2352</v>
      </c>
      <c r="H22" s="114">
        <v>2308</v>
      </c>
      <c r="I22" s="114">
        <v>2254</v>
      </c>
      <c r="J22" s="140">
        <v>2191</v>
      </c>
      <c r="K22" s="114">
        <v>162</v>
      </c>
      <c r="L22" s="116">
        <v>7.3938840712003655</v>
      </c>
    </row>
    <row r="23" spans="1:12" s="110" customFormat="1" ht="15" customHeight="1" x14ac:dyDescent="0.2">
      <c r="A23" s="120"/>
      <c r="B23" s="121" t="s">
        <v>111</v>
      </c>
      <c r="C23" s="258"/>
      <c r="E23" s="113">
        <v>0.87488735355962755</v>
      </c>
      <c r="F23" s="115">
        <v>233</v>
      </c>
      <c r="G23" s="114">
        <v>226</v>
      </c>
      <c r="H23" s="114">
        <v>238</v>
      </c>
      <c r="I23" s="114">
        <v>240</v>
      </c>
      <c r="J23" s="140">
        <v>221</v>
      </c>
      <c r="K23" s="114">
        <v>12</v>
      </c>
      <c r="L23" s="116">
        <v>5.4298642533936654</v>
      </c>
    </row>
    <row r="24" spans="1:12" s="110" customFormat="1" ht="15" customHeight="1" x14ac:dyDescent="0.2">
      <c r="A24" s="120"/>
      <c r="B24" s="119"/>
      <c r="C24" s="258" t="s">
        <v>106</v>
      </c>
      <c r="E24" s="113">
        <v>67.811158798283259</v>
      </c>
      <c r="F24" s="115">
        <v>158</v>
      </c>
      <c r="G24" s="114">
        <v>156</v>
      </c>
      <c r="H24" s="114">
        <v>164</v>
      </c>
      <c r="I24" s="114">
        <v>164</v>
      </c>
      <c r="J24" s="140">
        <v>144</v>
      </c>
      <c r="K24" s="114">
        <v>14</v>
      </c>
      <c r="L24" s="116">
        <v>9.7222222222222214</v>
      </c>
    </row>
    <row r="25" spans="1:12" s="110" customFormat="1" ht="15" customHeight="1" x14ac:dyDescent="0.2">
      <c r="A25" s="120"/>
      <c r="B25" s="119"/>
      <c r="C25" s="258" t="s">
        <v>107</v>
      </c>
      <c r="E25" s="113">
        <v>32.188841201716741</v>
      </c>
      <c r="F25" s="115">
        <v>75</v>
      </c>
      <c r="G25" s="114">
        <v>70</v>
      </c>
      <c r="H25" s="114">
        <v>74</v>
      </c>
      <c r="I25" s="114">
        <v>76</v>
      </c>
      <c r="J25" s="140">
        <v>77</v>
      </c>
      <c r="K25" s="114">
        <v>-2</v>
      </c>
      <c r="L25" s="116">
        <v>-2.5974025974025974</v>
      </c>
    </row>
    <row r="26" spans="1:12" s="110" customFormat="1" ht="15" customHeight="1" x14ac:dyDescent="0.2">
      <c r="A26" s="120"/>
      <c r="C26" s="121" t="s">
        <v>187</v>
      </c>
      <c r="D26" s="110" t="s">
        <v>188</v>
      </c>
      <c r="E26" s="113">
        <v>0.1914989486332232</v>
      </c>
      <c r="F26" s="115">
        <v>51</v>
      </c>
      <c r="G26" s="114">
        <v>50</v>
      </c>
      <c r="H26" s="114">
        <v>64</v>
      </c>
      <c r="I26" s="114">
        <v>60</v>
      </c>
      <c r="J26" s="140">
        <v>63</v>
      </c>
      <c r="K26" s="114">
        <v>-12</v>
      </c>
      <c r="L26" s="116">
        <v>-19.047619047619047</v>
      </c>
    </row>
    <row r="27" spans="1:12" s="110" customFormat="1" ht="15" customHeight="1" x14ac:dyDescent="0.2">
      <c r="A27" s="120"/>
      <c r="B27" s="119"/>
      <c r="D27" s="259" t="s">
        <v>106</v>
      </c>
      <c r="E27" s="113">
        <v>60.784313725490193</v>
      </c>
      <c r="F27" s="115">
        <v>31</v>
      </c>
      <c r="G27" s="114">
        <v>31</v>
      </c>
      <c r="H27" s="114">
        <v>40</v>
      </c>
      <c r="I27" s="114">
        <v>37</v>
      </c>
      <c r="J27" s="140">
        <v>35</v>
      </c>
      <c r="K27" s="114">
        <v>-4</v>
      </c>
      <c r="L27" s="116">
        <v>-11.428571428571429</v>
      </c>
    </row>
    <row r="28" spans="1:12" s="110" customFormat="1" ht="15" customHeight="1" x14ac:dyDescent="0.2">
      <c r="A28" s="120"/>
      <c r="B28" s="119"/>
      <c r="D28" s="259" t="s">
        <v>107</v>
      </c>
      <c r="E28" s="113">
        <v>39.215686274509807</v>
      </c>
      <c r="F28" s="115">
        <v>20</v>
      </c>
      <c r="G28" s="114">
        <v>19</v>
      </c>
      <c r="H28" s="114">
        <v>24</v>
      </c>
      <c r="I28" s="114">
        <v>23</v>
      </c>
      <c r="J28" s="140">
        <v>28</v>
      </c>
      <c r="K28" s="114">
        <v>-8</v>
      </c>
      <c r="L28" s="116">
        <v>-28.571428571428573</v>
      </c>
    </row>
    <row r="29" spans="1:12" s="110" customFormat="1" ht="24.95" customHeight="1" x14ac:dyDescent="0.2">
      <c r="A29" s="604" t="s">
        <v>189</v>
      </c>
      <c r="B29" s="605"/>
      <c r="C29" s="605"/>
      <c r="D29" s="606"/>
      <c r="E29" s="113">
        <v>86.47867227395615</v>
      </c>
      <c r="F29" s="115">
        <v>23031</v>
      </c>
      <c r="G29" s="114">
        <v>23192</v>
      </c>
      <c r="H29" s="114">
        <v>23470</v>
      </c>
      <c r="I29" s="114">
        <v>23019</v>
      </c>
      <c r="J29" s="140">
        <v>22842</v>
      </c>
      <c r="K29" s="114">
        <v>189</v>
      </c>
      <c r="L29" s="116">
        <v>0.82742316784869974</v>
      </c>
    </row>
    <row r="30" spans="1:12" s="110" customFormat="1" ht="15" customHeight="1" x14ac:dyDescent="0.2">
      <c r="A30" s="120"/>
      <c r="B30" s="119"/>
      <c r="C30" s="258" t="s">
        <v>106</v>
      </c>
      <c r="E30" s="113">
        <v>56.641049020884893</v>
      </c>
      <c r="F30" s="115">
        <v>13045</v>
      </c>
      <c r="G30" s="114">
        <v>13112</v>
      </c>
      <c r="H30" s="114">
        <v>13334</v>
      </c>
      <c r="I30" s="114">
        <v>13086</v>
      </c>
      <c r="J30" s="140">
        <v>12949</v>
      </c>
      <c r="K30" s="114">
        <v>96</v>
      </c>
      <c r="L30" s="116">
        <v>0.74136998996061476</v>
      </c>
    </row>
    <row r="31" spans="1:12" s="110" customFormat="1" ht="15" customHeight="1" x14ac:dyDescent="0.2">
      <c r="A31" s="120"/>
      <c r="B31" s="119"/>
      <c r="C31" s="258" t="s">
        <v>107</v>
      </c>
      <c r="E31" s="113">
        <v>43.358950979115107</v>
      </c>
      <c r="F31" s="115">
        <v>9986</v>
      </c>
      <c r="G31" s="114">
        <v>10080</v>
      </c>
      <c r="H31" s="114">
        <v>10136</v>
      </c>
      <c r="I31" s="114">
        <v>9933</v>
      </c>
      <c r="J31" s="140">
        <v>9893</v>
      </c>
      <c r="K31" s="114">
        <v>93</v>
      </c>
      <c r="L31" s="116">
        <v>0.94005862731224099</v>
      </c>
    </row>
    <row r="32" spans="1:12" s="110" customFormat="1" ht="15" customHeight="1" x14ac:dyDescent="0.2">
      <c r="A32" s="120"/>
      <c r="B32" s="119" t="s">
        <v>117</v>
      </c>
      <c r="C32" s="258"/>
      <c r="E32" s="113">
        <v>13.510063082006608</v>
      </c>
      <c r="F32" s="115">
        <v>3598</v>
      </c>
      <c r="G32" s="114">
        <v>3510</v>
      </c>
      <c r="H32" s="114">
        <v>3562</v>
      </c>
      <c r="I32" s="114">
        <v>3487</v>
      </c>
      <c r="J32" s="140">
        <v>3369</v>
      </c>
      <c r="K32" s="114">
        <v>229</v>
      </c>
      <c r="L32" s="116">
        <v>6.7972692193529234</v>
      </c>
    </row>
    <row r="33" spans="1:12" s="110" customFormat="1" ht="15" customHeight="1" x14ac:dyDescent="0.2">
      <c r="A33" s="120"/>
      <c r="B33" s="119"/>
      <c r="C33" s="258" t="s">
        <v>106</v>
      </c>
      <c r="E33" s="113">
        <v>75.264035575319625</v>
      </c>
      <c r="F33" s="115">
        <v>2708</v>
      </c>
      <c r="G33" s="114">
        <v>2648</v>
      </c>
      <c r="H33" s="114">
        <v>2709</v>
      </c>
      <c r="I33" s="114">
        <v>2646</v>
      </c>
      <c r="J33" s="140">
        <v>2530</v>
      </c>
      <c r="K33" s="114">
        <v>178</v>
      </c>
      <c r="L33" s="116">
        <v>7.0355731225296445</v>
      </c>
    </row>
    <row r="34" spans="1:12" s="110" customFormat="1" ht="15" customHeight="1" x14ac:dyDescent="0.2">
      <c r="A34" s="120"/>
      <c r="B34" s="119"/>
      <c r="C34" s="258" t="s">
        <v>107</v>
      </c>
      <c r="E34" s="113">
        <v>24.735964424680379</v>
      </c>
      <c r="F34" s="115">
        <v>890</v>
      </c>
      <c r="G34" s="114">
        <v>862</v>
      </c>
      <c r="H34" s="114">
        <v>853</v>
      </c>
      <c r="I34" s="114">
        <v>841</v>
      </c>
      <c r="J34" s="140">
        <v>839</v>
      </c>
      <c r="K34" s="114">
        <v>51</v>
      </c>
      <c r="L34" s="116">
        <v>6.0786650774731825</v>
      </c>
    </row>
    <row r="35" spans="1:12" s="110" customFormat="1" ht="24.95" customHeight="1" x14ac:dyDescent="0.2">
      <c r="A35" s="604" t="s">
        <v>190</v>
      </c>
      <c r="B35" s="605"/>
      <c r="C35" s="605"/>
      <c r="D35" s="606"/>
      <c r="E35" s="113">
        <v>74.279062781616105</v>
      </c>
      <c r="F35" s="115">
        <v>19782</v>
      </c>
      <c r="G35" s="114">
        <v>19841</v>
      </c>
      <c r="H35" s="114">
        <v>20198</v>
      </c>
      <c r="I35" s="114">
        <v>19819</v>
      </c>
      <c r="J35" s="140">
        <v>19636</v>
      </c>
      <c r="K35" s="114">
        <v>146</v>
      </c>
      <c r="L35" s="116">
        <v>0.74353228763495616</v>
      </c>
    </row>
    <row r="36" spans="1:12" s="110" customFormat="1" ht="15" customHeight="1" x14ac:dyDescent="0.2">
      <c r="A36" s="120"/>
      <c r="B36" s="119"/>
      <c r="C36" s="258" t="s">
        <v>106</v>
      </c>
      <c r="E36" s="113">
        <v>74.790213325245176</v>
      </c>
      <c r="F36" s="115">
        <v>14795</v>
      </c>
      <c r="G36" s="114">
        <v>14795</v>
      </c>
      <c r="H36" s="114">
        <v>15092</v>
      </c>
      <c r="I36" s="114">
        <v>14808</v>
      </c>
      <c r="J36" s="140">
        <v>14597</v>
      </c>
      <c r="K36" s="114">
        <v>198</v>
      </c>
      <c r="L36" s="116">
        <v>1.3564431047475509</v>
      </c>
    </row>
    <row r="37" spans="1:12" s="110" customFormat="1" ht="15" customHeight="1" x14ac:dyDescent="0.2">
      <c r="A37" s="120"/>
      <c r="B37" s="119"/>
      <c r="C37" s="258" t="s">
        <v>107</v>
      </c>
      <c r="E37" s="113">
        <v>25.209786674754827</v>
      </c>
      <c r="F37" s="115">
        <v>4987</v>
      </c>
      <c r="G37" s="114">
        <v>5046</v>
      </c>
      <c r="H37" s="114">
        <v>5106</v>
      </c>
      <c r="I37" s="114">
        <v>5011</v>
      </c>
      <c r="J37" s="140">
        <v>5039</v>
      </c>
      <c r="K37" s="114">
        <v>-52</v>
      </c>
      <c r="L37" s="116">
        <v>-1.0319507838856916</v>
      </c>
    </row>
    <row r="38" spans="1:12" s="110" customFormat="1" ht="15" customHeight="1" x14ac:dyDescent="0.2">
      <c r="A38" s="120"/>
      <c r="B38" s="119" t="s">
        <v>182</v>
      </c>
      <c r="C38" s="258"/>
      <c r="E38" s="113">
        <v>25.720937218383899</v>
      </c>
      <c r="F38" s="115">
        <v>6850</v>
      </c>
      <c r="G38" s="114">
        <v>6866</v>
      </c>
      <c r="H38" s="114">
        <v>6838</v>
      </c>
      <c r="I38" s="114">
        <v>6689</v>
      </c>
      <c r="J38" s="140">
        <v>6577</v>
      </c>
      <c r="K38" s="114">
        <v>273</v>
      </c>
      <c r="L38" s="116">
        <v>4.1508286452790024</v>
      </c>
    </row>
    <row r="39" spans="1:12" s="110" customFormat="1" ht="15" customHeight="1" x14ac:dyDescent="0.2">
      <c r="A39" s="120"/>
      <c r="B39" s="119"/>
      <c r="C39" s="258" t="s">
        <v>106</v>
      </c>
      <c r="E39" s="113">
        <v>14.02919708029197</v>
      </c>
      <c r="F39" s="115">
        <v>961</v>
      </c>
      <c r="G39" s="114">
        <v>969</v>
      </c>
      <c r="H39" s="114">
        <v>955</v>
      </c>
      <c r="I39" s="114">
        <v>926</v>
      </c>
      <c r="J39" s="140">
        <v>884</v>
      </c>
      <c r="K39" s="114">
        <v>77</v>
      </c>
      <c r="L39" s="116">
        <v>8.7104072398190038</v>
      </c>
    </row>
    <row r="40" spans="1:12" s="110" customFormat="1" ht="15" customHeight="1" x14ac:dyDescent="0.2">
      <c r="A40" s="120"/>
      <c r="B40" s="119"/>
      <c r="C40" s="258" t="s">
        <v>107</v>
      </c>
      <c r="E40" s="113">
        <v>85.970802919708035</v>
      </c>
      <c r="F40" s="115">
        <v>5889</v>
      </c>
      <c r="G40" s="114">
        <v>5897</v>
      </c>
      <c r="H40" s="114">
        <v>5883</v>
      </c>
      <c r="I40" s="114">
        <v>5763</v>
      </c>
      <c r="J40" s="140">
        <v>5693</v>
      </c>
      <c r="K40" s="114">
        <v>196</v>
      </c>
      <c r="L40" s="116">
        <v>3.4428245213419988</v>
      </c>
    </row>
    <row r="41" spans="1:12" s="110" customFormat="1" ht="24.75" customHeight="1" x14ac:dyDescent="0.2">
      <c r="A41" s="604" t="s">
        <v>519</v>
      </c>
      <c r="B41" s="605"/>
      <c r="C41" s="605"/>
      <c r="D41" s="606"/>
      <c r="E41" s="113">
        <v>4.348152598377891</v>
      </c>
      <c r="F41" s="115">
        <v>1158</v>
      </c>
      <c r="G41" s="114">
        <v>1345</v>
      </c>
      <c r="H41" s="114">
        <v>1360</v>
      </c>
      <c r="I41" s="114">
        <v>1190</v>
      </c>
      <c r="J41" s="140">
        <v>1236</v>
      </c>
      <c r="K41" s="114">
        <v>-78</v>
      </c>
      <c r="L41" s="116">
        <v>-6.3106796116504853</v>
      </c>
    </row>
    <row r="42" spans="1:12" s="110" customFormat="1" ht="15" customHeight="1" x14ac:dyDescent="0.2">
      <c r="A42" s="120"/>
      <c r="B42" s="119"/>
      <c r="C42" s="258" t="s">
        <v>106</v>
      </c>
      <c r="E42" s="113">
        <v>61.139896373056992</v>
      </c>
      <c r="F42" s="115">
        <v>708</v>
      </c>
      <c r="G42" s="114">
        <v>844</v>
      </c>
      <c r="H42" s="114">
        <v>853</v>
      </c>
      <c r="I42" s="114">
        <v>744</v>
      </c>
      <c r="J42" s="140">
        <v>776</v>
      </c>
      <c r="K42" s="114">
        <v>-68</v>
      </c>
      <c r="L42" s="116">
        <v>-8.7628865979381452</v>
      </c>
    </row>
    <row r="43" spans="1:12" s="110" customFormat="1" ht="15" customHeight="1" x14ac:dyDescent="0.2">
      <c r="A43" s="123"/>
      <c r="B43" s="124"/>
      <c r="C43" s="260" t="s">
        <v>107</v>
      </c>
      <c r="D43" s="261"/>
      <c r="E43" s="125">
        <v>38.860103626943008</v>
      </c>
      <c r="F43" s="143">
        <v>450</v>
      </c>
      <c r="G43" s="144">
        <v>501</v>
      </c>
      <c r="H43" s="144">
        <v>507</v>
      </c>
      <c r="I43" s="144">
        <v>446</v>
      </c>
      <c r="J43" s="145">
        <v>460</v>
      </c>
      <c r="K43" s="144">
        <v>-10</v>
      </c>
      <c r="L43" s="146">
        <v>-2.1739130434782608</v>
      </c>
    </row>
    <row r="44" spans="1:12" s="110" customFormat="1" ht="45.75" customHeight="1" x14ac:dyDescent="0.2">
      <c r="A44" s="604" t="s">
        <v>191</v>
      </c>
      <c r="B44" s="605"/>
      <c r="C44" s="605"/>
      <c r="D44" s="606"/>
      <c r="E44" s="113">
        <v>0.74722138780414538</v>
      </c>
      <c r="F44" s="115">
        <v>199</v>
      </c>
      <c r="G44" s="114">
        <v>201</v>
      </c>
      <c r="H44" s="114">
        <v>200</v>
      </c>
      <c r="I44" s="114">
        <v>197</v>
      </c>
      <c r="J44" s="140">
        <v>197</v>
      </c>
      <c r="K44" s="114">
        <v>2</v>
      </c>
      <c r="L44" s="116">
        <v>1.015228426395939</v>
      </c>
    </row>
    <row r="45" spans="1:12" s="110" customFormat="1" ht="15" customHeight="1" x14ac:dyDescent="0.2">
      <c r="A45" s="120"/>
      <c r="B45" s="119"/>
      <c r="C45" s="258" t="s">
        <v>106</v>
      </c>
      <c r="E45" s="113">
        <v>50.251256281407038</v>
      </c>
      <c r="F45" s="115">
        <v>100</v>
      </c>
      <c r="G45" s="114">
        <v>101</v>
      </c>
      <c r="H45" s="114">
        <v>102</v>
      </c>
      <c r="I45" s="114">
        <v>101</v>
      </c>
      <c r="J45" s="140">
        <v>102</v>
      </c>
      <c r="K45" s="114">
        <v>-2</v>
      </c>
      <c r="L45" s="116">
        <v>-1.9607843137254901</v>
      </c>
    </row>
    <row r="46" spans="1:12" s="110" customFormat="1" ht="15" customHeight="1" x14ac:dyDescent="0.2">
      <c r="A46" s="123"/>
      <c r="B46" s="124"/>
      <c r="C46" s="260" t="s">
        <v>107</v>
      </c>
      <c r="D46" s="261"/>
      <c r="E46" s="125">
        <v>49.748743718592962</v>
      </c>
      <c r="F46" s="143">
        <v>99</v>
      </c>
      <c r="G46" s="144">
        <v>100</v>
      </c>
      <c r="H46" s="144">
        <v>98</v>
      </c>
      <c r="I46" s="144">
        <v>96</v>
      </c>
      <c r="J46" s="145">
        <v>95</v>
      </c>
      <c r="K46" s="144">
        <v>4</v>
      </c>
      <c r="L46" s="146">
        <v>4.2105263157894735</v>
      </c>
    </row>
    <row r="47" spans="1:12" s="110" customFormat="1" ht="39" customHeight="1" x14ac:dyDescent="0.2">
      <c r="A47" s="604" t="s">
        <v>520</v>
      </c>
      <c r="B47" s="607"/>
      <c r="C47" s="607"/>
      <c r="D47" s="608"/>
      <c r="E47" s="113">
        <v>7.5097626914989488E-2</v>
      </c>
      <c r="F47" s="115">
        <v>20</v>
      </c>
      <c r="G47" s="114">
        <v>21</v>
      </c>
      <c r="H47" s="114">
        <v>18</v>
      </c>
      <c r="I47" s="114">
        <v>31</v>
      </c>
      <c r="J47" s="140">
        <v>32</v>
      </c>
      <c r="K47" s="114">
        <v>-12</v>
      </c>
      <c r="L47" s="116">
        <v>-37.5</v>
      </c>
    </row>
    <row r="48" spans="1:12" s="110" customFormat="1" ht="15" customHeight="1" x14ac:dyDescent="0.2">
      <c r="A48" s="120"/>
      <c r="B48" s="119"/>
      <c r="C48" s="258" t="s">
        <v>106</v>
      </c>
      <c r="E48" s="113">
        <v>50</v>
      </c>
      <c r="F48" s="115">
        <v>10</v>
      </c>
      <c r="G48" s="114">
        <v>9</v>
      </c>
      <c r="H48" s="114">
        <v>8</v>
      </c>
      <c r="I48" s="114">
        <v>12</v>
      </c>
      <c r="J48" s="140">
        <v>10</v>
      </c>
      <c r="K48" s="114">
        <v>0</v>
      </c>
      <c r="L48" s="116">
        <v>0</v>
      </c>
    </row>
    <row r="49" spans="1:12" s="110" customFormat="1" ht="15" customHeight="1" x14ac:dyDescent="0.2">
      <c r="A49" s="123"/>
      <c r="B49" s="124"/>
      <c r="C49" s="260" t="s">
        <v>107</v>
      </c>
      <c r="D49" s="261"/>
      <c r="E49" s="125">
        <v>50</v>
      </c>
      <c r="F49" s="143">
        <v>10</v>
      </c>
      <c r="G49" s="144">
        <v>12</v>
      </c>
      <c r="H49" s="144">
        <v>10</v>
      </c>
      <c r="I49" s="144">
        <v>19</v>
      </c>
      <c r="J49" s="145">
        <v>22</v>
      </c>
      <c r="K49" s="144">
        <v>-12</v>
      </c>
      <c r="L49" s="146">
        <v>-54.545454545454547</v>
      </c>
    </row>
    <row r="50" spans="1:12" s="110" customFormat="1" ht="24.95" customHeight="1" x14ac:dyDescent="0.2">
      <c r="A50" s="609" t="s">
        <v>192</v>
      </c>
      <c r="B50" s="610"/>
      <c r="C50" s="610"/>
      <c r="D50" s="611"/>
      <c r="E50" s="262">
        <v>11.125713427455693</v>
      </c>
      <c r="F50" s="263">
        <v>2963</v>
      </c>
      <c r="G50" s="264">
        <v>3077</v>
      </c>
      <c r="H50" s="264">
        <v>3181</v>
      </c>
      <c r="I50" s="264">
        <v>2974</v>
      </c>
      <c r="J50" s="265">
        <v>3015</v>
      </c>
      <c r="K50" s="263">
        <v>-52</v>
      </c>
      <c r="L50" s="266">
        <v>-1.7247097844112769</v>
      </c>
    </row>
    <row r="51" spans="1:12" s="110" customFormat="1" ht="15" customHeight="1" x14ac:dyDescent="0.2">
      <c r="A51" s="120"/>
      <c r="B51" s="119"/>
      <c r="C51" s="258" t="s">
        <v>106</v>
      </c>
      <c r="E51" s="113">
        <v>55.04556193047587</v>
      </c>
      <c r="F51" s="115">
        <v>1631</v>
      </c>
      <c r="G51" s="114">
        <v>1695</v>
      </c>
      <c r="H51" s="114">
        <v>1785</v>
      </c>
      <c r="I51" s="114">
        <v>1651</v>
      </c>
      <c r="J51" s="140">
        <v>1653</v>
      </c>
      <c r="K51" s="114">
        <v>-22</v>
      </c>
      <c r="L51" s="116">
        <v>-1.3309134906231095</v>
      </c>
    </row>
    <row r="52" spans="1:12" s="110" customFormat="1" ht="15" customHeight="1" x14ac:dyDescent="0.2">
      <c r="A52" s="120"/>
      <c r="B52" s="119"/>
      <c r="C52" s="258" t="s">
        <v>107</v>
      </c>
      <c r="E52" s="113">
        <v>44.95443806952413</v>
      </c>
      <c r="F52" s="115">
        <v>1332</v>
      </c>
      <c r="G52" s="114">
        <v>1382</v>
      </c>
      <c r="H52" s="114">
        <v>1396</v>
      </c>
      <c r="I52" s="114">
        <v>1323</v>
      </c>
      <c r="J52" s="140">
        <v>1362</v>
      </c>
      <c r="K52" s="114">
        <v>-30</v>
      </c>
      <c r="L52" s="116">
        <v>-2.2026431718061672</v>
      </c>
    </row>
    <row r="53" spans="1:12" s="110" customFormat="1" ht="15" customHeight="1" x14ac:dyDescent="0.2">
      <c r="A53" s="120"/>
      <c r="B53" s="119"/>
      <c r="C53" s="258" t="s">
        <v>187</v>
      </c>
      <c r="D53" s="110" t="s">
        <v>193</v>
      </c>
      <c r="E53" s="113">
        <v>27.978400269996627</v>
      </c>
      <c r="F53" s="115">
        <v>829</v>
      </c>
      <c r="G53" s="114">
        <v>967</v>
      </c>
      <c r="H53" s="114">
        <v>1037</v>
      </c>
      <c r="I53" s="114">
        <v>810</v>
      </c>
      <c r="J53" s="140">
        <v>877</v>
      </c>
      <c r="K53" s="114">
        <v>-48</v>
      </c>
      <c r="L53" s="116">
        <v>-5.4732041049030791</v>
      </c>
    </row>
    <row r="54" spans="1:12" s="110" customFormat="1" ht="15" customHeight="1" x14ac:dyDescent="0.2">
      <c r="A54" s="120"/>
      <c r="B54" s="119"/>
      <c r="D54" s="267" t="s">
        <v>194</v>
      </c>
      <c r="E54" s="113">
        <v>65.379975874547654</v>
      </c>
      <c r="F54" s="115">
        <v>542</v>
      </c>
      <c r="G54" s="114">
        <v>635</v>
      </c>
      <c r="H54" s="114">
        <v>690</v>
      </c>
      <c r="I54" s="114">
        <v>543</v>
      </c>
      <c r="J54" s="140">
        <v>582</v>
      </c>
      <c r="K54" s="114">
        <v>-40</v>
      </c>
      <c r="L54" s="116">
        <v>-6.8728522336769755</v>
      </c>
    </row>
    <row r="55" spans="1:12" s="110" customFormat="1" ht="15" customHeight="1" x14ac:dyDescent="0.2">
      <c r="A55" s="120"/>
      <c r="B55" s="119"/>
      <c r="D55" s="267" t="s">
        <v>195</v>
      </c>
      <c r="E55" s="113">
        <v>34.620024125452353</v>
      </c>
      <c r="F55" s="115">
        <v>287</v>
      </c>
      <c r="G55" s="114">
        <v>332</v>
      </c>
      <c r="H55" s="114">
        <v>347</v>
      </c>
      <c r="I55" s="114">
        <v>267</v>
      </c>
      <c r="J55" s="140">
        <v>295</v>
      </c>
      <c r="K55" s="114">
        <v>-8</v>
      </c>
      <c r="L55" s="116">
        <v>-2.7118644067796609</v>
      </c>
    </row>
    <row r="56" spans="1:12" s="110" customFormat="1" ht="15" customHeight="1" x14ac:dyDescent="0.2">
      <c r="A56" s="120"/>
      <c r="B56" s="119" t="s">
        <v>196</v>
      </c>
      <c r="C56" s="258"/>
      <c r="E56" s="113">
        <v>75.608290778011408</v>
      </c>
      <c r="F56" s="115">
        <v>20136</v>
      </c>
      <c r="G56" s="114">
        <v>20080</v>
      </c>
      <c r="H56" s="114">
        <v>20281</v>
      </c>
      <c r="I56" s="114">
        <v>20016</v>
      </c>
      <c r="J56" s="140">
        <v>19722</v>
      </c>
      <c r="K56" s="114">
        <v>414</v>
      </c>
      <c r="L56" s="116">
        <v>2.0991785822938849</v>
      </c>
    </row>
    <row r="57" spans="1:12" s="110" customFormat="1" ht="15" customHeight="1" x14ac:dyDescent="0.2">
      <c r="A57" s="120"/>
      <c r="B57" s="119"/>
      <c r="C57" s="258" t="s">
        <v>106</v>
      </c>
      <c r="E57" s="113">
        <v>59.376241557409614</v>
      </c>
      <c r="F57" s="115">
        <v>11956</v>
      </c>
      <c r="G57" s="114">
        <v>11910</v>
      </c>
      <c r="H57" s="114">
        <v>12060</v>
      </c>
      <c r="I57" s="114">
        <v>11924</v>
      </c>
      <c r="J57" s="140">
        <v>11687</v>
      </c>
      <c r="K57" s="114">
        <v>269</v>
      </c>
      <c r="L57" s="116">
        <v>2.3017027466415674</v>
      </c>
    </row>
    <row r="58" spans="1:12" s="110" customFormat="1" ht="15" customHeight="1" x14ac:dyDescent="0.2">
      <c r="A58" s="120"/>
      <c r="B58" s="119"/>
      <c r="C58" s="258" t="s">
        <v>107</v>
      </c>
      <c r="E58" s="113">
        <v>40.623758442590386</v>
      </c>
      <c r="F58" s="115">
        <v>8180</v>
      </c>
      <c r="G58" s="114">
        <v>8170</v>
      </c>
      <c r="H58" s="114">
        <v>8221</v>
      </c>
      <c r="I58" s="114">
        <v>8092</v>
      </c>
      <c r="J58" s="140">
        <v>8035</v>
      </c>
      <c r="K58" s="114">
        <v>145</v>
      </c>
      <c r="L58" s="116">
        <v>1.8046048537647792</v>
      </c>
    </row>
    <row r="59" spans="1:12" s="110" customFormat="1" ht="15" customHeight="1" x14ac:dyDescent="0.2">
      <c r="A59" s="120"/>
      <c r="B59" s="119"/>
      <c r="C59" s="258" t="s">
        <v>105</v>
      </c>
      <c r="D59" s="110" t="s">
        <v>197</v>
      </c>
      <c r="E59" s="113">
        <v>91.577274533174418</v>
      </c>
      <c r="F59" s="115">
        <v>18440</v>
      </c>
      <c r="G59" s="114">
        <v>18382</v>
      </c>
      <c r="H59" s="114">
        <v>18590</v>
      </c>
      <c r="I59" s="114">
        <v>18357</v>
      </c>
      <c r="J59" s="140">
        <v>18095</v>
      </c>
      <c r="K59" s="114">
        <v>345</v>
      </c>
      <c r="L59" s="116">
        <v>1.9066040342636088</v>
      </c>
    </row>
    <row r="60" spans="1:12" s="110" customFormat="1" ht="15" customHeight="1" x14ac:dyDescent="0.2">
      <c r="A60" s="120"/>
      <c r="B60" s="119"/>
      <c r="C60" s="258"/>
      <c r="D60" s="267" t="s">
        <v>198</v>
      </c>
      <c r="E60" s="113">
        <v>57.836225596529282</v>
      </c>
      <c r="F60" s="115">
        <v>10665</v>
      </c>
      <c r="G60" s="114">
        <v>10610</v>
      </c>
      <c r="H60" s="114">
        <v>10768</v>
      </c>
      <c r="I60" s="114">
        <v>10653</v>
      </c>
      <c r="J60" s="140">
        <v>10441</v>
      </c>
      <c r="K60" s="114">
        <v>224</v>
      </c>
      <c r="L60" s="116">
        <v>2.14538837276123</v>
      </c>
    </row>
    <row r="61" spans="1:12" s="110" customFormat="1" ht="15" customHeight="1" x14ac:dyDescent="0.2">
      <c r="A61" s="120"/>
      <c r="B61" s="119"/>
      <c r="C61" s="258"/>
      <c r="D61" s="267" t="s">
        <v>199</v>
      </c>
      <c r="E61" s="113">
        <v>42.163774403470718</v>
      </c>
      <c r="F61" s="115">
        <v>7775</v>
      </c>
      <c r="G61" s="114">
        <v>7772</v>
      </c>
      <c r="H61" s="114">
        <v>7822</v>
      </c>
      <c r="I61" s="114">
        <v>7704</v>
      </c>
      <c r="J61" s="140">
        <v>7654</v>
      </c>
      <c r="K61" s="114">
        <v>121</v>
      </c>
      <c r="L61" s="116">
        <v>1.5808727462764567</v>
      </c>
    </row>
    <row r="62" spans="1:12" s="110" customFormat="1" ht="15" customHeight="1" x14ac:dyDescent="0.2">
      <c r="A62" s="120"/>
      <c r="B62" s="119"/>
      <c r="C62" s="258"/>
      <c r="D62" s="258" t="s">
        <v>200</v>
      </c>
      <c r="E62" s="113">
        <v>8.422725466825586</v>
      </c>
      <c r="F62" s="115">
        <v>1696</v>
      </c>
      <c r="G62" s="114">
        <v>1698</v>
      </c>
      <c r="H62" s="114">
        <v>1691</v>
      </c>
      <c r="I62" s="114">
        <v>1659</v>
      </c>
      <c r="J62" s="140">
        <v>1627</v>
      </c>
      <c r="K62" s="114">
        <v>69</v>
      </c>
      <c r="L62" s="116">
        <v>4.2409342347879537</v>
      </c>
    </row>
    <row r="63" spans="1:12" s="110" customFormat="1" ht="15" customHeight="1" x14ac:dyDescent="0.2">
      <c r="A63" s="120"/>
      <c r="B63" s="119"/>
      <c r="C63" s="258"/>
      <c r="D63" s="267" t="s">
        <v>198</v>
      </c>
      <c r="E63" s="113">
        <v>76.120283018867923</v>
      </c>
      <c r="F63" s="115">
        <v>1291</v>
      </c>
      <c r="G63" s="114">
        <v>1300</v>
      </c>
      <c r="H63" s="114">
        <v>1292</v>
      </c>
      <c r="I63" s="114">
        <v>1271</v>
      </c>
      <c r="J63" s="140">
        <v>1246</v>
      </c>
      <c r="K63" s="114">
        <v>45</v>
      </c>
      <c r="L63" s="116">
        <v>3.6115569823434992</v>
      </c>
    </row>
    <row r="64" spans="1:12" s="110" customFormat="1" ht="15" customHeight="1" x14ac:dyDescent="0.2">
      <c r="A64" s="120"/>
      <c r="B64" s="119"/>
      <c r="C64" s="258"/>
      <c r="D64" s="267" t="s">
        <v>199</v>
      </c>
      <c r="E64" s="113">
        <v>23.879716981132077</v>
      </c>
      <c r="F64" s="115">
        <v>405</v>
      </c>
      <c r="G64" s="114">
        <v>398</v>
      </c>
      <c r="H64" s="114">
        <v>399</v>
      </c>
      <c r="I64" s="114">
        <v>388</v>
      </c>
      <c r="J64" s="140">
        <v>381</v>
      </c>
      <c r="K64" s="114">
        <v>24</v>
      </c>
      <c r="L64" s="116">
        <v>6.2992125984251972</v>
      </c>
    </row>
    <row r="65" spans="1:12" s="110" customFormat="1" ht="15" customHeight="1" x14ac:dyDescent="0.2">
      <c r="A65" s="120"/>
      <c r="B65" s="119" t="s">
        <v>201</v>
      </c>
      <c r="C65" s="258"/>
      <c r="E65" s="113">
        <v>7.0967257434665063</v>
      </c>
      <c r="F65" s="115">
        <v>1890</v>
      </c>
      <c r="G65" s="114">
        <v>1899</v>
      </c>
      <c r="H65" s="114">
        <v>1863</v>
      </c>
      <c r="I65" s="114">
        <v>1836</v>
      </c>
      <c r="J65" s="140">
        <v>1786</v>
      </c>
      <c r="K65" s="114">
        <v>104</v>
      </c>
      <c r="L65" s="116">
        <v>5.8230683090705488</v>
      </c>
    </row>
    <row r="66" spans="1:12" s="110" customFormat="1" ht="15" customHeight="1" x14ac:dyDescent="0.2">
      <c r="A66" s="120"/>
      <c r="B66" s="119"/>
      <c r="C66" s="258" t="s">
        <v>106</v>
      </c>
      <c r="E66" s="113">
        <v>62.328042328042329</v>
      </c>
      <c r="F66" s="115">
        <v>1178</v>
      </c>
      <c r="G66" s="114">
        <v>1177</v>
      </c>
      <c r="H66" s="114">
        <v>1161</v>
      </c>
      <c r="I66" s="114">
        <v>1141</v>
      </c>
      <c r="J66" s="140">
        <v>1124</v>
      </c>
      <c r="K66" s="114">
        <v>54</v>
      </c>
      <c r="L66" s="116">
        <v>4.8042704626334523</v>
      </c>
    </row>
    <row r="67" spans="1:12" s="110" customFormat="1" ht="15" customHeight="1" x14ac:dyDescent="0.2">
      <c r="A67" s="120"/>
      <c r="B67" s="119"/>
      <c r="C67" s="258" t="s">
        <v>107</v>
      </c>
      <c r="E67" s="113">
        <v>37.671957671957671</v>
      </c>
      <c r="F67" s="115">
        <v>712</v>
      </c>
      <c r="G67" s="114">
        <v>722</v>
      </c>
      <c r="H67" s="114">
        <v>702</v>
      </c>
      <c r="I67" s="114">
        <v>695</v>
      </c>
      <c r="J67" s="140">
        <v>662</v>
      </c>
      <c r="K67" s="114">
        <v>50</v>
      </c>
      <c r="L67" s="116">
        <v>7.5528700906344408</v>
      </c>
    </row>
    <row r="68" spans="1:12" s="110" customFormat="1" ht="15" customHeight="1" x14ac:dyDescent="0.2">
      <c r="A68" s="120"/>
      <c r="B68" s="119"/>
      <c r="C68" s="258" t="s">
        <v>105</v>
      </c>
      <c r="D68" s="110" t="s">
        <v>202</v>
      </c>
      <c r="E68" s="113">
        <v>23.703703703703702</v>
      </c>
      <c r="F68" s="115">
        <v>448</v>
      </c>
      <c r="G68" s="114">
        <v>453</v>
      </c>
      <c r="H68" s="114">
        <v>433</v>
      </c>
      <c r="I68" s="114">
        <v>422</v>
      </c>
      <c r="J68" s="140">
        <v>393</v>
      </c>
      <c r="K68" s="114">
        <v>55</v>
      </c>
      <c r="L68" s="116">
        <v>13.994910941475826</v>
      </c>
    </row>
    <row r="69" spans="1:12" s="110" customFormat="1" ht="15" customHeight="1" x14ac:dyDescent="0.2">
      <c r="A69" s="120"/>
      <c r="B69" s="119"/>
      <c r="C69" s="258"/>
      <c r="D69" s="267" t="s">
        <v>198</v>
      </c>
      <c r="E69" s="113">
        <v>50.892857142857146</v>
      </c>
      <c r="F69" s="115">
        <v>228</v>
      </c>
      <c r="G69" s="114">
        <v>225</v>
      </c>
      <c r="H69" s="114">
        <v>214</v>
      </c>
      <c r="I69" s="114">
        <v>206</v>
      </c>
      <c r="J69" s="140">
        <v>199</v>
      </c>
      <c r="K69" s="114">
        <v>29</v>
      </c>
      <c r="L69" s="116">
        <v>14.572864321608041</v>
      </c>
    </row>
    <row r="70" spans="1:12" s="110" customFormat="1" ht="15" customHeight="1" x14ac:dyDescent="0.2">
      <c r="A70" s="120"/>
      <c r="B70" s="119"/>
      <c r="C70" s="258"/>
      <c r="D70" s="267" t="s">
        <v>199</v>
      </c>
      <c r="E70" s="113">
        <v>49.107142857142854</v>
      </c>
      <c r="F70" s="115">
        <v>220</v>
      </c>
      <c r="G70" s="114">
        <v>228</v>
      </c>
      <c r="H70" s="114">
        <v>219</v>
      </c>
      <c r="I70" s="114">
        <v>216</v>
      </c>
      <c r="J70" s="140">
        <v>194</v>
      </c>
      <c r="K70" s="114">
        <v>26</v>
      </c>
      <c r="L70" s="116">
        <v>13.402061855670103</v>
      </c>
    </row>
    <row r="71" spans="1:12" s="110" customFormat="1" ht="15" customHeight="1" x14ac:dyDescent="0.2">
      <c r="A71" s="120"/>
      <c r="B71" s="119"/>
      <c r="C71" s="258"/>
      <c r="D71" s="110" t="s">
        <v>203</v>
      </c>
      <c r="E71" s="113">
        <v>70.158730158730165</v>
      </c>
      <c r="F71" s="115">
        <v>1326</v>
      </c>
      <c r="G71" s="114">
        <v>1327</v>
      </c>
      <c r="H71" s="114">
        <v>1314</v>
      </c>
      <c r="I71" s="114">
        <v>1290</v>
      </c>
      <c r="J71" s="140">
        <v>1274</v>
      </c>
      <c r="K71" s="114">
        <v>52</v>
      </c>
      <c r="L71" s="116">
        <v>4.0816326530612246</v>
      </c>
    </row>
    <row r="72" spans="1:12" s="110" customFormat="1" ht="15" customHeight="1" x14ac:dyDescent="0.2">
      <c r="A72" s="120"/>
      <c r="B72" s="119"/>
      <c r="C72" s="258"/>
      <c r="D72" s="267" t="s">
        <v>198</v>
      </c>
      <c r="E72" s="113">
        <v>65.233785822021119</v>
      </c>
      <c r="F72" s="115">
        <v>865</v>
      </c>
      <c r="G72" s="114">
        <v>864</v>
      </c>
      <c r="H72" s="114">
        <v>864</v>
      </c>
      <c r="I72" s="114">
        <v>846</v>
      </c>
      <c r="J72" s="140">
        <v>839</v>
      </c>
      <c r="K72" s="114">
        <v>26</v>
      </c>
      <c r="L72" s="116">
        <v>3.0989272943980928</v>
      </c>
    </row>
    <row r="73" spans="1:12" s="110" customFormat="1" ht="15" customHeight="1" x14ac:dyDescent="0.2">
      <c r="A73" s="120"/>
      <c r="B73" s="119"/>
      <c r="C73" s="258"/>
      <c r="D73" s="267" t="s">
        <v>199</v>
      </c>
      <c r="E73" s="113">
        <v>34.766214177978881</v>
      </c>
      <c r="F73" s="115">
        <v>461</v>
      </c>
      <c r="G73" s="114">
        <v>463</v>
      </c>
      <c r="H73" s="114">
        <v>450</v>
      </c>
      <c r="I73" s="114">
        <v>444</v>
      </c>
      <c r="J73" s="140">
        <v>435</v>
      </c>
      <c r="K73" s="114">
        <v>26</v>
      </c>
      <c r="L73" s="116">
        <v>5.9770114942528734</v>
      </c>
    </row>
    <row r="74" spans="1:12" s="110" customFormat="1" ht="15" customHeight="1" x14ac:dyDescent="0.2">
      <c r="A74" s="120"/>
      <c r="B74" s="119"/>
      <c r="C74" s="258"/>
      <c r="D74" s="110" t="s">
        <v>204</v>
      </c>
      <c r="E74" s="113">
        <v>6.1375661375661377</v>
      </c>
      <c r="F74" s="115">
        <v>116</v>
      </c>
      <c r="G74" s="114">
        <v>119</v>
      </c>
      <c r="H74" s="114">
        <v>116</v>
      </c>
      <c r="I74" s="114">
        <v>124</v>
      </c>
      <c r="J74" s="140">
        <v>119</v>
      </c>
      <c r="K74" s="114">
        <v>-3</v>
      </c>
      <c r="L74" s="116">
        <v>-2.5210084033613445</v>
      </c>
    </row>
    <row r="75" spans="1:12" s="110" customFormat="1" ht="15" customHeight="1" x14ac:dyDescent="0.2">
      <c r="A75" s="120"/>
      <c r="B75" s="119"/>
      <c r="C75" s="258"/>
      <c r="D75" s="267" t="s">
        <v>198</v>
      </c>
      <c r="E75" s="113">
        <v>73.275862068965523</v>
      </c>
      <c r="F75" s="115">
        <v>85</v>
      </c>
      <c r="G75" s="114">
        <v>88</v>
      </c>
      <c r="H75" s="114">
        <v>83</v>
      </c>
      <c r="I75" s="114">
        <v>89</v>
      </c>
      <c r="J75" s="140">
        <v>86</v>
      </c>
      <c r="K75" s="114">
        <v>-1</v>
      </c>
      <c r="L75" s="116">
        <v>-1.1627906976744187</v>
      </c>
    </row>
    <row r="76" spans="1:12" s="110" customFormat="1" ht="15" customHeight="1" x14ac:dyDescent="0.2">
      <c r="A76" s="120"/>
      <c r="B76" s="119"/>
      <c r="C76" s="258"/>
      <c r="D76" s="267" t="s">
        <v>199</v>
      </c>
      <c r="E76" s="113">
        <v>26.724137931034484</v>
      </c>
      <c r="F76" s="115">
        <v>31</v>
      </c>
      <c r="G76" s="114">
        <v>31</v>
      </c>
      <c r="H76" s="114">
        <v>33</v>
      </c>
      <c r="I76" s="114">
        <v>35</v>
      </c>
      <c r="J76" s="140">
        <v>33</v>
      </c>
      <c r="K76" s="114">
        <v>-2</v>
      </c>
      <c r="L76" s="116">
        <v>-6.0606060606060606</v>
      </c>
    </row>
    <row r="77" spans="1:12" s="110" customFormat="1" ht="15" customHeight="1" x14ac:dyDescent="0.2">
      <c r="A77" s="534"/>
      <c r="B77" s="119" t="s">
        <v>205</v>
      </c>
      <c r="C77" s="268"/>
      <c r="D77" s="182"/>
      <c r="E77" s="113">
        <v>6.1692700510663867</v>
      </c>
      <c r="F77" s="115">
        <v>1643</v>
      </c>
      <c r="G77" s="114">
        <v>1651</v>
      </c>
      <c r="H77" s="114">
        <v>1711</v>
      </c>
      <c r="I77" s="114">
        <v>1682</v>
      </c>
      <c r="J77" s="140">
        <v>1690</v>
      </c>
      <c r="K77" s="114">
        <v>-47</v>
      </c>
      <c r="L77" s="116">
        <v>-2.7810650887573964</v>
      </c>
    </row>
    <row r="78" spans="1:12" s="110" customFormat="1" ht="15" customHeight="1" x14ac:dyDescent="0.2">
      <c r="A78" s="120"/>
      <c r="B78" s="119"/>
      <c r="C78" s="268" t="s">
        <v>106</v>
      </c>
      <c r="D78" s="182"/>
      <c r="E78" s="113">
        <v>60.316494217894096</v>
      </c>
      <c r="F78" s="115">
        <v>991</v>
      </c>
      <c r="G78" s="114">
        <v>982</v>
      </c>
      <c r="H78" s="114">
        <v>1041</v>
      </c>
      <c r="I78" s="114">
        <v>1018</v>
      </c>
      <c r="J78" s="140">
        <v>1017</v>
      </c>
      <c r="K78" s="114">
        <v>-26</v>
      </c>
      <c r="L78" s="116">
        <v>-2.5565388397246802</v>
      </c>
    </row>
    <row r="79" spans="1:12" s="110" customFormat="1" ht="15" customHeight="1" x14ac:dyDescent="0.2">
      <c r="A79" s="123"/>
      <c r="B79" s="124"/>
      <c r="C79" s="260" t="s">
        <v>107</v>
      </c>
      <c r="D79" s="261"/>
      <c r="E79" s="125">
        <v>39.683505782105904</v>
      </c>
      <c r="F79" s="143">
        <v>652</v>
      </c>
      <c r="G79" s="144">
        <v>669</v>
      </c>
      <c r="H79" s="144">
        <v>670</v>
      </c>
      <c r="I79" s="144">
        <v>664</v>
      </c>
      <c r="J79" s="145">
        <v>673</v>
      </c>
      <c r="K79" s="144">
        <v>-21</v>
      </c>
      <c r="L79" s="146">
        <v>-3.1203566121842496</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86:L86"/>
    <mergeCell ref="A35:D35"/>
    <mergeCell ref="A41:D41"/>
    <mergeCell ref="A44:D44"/>
    <mergeCell ref="A47:D47"/>
    <mergeCell ref="A50:D50"/>
    <mergeCell ref="A85:L85"/>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3" t="s">
        <v>104</v>
      </c>
      <c r="B11" s="614"/>
      <c r="C11" s="285">
        <v>100</v>
      </c>
      <c r="D11" s="115">
        <v>26632</v>
      </c>
      <c r="E11" s="114">
        <v>26707</v>
      </c>
      <c r="F11" s="114">
        <v>27036</v>
      </c>
      <c r="G11" s="114">
        <v>26508</v>
      </c>
      <c r="H11" s="140">
        <v>26213</v>
      </c>
      <c r="I11" s="115">
        <v>419</v>
      </c>
      <c r="J11" s="116">
        <v>1.598443520390646</v>
      </c>
    </row>
    <row r="12" spans="1:15" s="110" customFormat="1" ht="24.95" customHeight="1" x14ac:dyDescent="0.2">
      <c r="A12" s="193" t="s">
        <v>132</v>
      </c>
      <c r="B12" s="194" t="s">
        <v>133</v>
      </c>
      <c r="C12" s="113">
        <v>1.2391108440973264</v>
      </c>
      <c r="D12" s="115">
        <v>330</v>
      </c>
      <c r="E12" s="114">
        <v>320</v>
      </c>
      <c r="F12" s="114">
        <v>342</v>
      </c>
      <c r="G12" s="114">
        <v>335</v>
      </c>
      <c r="H12" s="140">
        <v>320</v>
      </c>
      <c r="I12" s="115">
        <v>10</v>
      </c>
      <c r="J12" s="116">
        <v>3.125</v>
      </c>
    </row>
    <row r="13" spans="1:15" s="110" customFormat="1" ht="24.95" customHeight="1" x14ac:dyDescent="0.2">
      <c r="A13" s="193" t="s">
        <v>134</v>
      </c>
      <c r="B13" s="199" t="s">
        <v>214</v>
      </c>
      <c r="C13" s="113">
        <v>0.83358365875638329</v>
      </c>
      <c r="D13" s="115">
        <v>222</v>
      </c>
      <c r="E13" s="114">
        <v>216</v>
      </c>
      <c r="F13" s="114">
        <v>217</v>
      </c>
      <c r="G13" s="114">
        <v>214</v>
      </c>
      <c r="H13" s="140">
        <v>218</v>
      </c>
      <c r="I13" s="115">
        <v>4</v>
      </c>
      <c r="J13" s="116">
        <v>1.834862385321101</v>
      </c>
    </row>
    <row r="14" spans="1:15" s="287" customFormat="1" ht="24" customHeight="1" x14ac:dyDescent="0.2">
      <c r="A14" s="193" t="s">
        <v>215</v>
      </c>
      <c r="B14" s="199" t="s">
        <v>137</v>
      </c>
      <c r="C14" s="113">
        <v>39.185941724241516</v>
      </c>
      <c r="D14" s="115">
        <v>10436</v>
      </c>
      <c r="E14" s="114">
        <v>10458</v>
      </c>
      <c r="F14" s="114">
        <v>10509</v>
      </c>
      <c r="G14" s="114">
        <v>10325</v>
      </c>
      <c r="H14" s="140">
        <v>10351</v>
      </c>
      <c r="I14" s="115">
        <v>85</v>
      </c>
      <c r="J14" s="116">
        <v>0.82117669790358416</v>
      </c>
      <c r="K14" s="110"/>
      <c r="L14" s="110"/>
      <c r="M14" s="110"/>
      <c r="N14" s="110"/>
      <c r="O14" s="110"/>
    </row>
    <row r="15" spans="1:15" s="110" customFormat="1" ht="24.75" customHeight="1" x14ac:dyDescent="0.2">
      <c r="A15" s="193" t="s">
        <v>216</v>
      </c>
      <c r="B15" s="199" t="s">
        <v>217</v>
      </c>
      <c r="C15" s="113">
        <v>6.9728146590567741</v>
      </c>
      <c r="D15" s="115">
        <v>1857</v>
      </c>
      <c r="E15" s="114">
        <v>1925</v>
      </c>
      <c r="F15" s="114">
        <v>1945</v>
      </c>
      <c r="G15" s="114">
        <v>1891</v>
      </c>
      <c r="H15" s="140">
        <v>1944</v>
      </c>
      <c r="I15" s="115">
        <v>-87</v>
      </c>
      <c r="J15" s="116">
        <v>-4.4753086419753085</v>
      </c>
    </row>
    <row r="16" spans="1:15" s="287" customFormat="1" ht="24.95" customHeight="1" x14ac:dyDescent="0.2">
      <c r="A16" s="193" t="s">
        <v>218</v>
      </c>
      <c r="B16" s="199" t="s">
        <v>141</v>
      </c>
      <c r="C16" s="113">
        <v>21.812105737458698</v>
      </c>
      <c r="D16" s="115">
        <v>5809</v>
      </c>
      <c r="E16" s="114">
        <v>5776</v>
      </c>
      <c r="F16" s="114">
        <v>5816</v>
      </c>
      <c r="G16" s="114">
        <v>5685</v>
      </c>
      <c r="H16" s="140">
        <v>5700</v>
      </c>
      <c r="I16" s="115">
        <v>109</v>
      </c>
      <c r="J16" s="116">
        <v>1.9122807017543859</v>
      </c>
      <c r="K16" s="110"/>
      <c r="L16" s="110"/>
      <c r="M16" s="110"/>
      <c r="N16" s="110"/>
      <c r="O16" s="110"/>
    </row>
    <row r="17" spans="1:15" s="110" customFormat="1" ht="24.95" customHeight="1" x14ac:dyDescent="0.2">
      <c r="A17" s="193" t="s">
        <v>219</v>
      </c>
      <c r="B17" s="199" t="s">
        <v>220</v>
      </c>
      <c r="C17" s="113">
        <v>10.401021327726044</v>
      </c>
      <c r="D17" s="115">
        <v>2770</v>
      </c>
      <c r="E17" s="114">
        <v>2757</v>
      </c>
      <c r="F17" s="114">
        <v>2748</v>
      </c>
      <c r="G17" s="114">
        <v>2749</v>
      </c>
      <c r="H17" s="140">
        <v>2707</v>
      </c>
      <c r="I17" s="115">
        <v>63</v>
      </c>
      <c r="J17" s="116">
        <v>2.3272995936461025</v>
      </c>
    </row>
    <row r="18" spans="1:15" s="287" customFormat="1" ht="24.95" customHeight="1" x14ac:dyDescent="0.2">
      <c r="A18" s="201" t="s">
        <v>144</v>
      </c>
      <c r="B18" s="202" t="s">
        <v>145</v>
      </c>
      <c r="C18" s="113">
        <v>10.476118954641032</v>
      </c>
      <c r="D18" s="115">
        <v>2790</v>
      </c>
      <c r="E18" s="114">
        <v>2750</v>
      </c>
      <c r="F18" s="114">
        <v>2919</v>
      </c>
      <c r="G18" s="114">
        <v>2845</v>
      </c>
      <c r="H18" s="140">
        <v>2728</v>
      </c>
      <c r="I18" s="115">
        <v>62</v>
      </c>
      <c r="J18" s="116">
        <v>2.2727272727272729</v>
      </c>
      <c r="K18" s="110"/>
      <c r="L18" s="110"/>
      <c r="M18" s="110"/>
      <c r="N18" s="110"/>
      <c r="O18" s="110"/>
    </row>
    <row r="19" spans="1:15" s="110" customFormat="1" ht="24.95" customHeight="1" x14ac:dyDescent="0.2">
      <c r="A19" s="193" t="s">
        <v>146</v>
      </c>
      <c r="B19" s="199" t="s">
        <v>147</v>
      </c>
      <c r="C19" s="113">
        <v>10.952988885551216</v>
      </c>
      <c r="D19" s="115">
        <v>2917</v>
      </c>
      <c r="E19" s="114">
        <v>3009</v>
      </c>
      <c r="F19" s="114">
        <v>2973</v>
      </c>
      <c r="G19" s="114">
        <v>2965</v>
      </c>
      <c r="H19" s="140">
        <v>2957</v>
      </c>
      <c r="I19" s="115">
        <v>-40</v>
      </c>
      <c r="J19" s="116">
        <v>-1.3527223537368955</v>
      </c>
    </row>
    <row r="20" spans="1:15" s="287" customFormat="1" ht="24.95" customHeight="1" x14ac:dyDescent="0.2">
      <c r="A20" s="193" t="s">
        <v>148</v>
      </c>
      <c r="B20" s="199" t="s">
        <v>149</v>
      </c>
      <c r="C20" s="113">
        <v>4.9151396815860622</v>
      </c>
      <c r="D20" s="115">
        <v>1309</v>
      </c>
      <c r="E20" s="114">
        <v>1298</v>
      </c>
      <c r="F20" s="114">
        <v>1304</v>
      </c>
      <c r="G20" s="114">
        <v>1300</v>
      </c>
      <c r="H20" s="140">
        <v>1276</v>
      </c>
      <c r="I20" s="115">
        <v>33</v>
      </c>
      <c r="J20" s="116">
        <v>2.5862068965517242</v>
      </c>
      <c r="K20" s="110"/>
      <c r="L20" s="110"/>
      <c r="M20" s="110"/>
      <c r="N20" s="110"/>
      <c r="O20" s="110"/>
    </row>
    <row r="21" spans="1:15" s="110" customFormat="1" ht="24.95" customHeight="1" x14ac:dyDescent="0.2">
      <c r="A21" s="201" t="s">
        <v>150</v>
      </c>
      <c r="B21" s="202" t="s">
        <v>151</v>
      </c>
      <c r="C21" s="113">
        <v>2.1815860618804446</v>
      </c>
      <c r="D21" s="115">
        <v>581</v>
      </c>
      <c r="E21" s="114">
        <v>582</v>
      </c>
      <c r="F21" s="114">
        <v>583</v>
      </c>
      <c r="G21" s="114">
        <v>568</v>
      </c>
      <c r="H21" s="140">
        <v>530</v>
      </c>
      <c r="I21" s="115">
        <v>51</v>
      </c>
      <c r="J21" s="116">
        <v>9.6226415094339615</v>
      </c>
    </row>
    <row r="22" spans="1:15" s="110" customFormat="1" ht="24.95" customHeight="1" x14ac:dyDescent="0.2">
      <c r="A22" s="201" t="s">
        <v>152</v>
      </c>
      <c r="B22" s="199" t="s">
        <v>153</v>
      </c>
      <c r="C22" s="113">
        <v>1.5319915890657856</v>
      </c>
      <c r="D22" s="115">
        <v>408</v>
      </c>
      <c r="E22" s="114">
        <v>401</v>
      </c>
      <c r="F22" s="114">
        <v>397</v>
      </c>
      <c r="G22" s="114">
        <v>357</v>
      </c>
      <c r="H22" s="140">
        <v>349</v>
      </c>
      <c r="I22" s="115">
        <v>59</v>
      </c>
      <c r="J22" s="116">
        <v>16.905444126074499</v>
      </c>
    </row>
    <row r="23" spans="1:15" s="110" customFormat="1" ht="24.95" customHeight="1" x14ac:dyDescent="0.2">
      <c r="A23" s="193" t="s">
        <v>154</v>
      </c>
      <c r="B23" s="199" t="s">
        <v>155</v>
      </c>
      <c r="C23" s="113">
        <v>2.0238810453589666</v>
      </c>
      <c r="D23" s="115">
        <v>539</v>
      </c>
      <c r="E23" s="114">
        <v>552</v>
      </c>
      <c r="F23" s="114">
        <v>555</v>
      </c>
      <c r="G23" s="114">
        <v>555</v>
      </c>
      <c r="H23" s="140">
        <v>553</v>
      </c>
      <c r="I23" s="115">
        <v>-14</v>
      </c>
      <c r="J23" s="116">
        <v>-2.5316455696202533</v>
      </c>
    </row>
    <row r="24" spans="1:15" s="110" customFormat="1" ht="24.95" customHeight="1" x14ac:dyDescent="0.2">
      <c r="A24" s="193" t="s">
        <v>156</v>
      </c>
      <c r="B24" s="199" t="s">
        <v>221</v>
      </c>
      <c r="C24" s="113">
        <v>2.9963953139080806</v>
      </c>
      <c r="D24" s="115">
        <v>798</v>
      </c>
      <c r="E24" s="114">
        <v>797</v>
      </c>
      <c r="F24" s="114">
        <v>790</v>
      </c>
      <c r="G24" s="114">
        <v>771</v>
      </c>
      <c r="H24" s="140">
        <v>771</v>
      </c>
      <c r="I24" s="115">
        <v>27</v>
      </c>
      <c r="J24" s="116">
        <v>3.5019455252918288</v>
      </c>
    </row>
    <row r="25" spans="1:15" s="110" customFormat="1" ht="24.95" customHeight="1" x14ac:dyDescent="0.2">
      <c r="A25" s="193" t="s">
        <v>222</v>
      </c>
      <c r="B25" s="204" t="s">
        <v>159</v>
      </c>
      <c r="C25" s="113">
        <v>1.3893060979273055</v>
      </c>
      <c r="D25" s="115">
        <v>370</v>
      </c>
      <c r="E25" s="114">
        <v>367</v>
      </c>
      <c r="F25" s="114">
        <v>382</v>
      </c>
      <c r="G25" s="114">
        <v>362</v>
      </c>
      <c r="H25" s="140">
        <v>339</v>
      </c>
      <c r="I25" s="115">
        <v>31</v>
      </c>
      <c r="J25" s="116">
        <v>9.1445427728613566</v>
      </c>
    </row>
    <row r="26" spans="1:15" s="110" customFormat="1" ht="24.95" customHeight="1" x14ac:dyDescent="0.2">
      <c r="A26" s="201">
        <v>782.78300000000002</v>
      </c>
      <c r="B26" s="203" t="s">
        <v>160</v>
      </c>
      <c r="C26" s="113">
        <v>0.89741664163412438</v>
      </c>
      <c r="D26" s="115">
        <v>239</v>
      </c>
      <c r="E26" s="114">
        <v>247</v>
      </c>
      <c r="F26" s="114">
        <v>259</v>
      </c>
      <c r="G26" s="114">
        <v>223</v>
      </c>
      <c r="H26" s="140">
        <v>198</v>
      </c>
      <c r="I26" s="115">
        <v>41</v>
      </c>
      <c r="J26" s="116">
        <v>20.707070707070706</v>
      </c>
    </row>
    <row r="27" spans="1:15" s="110" customFormat="1" ht="24.95" customHeight="1" x14ac:dyDescent="0.2">
      <c r="A27" s="193" t="s">
        <v>161</v>
      </c>
      <c r="B27" s="199" t="s">
        <v>223</v>
      </c>
      <c r="C27" s="113">
        <v>4.8100030039050763</v>
      </c>
      <c r="D27" s="115">
        <v>1281</v>
      </c>
      <c r="E27" s="114">
        <v>1287</v>
      </c>
      <c r="F27" s="114">
        <v>1296</v>
      </c>
      <c r="G27" s="114">
        <v>1263</v>
      </c>
      <c r="H27" s="140">
        <v>1209</v>
      </c>
      <c r="I27" s="115">
        <v>72</v>
      </c>
      <c r="J27" s="116">
        <v>5.9553349875930524</v>
      </c>
    </row>
    <row r="28" spans="1:15" s="110" customFormat="1" ht="24.95" customHeight="1" x14ac:dyDescent="0.2">
      <c r="A28" s="193" t="s">
        <v>163</v>
      </c>
      <c r="B28" s="199" t="s">
        <v>164</v>
      </c>
      <c r="C28" s="113">
        <v>1.8361369780714929</v>
      </c>
      <c r="D28" s="115">
        <v>489</v>
      </c>
      <c r="E28" s="114">
        <v>500</v>
      </c>
      <c r="F28" s="114">
        <v>582</v>
      </c>
      <c r="G28" s="114">
        <v>499</v>
      </c>
      <c r="H28" s="140">
        <v>496</v>
      </c>
      <c r="I28" s="115">
        <v>-7</v>
      </c>
      <c r="J28" s="116">
        <v>-1.4112903225806452</v>
      </c>
    </row>
    <row r="29" spans="1:15" s="110" customFormat="1" ht="24.95" customHeight="1" x14ac:dyDescent="0.2">
      <c r="A29" s="193">
        <v>86</v>
      </c>
      <c r="B29" s="199" t="s">
        <v>165</v>
      </c>
      <c r="C29" s="113">
        <v>5.9252027635926705</v>
      </c>
      <c r="D29" s="115">
        <v>1578</v>
      </c>
      <c r="E29" s="114">
        <v>1578</v>
      </c>
      <c r="F29" s="114">
        <v>1580</v>
      </c>
      <c r="G29" s="114">
        <v>1617</v>
      </c>
      <c r="H29" s="140">
        <v>1620</v>
      </c>
      <c r="I29" s="115">
        <v>-42</v>
      </c>
      <c r="J29" s="116">
        <v>-2.5925925925925926</v>
      </c>
    </row>
    <row r="30" spans="1:15" s="110" customFormat="1" ht="24.95" customHeight="1" x14ac:dyDescent="0.2">
      <c r="A30" s="193">
        <v>87.88</v>
      </c>
      <c r="B30" s="204" t="s">
        <v>166</v>
      </c>
      <c r="C30" s="113">
        <v>7.2018624211474913</v>
      </c>
      <c r="D30" s="115">
        <v>1918</v>
      </c>
      <c r="E30" s="114">
        <v>1917</v>
      </c>
      <c r="F30" s="114">
        <v>1907</v>
      </c>
      <c r="G30" s="114">
        <v>1875</v>
      </c>
      <c r="H30" s="140">
        <v>1870</v>
      </c>
      <c r="I30" s="115">
        <v>48</v>
      </c>
      <c r="J30" s="116">
        <v>2.5668449197860963</v>
      </c>
    </row>
    <row r="31" spans="1:15" s="110" customFormat="1" ht="24.95" customHeight="1" x14ac:dyDescent="0.2">
      <c r="A31" s="193" t="s">
        <v>167</v>
      </c>
      <c r="B31" s="199" t="s">
        <v>168</v>
      </c>
      <c r="C31" s="113">
        <v>1.6033343346350255</v>
      </c>
      <c r="D31" s="115">
        <v>427</v>
      </c>
      <c r="E31" s="114">
        <v>428</v>
      </c>
      <c r="F31" s="114">
        <v>441</v>
      </c>
      <c r="G31" s="114">
        <v>434</v>
      </c>
      <c r="H31" s="140">
        <v>428</v>
      </c>
      <c r="I31" s="115">
        <v>-1</v>
      </c>
      <c r="J31" s="116">
        <v>-0.23364485981308411</v>
      </c>
    </row>
    <row r="32" spans="1:15" s="110" customFormat="1" ht="24.95" customHeight="1" x14ac:dyDescent="0.2">
      <c r="A32" s="193"/>
      <c r="B32" s="288" t="s">
        <v>224</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1.2391108440973264</v>
      </c>
      <c r="D34" s="115">
        <v>330</v>
      </c>
      <c r="E34" s="114">
        <v>320</v>
      </c>
      <c r="F34" s="114">
        <v>342</v>
      </c>
      <c r="G34" s="114">
        <v>335</v>
      </c>
      <c r="H34" s="140">
        <v>320</v>
      </c>
      <c r="I34" s="115">
        <v>10</v>
      </c>
      <c r="J34" s="116">
        <v>3.125</v>
      </c>
    </row>
    <row r="35" spans="1:10" s="110" customFormat="1" ht="24.95" customHeight="1" x14ac:dyDescent="0.2">
      <c r="A35" s="292" t="s">
        <v>171</v>
      </c>
      <c r="B35" s="293" t="s">
        <v>172</v>
      </c>
      <c r="C35" s="113">
        <v>50.495644337638929</v>
      </c>
      <c r="D35" s="115">
        <v>13448</v>
      </c>
      <c r="E35" s="114">
        <v>13424</v>
      </c>
      <c r="F35" s="114">
        <v>13645</v>
      </c>
      <c r="G35" s="114">
        <v>13384</v>
      </c>
      <c r="H35" s="140">
        <v>13297</v>
      </c>
      <c r="I35" s="115">
        <v>151</v>
      </c>
      <c r="J35" s="116">
        <v>1.1355944949988719</v>
      </c>
    </row>
    <row r="36" spans="1:10" s="110" customFormat="1" ht="24.95" customHeight="1" x14ac:dyDescent="0.2">
      <c r="A36" s="294" t="s">
        <v>173</v>
      </c>
      <c r="B36" s="295" t="s">
        <v>174</v>
      </c>
      <c r="C36" s="125">
        <v>48.265244818263746</v>
      </c>
      <c r="D36" s="143">
        <v>12854</v>
      </c>
      <c r="E36" s="144">
        <v>12963</v>
      </c>
      <c r="F36" s="144">
        <v>13049</v>
      </c>
      <c r="G36" s="144">
        <v>12789</v>
      </c>
      <c r="H36" s="145">
        <v>12596</v>
      </c>
      <c r="I36" s="143">
        <v>258</v>
      </c>
      <c r="J36" s="146">
        <v>2.0482692918386789</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2020-09-25T11:23:40Z</dcterms:created>
  <dcterms:modified xsi:type="dcterms:W3CDTF">2020-09-28T08:11:22Z</dcterms:modified>
</cp:coreProperties>
</file>