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I75" i="24" s="1"/>
  <c r="G75" i="24"/>
  <c r="F75" i="24"/>
  <c r="E75" i="24"/>
  <c r="L74" i="24"/>
  <c r="H74" i="24" s="1"/>
  <c r="G74" i="24"/>
  <c r="F74" i="24"/>
  <c r="E74" i="24"/>
  <c r="L73" i="24"/>
  <c r="H73" i="24" s="1"/>
  <c r="I73" i="24" s="1"/>
  <c r="G73" i="24"/>
  <c r="F73" i="24"/>
  <c r="E73" i="24"/>
  <c r="L72" i="24"/>
  <c r="H72" i="24" s="1"/>
  <c r="I72" i="24" s="1"/>
  <c r="G72" i="24"/>
  <c r="F72" i="24"/>
  <c r="E72" i="24"/>
  <c r="L71" i="24"/>
  <c r="H71" i="24" s="1"/>
  <c r="I71" i="24"/>
  <c r="G71" i="24"/>
  <c r="F71" i="24"/>
  <c r="E71" i="24"/>
  <c r="L70" i="24"/>
  <c r="H70" i="24" s="1"/>
  <c r="I70" i="24"/>
  <c r="G70" i="24"/>
  <c r="F70" i="24"/>
  <c r="E70" i="24"/>
  <c r="L69" i="24"/>
  <c r="H69" i="24" s="1"/>
  <c r="I69" i="24"/>
  <c r="G69" i="24"/>
  <c r="F69" i="24"/>
  <c r="E69" i="24"/>
  <c r="L68" i="24"/>
  <c r="H68" i="24" s="1"/>
  <c r="I68" i="24"/>
  <c r="G68" i="24"/>
  <c r="F68" i="24"/>
  <c r="E68" i="24"/>
  <c r="L67" i="24"/>
  <c r="H67" i="24" s="1"/>
  <c r="I67" i="24" s="1"/>
  <c r="G67" i="24"/>
  <c r="F67" i="24"/>
  <c r="E67" i="24"/>
  <c r="L66" i="24"/>
  <c r="H66" i="24" s="1"/>
  <c r="G66" i="24"/>
  <c r="F66" i="24"/>
  <c r="E66" i="24"/>
  <c r="L65" i="24"/>
  <c r="H65" i="24" s="1"/>
  <c r="I65" i="24" s="1"/>
  <c r="G65" i="24"/>
  <c r="F65" i="24"/>
  <c r="E65" i="24"/>
  <c r="L64" i="24"/>
  <c r="H64" i="24" s="1"/>
  <c r="I64" i="24" s="1"/>
  <c r="G64" i="24"/>
  <c r="F64" i="24"/>
  <c r="E64" i="24"/>
  <c r="L63" i="24"/>
  <c r="H63" i="24" s="1"/>
  <c r="I63" i="24"/>
  <c r="G63" i="24"/>
  <c r="F63" i="24"/>
  <c r="E63" i="24"/>
  <c r="L62" i="24"/>
  <c r="H62" i="24" s="1"/>
  <c r="I62" i="24"/>
  <c r="G62" i="24"/>
  <c r="F62" i="24"/>
  <c r="E62" i="24"/>
  <c r="L61" i="24"/>
  <c r="H61" i="24" s="1"/>
  <c r="I61" i="24"/>
  <c r="G61" i="24"/>
  <c r="F61" i="24"/>
  <c r="E61" i="24"/>
  <c r="L60" i="24"/>
  <c r="H60" i="24" s="1"/>
  <c r="I60" i="24"/>
  <c r="G60" i="24"/>
  <c r="F60" i="24"/>
  <c r="E60" i="24"/>
  <c r="L59" i="24"/>
  <c r="H59" i="24" s="1"/>
  <c r="I59" i="24" s="1"/>
  <c r="G59" i="24"/>
  <c r="F59" i="24"/>
  <c r="E59" i="24"/>
  <c r="L58" i="24"/>
  <c r="H58" i="24" s="1"/>
  <c r="G58" i="24"/>
  <c r="F58" i="24"/>
  <c r="E58" i="24"/>
  <c r="L57" i="24"/>
  <c r="H57" i="24" s="1"/>
  <c r="I57" i="24" s="1"/>
  <c r="G57" i="24"/>
  <c r="F57" i="24"/>
  <c r="E57" i="24"/>
  <c r="L56" i="24"/>
  <c r="H56" i="24" s="1"/>
  <c r="I56" i="24" s="1"/>
  <c r="G56" i="24"/>
  <c r="F56" i="24"/>
  <c r="E56" i="24"/>
  <c r="L55" i="24"/>
  <c r="H55" i="24" s="1"/>
  <c r="I55" i="24"/>
  <c r="G55" i="24"/>
  <c r="F55" i="24"/>
  <c r="E55" i="24"/>
  <c r="L54" i="24"/>
  <c r="H54" i="24" s="1"/>
  <c r="I54" i="24" s="1"/>
  <c r="G54" i="24"/>
  <c r="F54" i="24"/>
  <c r="E54" i="24"/>
  <c r="L53" i="24"/>
  <c r="H53" i="24" s="1"/>
  <c r="I53" i="24"/>
  <c r="G53" i="24"/>
  <c r="F53" i="24"/>
  <c r="E53" i="24"/>
  <c r="L52" i="24"/>
  <c r="H52" i="24" s="1"/>
  <c r="I52" i="24"/>
  <c r="G52" i="24"/>
  <c r="F52" i="24"/>
  <c r="E52" i="24"/>
  <c r="L51" i="24"/>
  <c r="H51" i="24" s="1"/>
  <c r="I51" i="24" s="1"/>
  <c r="G51" i="24"/>
  <c r="F51" i="24"/>
  <c r="E51" i="24"/>
  <c r="M44" i="24"/>
  <c r="L44" i="24"/>
  <c r="I44" i="24"/>
  <c r="F44" i="24"/>
  <c r="E44" i="24"/>
  <c r="D44" i="24"/>
  <c r="C44" i="24"/>
  <c r="G44" i="24" s="1"/>
  <c r="B44" i="24"/>
  <c r="K44" i="24" s="1"/>
  <c r="M43" i="24"/>
  <c r="I43" i="24"/>
  <c r="G43" i="24"/>
  <c r="E43" i="24"/>
  <c r="C43" i="24"/>
  <c r="L43" i="24" s="1"/>
  <c r="B43" i="24"/>
  <c r="J43" i="24" s="1"/>
  <c r="M42" i="24"/>
  <c r="L42" i="24"/>
  <c r="I42" i="24"/>
  <c r="F42" i="24"/>
  <c r="E42" i="24"/>
  <c r="D42" i="24"/>
  <c r="C42" i="24"/>
  <c r="G42" i="24" s="1"/>
  <c r="B42" i="24"/>
  <c r="K42" i="24" s="1"/>
  <c r="M41" i="24"/>
  <c r="J41" i="24"/>
  <c r="I41" i="24"/>
  <c r="G41" i="24"/>
  <c r="E41" i="24"/>
  <c r="C41" i="24"/>
  <c r="L41" i="24" s="1"/>
  <c r="B41" i="24"/>
  <c r="M40" i="24"/>
  <c r="L40" i="24"/>
  <c r="I40" i="24"/>
  <c r="F40" i="24"/>
  <c r="E40" i="24"/>
  <c r="D40" i="24"/>
  <c r="C40" i="24"/>
  <c r="G40" i="24" s="1"/>
  <c r="B40" i="24"/>
  <c r="K40" i="24" s="1"/>
  <c r="M36" i="24"/>
  <c r="L36" i="24"/>
  <c r="K36" i="24"/>
  <c r="J36" i="24"/>
  <c r="I36" i="24"/>
  <c r="H36" i="24"/>
  <c r="G36" i="24"/>
  <c r="F36" i="24"/>
  <c r="E36" i="24"/>
  <c r="D36" i="24"/>
  <c r="C35" i="24"/>
  <c r="C27" i="24"/>
  <c r="C19" i="24"/>
  <c r="G16" i="24"/>
  <c r="C7" i="24"/>
  <c r="K57" i="15"/>
  <c r="L57" i="15" s="1"/>
  <c r="C38" i="24"/>
  <c r="C37" i="24"/>
  <c r="M37" i="24" s="1"/>
  <c r="C34" i="24"/>
  <c r="C33" i="24"/>
  <c r="C32" i="24"/>
  <c r="C31" i="24"/>
  <c r="C30" i="24"/>
  <c r="C29" i="24"/>
  <c r="C28" i="24"/>
  <c r="C26" i="24"/>
  <c r="C25" i="24"/>
  <c r="C24" i="24"/>
  <c r="C23" i="24"/>
  <c r="C22" i="24"/>
  <c r="C21" i="24"/>
  <c r="C20" i="24"/>
  <c r="C18" i="24"/>
  <c r="C17" i="24"/>
  <c r="C16" i="24"/>
  <c r="C15" i="24"/>
  <c r="C9" i="24"/>
  <c r="C8" i="24"/>
  <c r="B38" i="24"/>
  <c r="B37" i="24"/>
  <c r="B35" i="24"/>
  <c r="B34" i="24"/>
  <c r="B33" i="24"/>
  <c r="B32" i="24"/>
  <c r="B31" i="24"/>
  <c r="B30" i="24"/>
  <c r="B29" i="24"/>
  <c r="B28" i="24"/>
  <c r="B27" i="24"/>
  <c r="B26" i="24"/>
  <c r="B25" i="24"/>
  <c r="B24" i="24"/>
  <c r="B23" i="24"/>
  <c r="B22" i="24"/>
  <c r="B21" i="24"/>
  <c r="K21" i="24" s="1"/>
  <c r="B20" i="24"/>
  <c r="B19" i="24"/>
  <c r="B18" i="24"/>
  <c r="B17" i="24"/>
  <c r="B16" i="24"/>
  <c r="B15" i="24"/>
  <c r="B9" i="24"/>
  <c r="B8" i="24"/>
  <c r="B7" i="24"/>
  <c r="F25" i="24" l="1"/>
  <c r="D25" i="24"/>
  <c r="J25" i="24"/>
  <c r="K25" i="24"/>
  <c r="H25" i="24"/>
  <c r="K26" i="24"/>
  <c r="J26" i="24"/>
  <c r="H26" i="24"/>
  <c r="F26" i="24"/>
  <c r="D26" i="24"/>
  <c r="F33" i="24"/>
  <c r="D33" i="24"/>
  <c r="J33" i="24"/>
  <c r="K33" i="24"/>
  <c r="H33" i="24"/>
  <c r="K32" i="24"/>
  <c r="J32" i="24"/>
  <c r="H32" i="24"/>
  <c r="F32" i="24"/>
  <c r="D32" i="24"/>
  <c r="D38" i="24"/>
  <c r="K38" i="24"/>
  <c r="J38" i="24"/>
  <c r="H38" i="24"/>
  <c r="F38" i="24"/>
  <c r="M38" i="24"/>
  <c r="E38" i="24"/>
  <c r="L38" i="24"/>
  <c r="G38" i="24"/>
  <c r="I38" i="24"/>
  <c r="G9" i="24"/>
  <c r="M9" i="24"/>
  <c r="E9" i="24"/>
  <c r="L9" i="24"/>
  <c r="I9" i="24"/>
  <c r="F9" i="24"/>
  <c r="D9" i="24"/>
  <c r="J9" i="24"/>
  <c r="H9" i="24"/>
  <c r="K9" i="24"/>
  <c r="K24" i="24"/>
  <c r="J24" i="24"/>
  <c r="H24" i="24"/>
  <c r="F24" i="24"/>
  <c r="D24" i="24"/>
  <c r="G21" i="24"/>
  <c r="M21" i="24"/>
  <c r="E21" i="24"/>
  <c r="L21" i="24"/>
  <c r="I21" i="24"/>
  <c r="K18" i="24"/>
  <c r="J18" i="24"/>
  <c r="H18" i="24"/>
  <c r="F18" i="24"/>
  <c r="D18" i="24"/>
  <c r="K8" i="24"/>
  <c r="J8" i="24"/>
  <c r="H8" i="24"/>
  <c r="F8" i="24"/>
  <c r="D8" i="24"/>
  <c r="F29" i="24"/>
  <c r="D29" i="24"/>
  <c r="J29" i="24"/>
  <c r="H29" i="24"/>
  <c r="G33" i="24"/>
  <c r="M33" i="24"/>
  <c r="E33" i="24"/>
  <c r="L33" i="24"/>
  <c r="I33" i="24"/>
  <c r="F35" i="24"/>
  <c r="D35" i="24"/>
  <c r="J35" i="24"/>
  <c r="K35" i="24"/>
  <c r="H35" i="24"/>
  <c r="B45" i="24"/>
  <c r="B39" i="24"/>
  <c r="G19" i="24"/>
  <c r="M19" i="24"/>
  <c r="E19" i="24"/>
  <c r="L19" i="24"/>
  <c r="I19" i="24"/>
  <c r="G17" i="24"/>
  <c r="M17" i="24"/>
  <c r="E17" i="24"/>
  <c r="L17" i="24"/>
  <c r="I17" i="24"/>
  <c r="C14" i="24"/>
  <c r="C6" i="24"/>
  <c r="I24" i="24"/>
  <c r="M24" i="24"/>
  <c r="E24" i="24"/>
  <c r="L24" i="24"/>
  <c r="I30" i="24"/>
  <c r="M30" i="24"/>
  <c r="E30" i="24"/>
  <c r="L30" i="24"/>
  <c r="G30" i="24"/>
  <c r="I20" i="24"/>
  <c r="M20" i="24"/>
  <c r="E20" i="24"/>
  <c r="L20" i="24"/>
  <c r="G20" i="24"/>
  <c r="F15" i="24"/>
  <c r="D15" i="24"/>
  <c r="J15" i="24"/>
  <c r="K15" i="24"/>
  <c r="H15" i="24"/>
  <c r="F21" i="24"/>
  <c r="D21" i="24"/>
  <c r="J21" i="24"/>
  <c r="H21" i="24"/>
  <c r="F27" i="24"/>
  <c r="D27" i="24"/>
  <c r="J27" i="24"/>
  <c r="K27" i="24"/>
  <c r="H27" i="24"/>
  <c r="K30" i="24"/>
  <c r="J30" i="24"/>
  <c r="H30" i="24"/>
  <c r="F30" i="24"/>
  <c r="D30" i="24"/>
  <c r="H37" i="24"/>
  <c r="F37" i="24"/>
  <c r="D37" i="24"/>
  <c r="K37" i="24"/>
  <c r="J37" i="24"/>
  <c r="I18" i="24"/>
  <c r="M18" i="24"/>
  <c r="E18" i="24"/>
  <c r="G18" i="24"/>
  <c r="L18" i="24"/>
  <c r="I34" i="24"/>
  <c r="M34" i="24"/>
  <c r="E34" i="24"/>
  <c r="G34" i="24"/>
  <c r="L34" i="24"/>
  <c r="G24" i="24"/>
  <c r="K58" i="24"/>
  <c r="J58" i="24"/>
  <c r="I58" i="24"/>
  <c r="K74" i="24"/>
  <c r="J74" i="24"/>
  <c r="I74" i="24"/>
  <c r="I77" i="24" s="1"/>
  <c r="F17" i="24"/>
  <c r="D17" i="24"/>
  <c r="J17" i="24"/>
  <c r="K17" i="24"/>
  <c r="H17" i="24"/>
  <c r="G23" i="24"/>
  <c r="M23" i="24"/>
  <c r="E23" i="24"/>
  <c r="L23" i="24"/>
  <c r="I23" i="24"/>
  <c r="G15" i="24"/>
  <c r="M15" i="24"/>
  <c r="E15" i="24"/>
  <c r="L15" i="24"/>
  <c r="I15" i="24"/>
  <c r="G25" i="24"/>
  <c r="M25" i="24"/>
  <c r="E25" i="24"/>
  <c r="L25" i="24"/>
  <c r="I25" i="24"/>
  <c r="I28" i="24"/>
  <c r="M28" i="24"/>
  <c r="E28" i="24"/>
  <c r="L28" i="24"/>
  <c r="G28" i="24"/>
  <c r="G31" i="24"/>
  <c r="M31" i="24"/>
  <c r="E31" i="24"/>
  <c r="L31" i="24"/>
  <c r="I31" i="24"/>
  <c r="G27" i="24"/>
  <c r="M27" i="24"/>
  <c r="E27" i="24"/>
  <c r="L27" i="24"/>
  <c r="I27" i="24"/>
  <c r="I37" i="24"/>
  <c r="G37" i="24"/>
  <c r="L37" i="24"/>
  <c r="E37" i="24"/>
  <c r="F7" i="24"/>
  <c r="D7" i="24"/>
  <c r="J7" i="24"/>
  <c r="K7" i="24"/>
  <c r="H7" i="24"/>
  <c r="K16" i="24"/>
  <c r="J16" i="24"/>
  <c r="H16" i="24"/>
  <c r="F16" i="24"/>
  <c r="D16" i="24"/>
  <c r="F19" i="24"/>
  <c r="D19" i="24"/>
  <c r="J19" i="24"/>
  <c r="K19" i="24"/>
  <c r="H19" i="24"/>
  <c r="K22" i="24"/>
  <c r="J22" i="24"/>
  <c r="H22" i="24"/>
  <c r="F22" i="24"/>
  <c r="D22" i="24"/>
  <c r="K28" i="24"/>
  <c r="J28" i="24"/>
  <c r="H28" i="24"/>
  <c r="F28" i="24"/>
  <c r="D28" i="24"/>
  <c r="K29" i="24"/>
  <c r="F23" i="24"/>
  <c r="D23" i="24"/>
  <c r="J23" i="24"/>
  <c r="K23" i="24"/>
  <c r="H23" i="24"/>
  <c r="F31" i="24"/>
  <c r="D31" i="24"/>
  <c r="J31" i="24"/>
  <c r="K31" i="24"/>
  <c r="H31" i="24"/>
  <c r="I16" i="24"/>
  <c r="M16" i="24"/>
  <c r="E16" i="24"/>
  <c r="L16" i="24"/>
  <c r="I22" i="24"/>
  <c r="M22" i="24"/>
  <c r="E22" i="24"/>
  <c r="L22" i="24"/>
  <c r="G22" i="24"/>
  <c r="I32" i="24"/>
  <c r="M32" i="24"/>
  <c r="E32" i="24"/>
  <c r="L32" i="24"/>
  <c r="C45" i="24"/>
  <c r="C39" i="24"/>
  <c r="G7" i="24"/>
  <c r="M7" i="24"/>
  <c r="E7" i="24"/>
  <c r="L7" i="24"/>
  <c r="I7" i="24"/>
  <c r="G32" i="24"/>
  <c r="B14" i="24"/>
  <c r="B6" i="24"/>
  <c r="K20" i="24"/>
  <c r="J20" i="24"/>
  <c r="H20" i="24"/>
  <c r="F20" i="24"/>
  <c r="D20" i="24"/>
  <c r="K34" i="24"/>
  <c r="J34" i="24"/>
  <c r="H34" i="24"/>
  <c r="F34" i="24"/>
  <c r="D34" i="24"/>
  <c r="I8" i="24"/>
  <c r="M8" i="24"/>
  <c r="E8" i="24"/>
  <c r="L8" i="24"/>
  <c r="G8" i="24"/>
  <c r="I26" i="24"/>
  <c r="M26" i="24"/>
  <c r="E26" i="24"/>
  <c r="G26" i="24"/>
  <c r="L26" i="24"/>
  <c r="G29" i="24"/>
  <c r="M29" i="24"/>
  <c r="E29" i="24"/>
  <c r="L29" i="24"/>
  <c r="I29" i="24"/>
  <c r="G35" i="24"/>
  <c r="M35" i="24"/>
  <c r="E35" i="24"/>
  <c r="L35" i="24"/>
  <c r="I35" i="24"/>
  <c r="K66" i="24"/>
  <c r="J66" i="24"/>
  <c r="I66" i="24"/>
  <c r="H41" i="24"/>
  <c r="F41" i="24"/>
  <c r="D41" i="24"/>
  <c r="K41" i="24"/>
  <c r="K53" i="24"/>
  <c r="J53" i="24"/>
  <c r="K61" i="24"/>
  <c r="J61" i="24"/>
  <c r="K69" i="24"/>
  <c r="J69" i="24"/>
  <c r="K55" i="24"/>
  <c r="J55" i="24"/>
  <c r="K63" i="24"/>
  <c r="J63" i="24"/>
  <c r="K71" i="24"/>
  <c r="J71" i="24"/>
  <c r="K52" i="24"/>
  <c r="J52" i="24"/>
  <c r="K60" i="24"/>
  <c r="J60" i="24"/>
  <c r="K68" i="24"/>
  <c r="J68" i="24"/>
  <c r="K57" i="24"/>
  <c r="J57" i="24"/>
  <c r="K65" i="24"/>
  <c r="J65" i="24"/>
  <c r="K73" i="24"/>
  <c r="J73" i="24"/>
  <c r="K54" i="24"/>
  <c r="J54" i="24"/>
  <c r="K62" i="24"/>
  <c r="J62" i="24"/>
  <c r="K70" i="24"/>
  <c r="J70" i="24"/>
  <c r="K51" i="24"/>
  <c r="J51" i="24"/>
  <c r="K59" i="24"/>
  <c r="J59" i="24"/>
  <c r="K67" i="24"/>
  <c r="J67" i="24"/>
  <c r="K75" i="24"/>
  <c r="J75" i="24"/>
  <c r="H43" i="24"/>
  <c r="F43" i="24"/>
  <c r="D43" i="24"/>
  <c r="K43" i="24"/>
  <c r="K56" i="24"/>
  <c r="J56" i="24"/>
  <c r="K64" i="24"/>
  <c r="J64" i="24"/>
  <c r="K72" i="24"/>
  <c r="J72" i="24"/>
  <c r="H40" i="24"/>
  <c r="H42" i="24"/>
  <c r="H44" i="24"/>
  <c r="J40" i="24"/>
  <c r="J42" i="24"/>
  <c r="J44" i="24"/>
  <c r="I79" i="24" l="1"/>
  <c r="K6" i="24"/>
  <c r="J6" i="24"/>
  <c r="H6" i="24"/>
  <c r="F6" i="24"/>
  <c r="D6" i="24"/>
  <c r="K14" i="24"/>
  <c r="J14" i="24"/>
  <c r="H14" i="24"/>
  <c r="F14" i="24"/>
  <c r="D14" i="24"/>
  <c r="I45" i="24"/>
  <c r="G45" i="24"/>
  <c r="L45" i="24"/>
  <c r="E45" i="24"/>
  <c r="M45" i="24"/>
  <c r="I6" i="24"/>
  <c r="M6" i="24"/>
  <c r="E6" i="24"/>
  <c r="G6" i="24"/>
  <c r="L6" i="24"/>
  <c r="J77" i="24"/>
  <c r="I78" i="24" s="1"/>
  <c r="K77" i="24"/>
  <c r="H39" i="24"/>
  <c r="F39" i="24"/>
  <c r="D39" i="24"/>
  <c r="K39" i="24"/>
  <c r="J39" i="24"/>
  <c r="H45" i="24"/>
  <c r="F45" i="24"/>
  <c r="D45" i="24"/>
  <c r="K45" i="24"/>
  <c r="J45" i="24"/>
  <c r="I14" i="24"/>
  <c r="M14" i="24"/>
  <c r="E14" i="24"/>
  <c r="L14" i="24"/>
  <c r="G14" i="24"/>
  <c r="I39" i="24"/>
  <c r="G39" i="24"/>
  <c r="L39" i="24"/>
  <c r="M39" i="24"/>
  <c r="E39" i="24"/>
  <c r="I82" i="24" l="1"/>
  <c r="K79" i="24"/>
  <c r="K78" i="24"/>
  <c r="J79" i="24"/>
  <c r="J78" i="24"/>
  <c r="I81" i="24" s="1"/>
  <c r="I83" i="24" l="1"/>
</calcChain>
</file>

<file path=xl/sharedStrings.xml><?xml version="1.0" encoding="utf-8"?>
<sst xmlns="http://schemas.openxmlformats.org/spreadsheetml/2006/main" count="1689" uniqueCount="520">
  <si>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</si>
  <si>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</si>
  <si>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</si>
  <si>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</si>
  <si>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</si>
  <si>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</si>
  <si>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</si>
  <si>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</si>
  <si>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</si>
  <si>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</si>
  <si>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</si>
  <si>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</si>
  <si>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</si>
  <si>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Bayreuth, Stadt (09462)</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</si>
  <si>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</si>
  <si>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</si>
  <si>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</si>
  <si>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</si>
  <si>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</si>
  <si>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</si>
  <si>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</si>
  <si>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</si>
  <si>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</si>
  <si>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</si>
  <si>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</si>
  <si>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</si>
  <si>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</si>
  <si>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</si>
  <si>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Südost</t>
  </si>
  <si>
    <t>Nordostpark 14</t>
  </si>
  <si>
    <t>90411 Nürnberg</t>
  </si>
  <si>
    <t>E-Mail:</t>
  </si>
  <si>
    <t>Statistik-Service-Suedost@arbeitsagentur.de</t>
  </si>
  <si>
    <t>Hotline:</t>
  </si>
  <si>
    <t>0911/179-8001</t>
  </si>
  <si>
    <t>Fax:</t>
  </si>
  <si>
    <t>0911/179-908001</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</si>
  <si>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</si>
  <si>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</si>
  <si>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</si>
  <si>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</si>
  <si>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</si>
  <si>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</si>
  <si>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</si>
  <si>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</si>
  <si>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</si>
  <si>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</si>
  <si>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</si>
  <si>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</si>
  <si>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</si>
  <si>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</si>
  <si>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</si>
  <si>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</si>
  <si>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</si>
  <si>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</si>
  <si>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</si>
  <si>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</si>
  <si>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</si>
  <si>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</si>
  <si>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</si>
  <si>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</si>
  <si>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</si>
  <si>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</si>
  <si>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</si>
  <si>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</si>
  <si>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</si>
  <si>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</si>
  <si>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</si>
  <si>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</si>
  <si>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</si>
  <si>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</si>
  <si>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</si>
  <si>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</si>
  <si>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</si>
  <si>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</si>
  <si>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</si>
  <si>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</si>
  <si>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</si>
  <si>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</si>
  <si>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</si>
  <si>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</si>
  <si>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</si>
  <si>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</si>
  <si>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</si>
  <si>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</si>
  <si>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</si>
  <si>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</si>
  <si>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</si>
  <si>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</si>
  <si>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</si>
  <si>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</si>
  <si>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</si>
  <si>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Bayreuth, Stadt (09462);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</si>
  <si>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</si>
  <si>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</si>
  <si>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</si>
  <si>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</si>
  <si>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</si>
  <si>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</si>
  <si>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</si>
  <si>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</si>
  <si>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</si>
  <si>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</si>
  <si>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</si>
  <si>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</si>
  <si>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</si>
  <si>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</si>
  <si>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</si>
  <si>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</si>
  <si>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</si>
  <si>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</si>
  <si>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</si>
  <si>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</si>
  <si>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</si>
  <si>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</si>
  <si>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</si>
  <si>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</si>
  <si>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</si>
  <si>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</si>
  <si>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</si>
  <si>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</si>
  <si>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</si>
  <si>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</si>
  <si>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</si>
  <si>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</si>
  <si>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</si>
  <si>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</si>
  <si>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</si>
  <si>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</si>
  <si>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Bundesland Bayern</t>
  </si>
  <si>
    <t>Westdeutschland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</si>
  <si>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</si>
  <si>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</si>
  <si>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</si>
  <si>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</si>
  <si>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</si>
  <si>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</si>
  <si>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</si>
  <si>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</si>
  <si>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</si>
  <si>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</si>
  <si>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</si>
  <si>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</si>
  <si>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</si>
  <si>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</si>
  <si>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</si>
  <si>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</si>
  <si>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</si>
  <si>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</si>
  <si>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</si>
  <si>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</si>
  <si>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</si>
  <si>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</si>
  <si>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</si>
  <si>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</si>
  <si>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</si>
  <si>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</si>
  <si>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</si>
  <si>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</si>
  <si>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</si>
  <si>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</si>
  <si>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</si>
  <si>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</si>
  <si>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</si>
  <si>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</si>
  <si>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</si>
  <si>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</si>
  <si>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</si>
  <si>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</si>
  <si>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</si>
  <si>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</si>
  <si>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</si>
  <si>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</si>
  <si>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</si>
  <si>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</si>
  <si>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</si>
  <si>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</si>
  <si>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</si>
  <si>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</si>
  <si>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</si>
  <si>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</si>
  <si>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</si>
  <si>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</si>
  <si>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Bayreuth, Stadt (09462)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</si>
  <si>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</si>
  <si>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</si>
  <si>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</si>
  <si>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</si>
  <si>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</si>
  <si>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</si>
  <si>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</si>
  <si>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</si>
  <si>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</si>
  <si>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</si>
  <si>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</si>
  <si>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</si>
  <si>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</si>
  <si>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</si>
  <si>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</si>
  <si>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</si>
  <si>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</si>
  <si>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</si>
  <si>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</si>
  <si>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</si>
  <si>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</si>
  <si>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</si>
  <si>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</si>
  <si>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</si>
  <si>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</si>
  <si>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</si>
  <si>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</si>
  <si>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</si>
  <si>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</si>
  <si>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</si>
  <si>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</si>
  <si>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</si>
  <si>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</si>
  <si>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</si>
  <si>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</si>
  <si>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</si>
  <si>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</si>
  <si>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</si>
  <si>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</si>
  <si>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</si>
  <si>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</si>
  <si>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</si>
  <si>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</si>
  <si>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</si>
  <si>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</si>
  <si>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</si>
  <si>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</si>
  <si>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</si>
  <si>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</si>
  <si>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</si>
  <si>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</si>
  <si>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</si>
  <si>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</si>
  <si>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</si>
  <si>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</si>
  <si>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</si>
  <si>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</si>
  <si>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</si>
  <si>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</si>
  <si>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</si>
  <si>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</si>
  <si>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</si>
  <si>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</si>
  <si>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</si>
  <si>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</si>
  <si>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</si>
  <si>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</si>
  <si>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</si>
  <si>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</si>
  <si>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</si>
  <si>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</si>
  <si>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</si>
  <si>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</si>
  <si>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</si>
  <si>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</si>
  <si>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</si>
  <si>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</si>
  <si>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</si>
  <si>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</si>
  <si>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</si>
  <si>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</si>
  <si>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</si>
  <si>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</si>
  <si>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</si>
  <si>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</si>
  <si>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</si>
  <si>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</si>
  <si>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</si>
  <si>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</si>
  <si>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</si>
  <si>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</si>
  <si>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</si>
  <si>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</si>
  <si>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</si>
  <si>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</si>
  <si>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</si>
  <si>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</si>
  <si>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</si>
  <si>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</si>
  <si>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</si>
  <si>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</si>
  <si>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</si>
  <si>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</si>
  <si>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</si>
  <si>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</si>
  <si>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</si>
  <si>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</si>
  <si>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</si>
  <si>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</si>
  <si>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</si>
  <si>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</si>
  <si>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</si>
  <si>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</si>
  <si>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</si>
  <si>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</si>
  <si>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</si>
  <si>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</si>
  <si>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</si>
  <si>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</si>
  <si>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</si>
  <si>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</si>
  <si>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</si>
  <si>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</si>
  <si>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</si>
  <si>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</si>
  <si>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</si>
  <si>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</si>
  <si>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</si>
  <si>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</si>
  <si>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</si>
  <si>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</si>
  <si>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</si>
  <si>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</si>
  <si>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</si>
  <si>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</si>
  <si>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</si>
  <si>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</si>
  <si>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</si>
  <si>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</si>
  <si>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</si>
  <si>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</si>
  <si>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</si>
  <si>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</si>
  <si>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</si>
  <si>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</si>
  <si>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</si>
  <si>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</si>
  <si>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</si>
  <si>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</si>
  <si>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</si>
  <si>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</si>
  <si>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</si>
  <si>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</si>
  <si>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</si>
  <si>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</si>
  <si>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</si>
  <si>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</si>
  <si>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</si>
  <si>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</si>
  <si>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</si>
  <si>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</si>
  <si>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</si>
  <si>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</si>
  <si>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</si>
  <si>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</si>
  <si>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</si>
  <si>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</si>
  <si>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</si>
  <si>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</si>
  <si>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</si>
  <si>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</si>
  <si>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</si>
  <si>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</si>
  <si>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</si>
  <si>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</si>
  <si>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</si>
  <si>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</si>
  <si>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</si>
  <si>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</si>
  <si>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</si>
  <si>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</si>
  <si>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</si>
  <si>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</si>
  <si>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</si>
  <si>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</si>
  <si>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</si>
  <si>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</si>
  <si>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</si>
  <si>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</si>
  <si>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Bayreuth, Stadt (09462);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</si>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</sst>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1">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164" fontId="16" fillId="0" borderId="0" xfId="12" applyNumberFormat="1" applyFont="1" applyFill="1" applyBorder="1" applyAlignment="1">
      <alignment horizontal="left"/>
    </xf>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9" fillId="0" borderId="0" xfId="4" applyFont="1" applyFill="1" applyBorder="1" applyAlignment="1">
      <alignment horizontal="left" wrapText="1"/>
    </xf>
    <xf numFmtId="0" fontId="3" fillId="0" borderId="0" xfId="3"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3" applyFont="1" applyFill="1" applyBorder="1" applyAlignment="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5" fillId="0" borderId="0" xfId="5" applyFont="1" applyFill="1" applyBorder="1" applyAlignment="1">
      <alignment horizontal="left"/>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3" fillId="0" borderId="0" xfId="4" applyFont="1" applyBorder="1" applyAlignment="1">
      <alignment horizontal="left"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64" fontId="16" fillId="0" borderId="6" xfId="4" applyNumberFormat="1" applyFont="1" applyBorder="1" applyAlignment="1">
      <alignment horizontal="center" vertical="top"/>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49" fontId="16" fillId="0" borderId="0" xfId="9" applyNumberFormat="1" applyFont="1" applyFill="1" applyBorder="1" applyAlignment="1"/>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7" fillId="0" borderId="0" xfId="4" applyFont="1" applyAlignment="1">
      <alignment wrapText="1"/>
    </xf>
    <xf numFmtId="0" fontId="34" fillId="0" borderId="0" xfId="6" applyFont="1" applyAlignment="1" applyProtection="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9" xfId="4" applyFont="1" applyBorder="1" applyAlignment="1">
      <alignment horizontal="center" vertical="center"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0" fontId="3" fillId="0" borderId="0" xfId="4" applyNumberFormat="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15" fillId="0" borderId="0" xfId="21" applyFill="1" applyAlignment="1" applyProtection="1"/>
    <xf numFmtId="0" fontId="15" fillId="0" borderId="0" xfId="21" applyFill="1" applyAlignment="1" applyProtection="1">
      <alignment horizontal="left"/>
    </xf>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xf numFmtId="0" fontId="15" fillId="0" borderId="0" xfId="21" applyAlignment="1" applyProtection="1">
      <alignment horizontal="left" wrapText="1" indent="2"/>
    </xf>
    <xf numFmtId="0" fontId="3" fillId="0" borderId="0" xfId="4" applyFont="1" applyAlignment="1">
      <alignment horizontal="left" wrapText="1"/>
    </xf>
    <xf numFmtId="0" fontId="3" fillId="0" borderId="0" xfId="4"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{83DF8DA3-70EC-4DBA-BC34-B2D0830C9A35}</c15:txfldGUID>
                      <c15:f>Daten_Diagramme!$D$6</c15:f>
                      <c15:dlblFieldTableCache>
                        <c:ptCount val="1"/>
                        <c:pt idx="0">
                          <c:v>0.9</c:v>
                        </c:pt>
                      </c15:dlblFieldTableCache>
                    </c15:dlblFTEntry>
                  </c15:dlblFieldTable>
                  <c15:showDataLabelsRange val="0"/>
                </c:ext>
                <c:ext xmlns:c16="http://schemas.microsoft.com/office/drawing/2014/chart" uri="{C3380CC4-5D6E-409C-BE32-E72D297353CC}">
                  <c16:uniqueId val="{00000000-E3EC-4181-BBF9-51B51754D211}"/>
                </c:ext>
              </c:extLst>
            </c:dLbl>
            <c:dLbl>
              <c:idx val="1"/>
              <c:tx>
                <c:strRef>
                  <c:f>Daten_Diagramme!$D$7</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{7D4D5196-334E-4F8E-8B5A-C549A9D0E477}</c15:txfldGUID>
                      <c15:f>Daten_Diagramme!$D$7</c15:f>
                      <c15:dlblFieldTableCache>
                        <c:ptCount val="1"/>
                        <c:pt idx="0">
                          <c:v>1.0</c:v>
                        </c:pt>
                      </c15:dlblFieldTableCache>
                    </c15:dlblFTEntry>
                  </c15:dlblFieldTable>
                  <c15:showDataLabelsRange val="0"/>
                </c:ext>
                <c:ext xmlns:c16="http://schemas.microsoft.com/office/drawing/2014/chart" uri="{C3380CC4-5D6E-409C-BE32-E72D297353CC}">
                  <c16:uniqueId val="{00000001-E3EC-4181-BBF9-51B51754D211}"/>
                </c:ext>
              </c:extLst>
            </c:dLbl>
            <c:dLbl>
              <c:idx val="2"/>
              <c:tx>
                <c:strRef>
                  <c:f>Daten_Diagramme!$D$8</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{626BCC35-FC73-400C-9817-9BC1DD1F74ED}</c15:txfldGUID>
                      <c15:f>Daten_Diagramme!$D$8</c15:f>
                      <c15:dlblFieldTableCache>
                        <c:ptCount val="1"/>
                        <c:pt idx="0">
                          <c:v>1.1</c:v>
                        </c:pt>
                      </c15:dlblFieldTableCache>
                    </c15:dlblFTEntry>
                  </c15:dlblFieldTable>
                  <c15:showDataLabelsRange val="0"/>
                </c:ext>
                <c:ext xmlns:c16="http://schemas.microsoft.com/office/drawing/2014/chart" uri="{C3380CC4-5D6E-409C-BE32-E72D297353CC}">
                  <c16:uniqueId val="{00000002-E3EC-4181-BBF9-51B51754D211}"/>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{38234705-31BE-49A8-BF0A-8663938EA76F}</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E3EC-4181-BBF9-51B51754D211}"/>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0.85552526735164602</c:v>
                </c:pt>
                <c:pt idx="1">
                  <c:v>1.0013227114154917</c:v>
                </c:pt>
                <c:pt idx="2">
                  <c:v>1.1186464311118853</c:v>
                </c:pt>
                <c:pt idx="3">
                  <c:v>1.0875687030768</c:v>
                </c:pt>
              </c:numCache>
            </c:numRef>
          </c:val>
          <c:extLst>
            <c:ext xmlns:c16="http://schemas.microsoft.com/office/drawing/2014/chart" uri="{C3380CC4-5D6E-409C-BE32-E72D297353CC}">
              <c16:uniqueId val="{00000004-E3EC-4181-BBF9-51B51754D211}"/>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{6B5459EE-06C7-49CA-97B0-3C63BB5F9A14}</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E3EC-4181-BBF9-51B51754D211}"/>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{A368BE42-2F22-4F2E-96D3-95A164E03FE8}</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E3EC-4181-BBF9-51B51754D211}"/>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{1CD89922-D574-4496-B3E2-89348D5F7ED1}</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E3EC-4181-BBF9-51B51754D211}"/>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{0E8EC2AA-29B3-40E9-A656-FF25F8ECDD51}</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E3EC-4181-BBF9-51B51754D211}"/>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E3EC-4181-BBF9-51B51754D211}"/>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E3EC-4181-BBF9-51B51754D211}"/>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-4.5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{9B7581D7-727B-4208-8D3C-D1105C318CEF}</c15:txfldGUID>
                      <c15:f>Daten_Diagramme!$E$6</c15:f>
                      <c15:dlblFieldTableCache>
                        <c:ptCount val="1"/>
                        <c:pt idx="0">
                          <c:v>-4.5</c:v>
                        </c:pt>
                      </c15:dlblFieldTableCache>
                    </c15:dlblFTEntry>
                  </c15:dlblFieldTable>
                  <c15:showDataLabelsRange val="0"/>
                </c:ext>
                <c:ext xmlns:c16="http://schemas.microsoft.com/office/drawing/2014/chart" uri="{C3380CC4-5D6E-409C-BE32-E72D297353CC}">
                  <c16:uniqueId val="{00000000-3D7F-40B2-A70B-B3EBF1E643E6}"/>
                </c:ext>
              </c:extLst>
            </c:dLbl>
            <c:dLbl>
              <c:idx val="1"/>
              <c:tx>
                <c:strRef>
                  <c:f>Daten_Diagramme!$E$7</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{0DD98D70-8087-4A63-873A-3D1D9446554B}</c15:txfldGUID>
                      <c15:f>Daten_Diagramme!$E$7</c15:f>
                      <c15:dlblFieldTableCache>
                        <c:ptCount val="1"/>
                        <c:pt idx="0">
                          <c:v>-1.9</c:v>
                        </c:pt>
                      </c15:dlblFieldTableCache>
                    </c15:dlblFTEntry>
                  </c15:dlblFieldTable>
                  <c15:showDataLabelsRange val="0"/>
                </c:ext>
                <c:ext xmlns:c16="http://schemas.microsoft.com/office/drawing/2014/chart" uri="{C3380CC4-5D6E-409C-BE32-E72D297353CC}">
                  <c16:uniqueId val="{00000001-3D7F-40B2-A70B-B3EBF1E643E6}"/>
                </c:ext>
              </c:extLst>
            </c:dLbl>
            <c:dLbl>
              <c:idx val="2"/>
              <c:tx>
                <c:strRef>
                  <c:f>Daten_Diagramme!$E$8</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{AE5CA875-EB3A-41E2-9013-FF1FE16600FE}</c15:txfldGUID>
                      <c15:f>Daten_Diagramme!$E$8</c15:f>
                      <c15:dlblFieldTableCache>
                        <c:ptCount val="1"/>
                        <c:pt idx="0">
                          <c:v>-2.8</c:v>
                        </c:pt>
                      </c15:dlblFieldTableCache>
                    </c15:dlblFTEntry>
                  </c15:dlblFieldTable>
                  <c15:showDataLabelsRange val="0"/>
                </c:ext>
                <c:ext xmlns:c16="http://schemas.microsoft.com/office/drawing/2014/chart" uri="{C3380CC4-5D6E-409C-BE32-E72D297353CC}">
                  <c16:uniqueId val="{00000002-3D7F-40B2-A70B-B3EBF1E643E6}"/>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{ACF49621-1FC4-4C15-B616-D427FF661660}</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3D7F-40B2-A70B-B3EBF1E643E6}"/>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-4.5061317615742942</c:v>
                </c:pt>
                <c:pt idx="1">
                  <c:v>-1.8915068707011207</c:v>
                </c:pt>
                <c:pt idx="2">
                  <c:v>-2.7637010795899166</c:v>
                </c:pt>
                <c:pt idx="3">
                  <c:v>-2.8655893304673015</c:v>
                </c:pt>
              </c:numCache>
            </c:numRef>
          </c:val>
          <c:extLst>
            <c:ext xmlns:c16="http://schemas.microsoft.com/office/drawing/2014/chart" uri="{C3380CC4-5D6E-409C-BE32-E72D297353CC}">
              <c16:uniqueId val="{00000004-3D7F-40B2-A70B-B3EBF1E643E6}"/>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{3A81B4CB-4A76-4A2A-9D54-4AD6FCDAAF24}</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3D7F-40B2-A70B-B3EBF1E643E6}"/>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{07BA7080-34D2-47D1-9920-25EE27518597}</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3D7F-40B2-A70B-B3EBF1E643E6}"/>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{BCCEA2E0-0130-4E7C-BA36-77C155F87DE4}</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3D7F-40B2-A70B-B3EBF1E643E6}"/>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{3CEA9B9A-4C9D-4BD3-A697-A199709F5331}</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3D7F-40B2-A70B-B3EBF1E643E6}"/>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3D7F-40B2-A70B-B3EBF1E643E6}"/>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3D7F-40B2-A70B-B3EBF1E643E6}"/>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{6766D794-E1FD-44EA-9B0A-3AB3D0C3C9D5}</c15:txfldGUID>
                      <c15:f>Daten_Diagramme!$D$14</c15:f>
                      <c15:dlblFieldTableCache>
                        <c:ptCount val="1"/>
                        <c:pt idx="0">
                          <c:v>0.9</c:v>
                        </c:pt>
                      </c15:dlblFieldTableCache>
                    </c15:dlblFTEntry>
                  </c15:dlblFieldTable>
                  <c15:showDataLabelsRange val="0"/>
                </c:ext>
                <c:ext xmlns:c16="http://schemas.microsoft.com/office/drawing/2014/chart" uri="{C3380CC4-5D6E-409C-BE32-E72D297353CC}">
                  <c16:uniqueId val="{00000000-9860-40F7-8C51-C0DB994CEE33}"/>
                </c:ext>
              </c:extLst>
            </c:dLbl>
            <c:dLbl>
              <c:idx val="1"/>
              <c:tx>
                <c:strRef>
                  <c:f>Daten_Diagramme!$D$15</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{161A0507-D72C-43A0-93D4-6F82581102CB}</c15:txfldGUID>
                      <c15:f>Daten_Diagramme!$D$15</c15:f>
                      <c15:dlblFieldTableCache>
                        <c:ptCount val="1"/>
                        <c:pt idx="0">
                          <c:v>0.8</c:v>
                        </c:pt>
                      </c15:dlblFieldTableCache>
                    </c15:dlblFTEntry>
                  </c15:dlblFieldTable>
                  <c15:showDataLabelsRange val="0"/>
                </c:ext>
                <c:ext xmlns:c16="http://schemas.microsoft.com/office/drawing/2014/chart" uri="{C3380CC4-5D6E-409C-BE32-E72D297353CC}">
                  <c16:uniqueId val="{00000001-9860-40F7-8C51-C0DB994CEE33}"/>
                </c:ext>
              </c:extLst>
            </c:dLbl>
            <c:dLbl>
              <c:idx val="2"/>
              <c:tx>
                <c:strRef>
                  <c:f>Daten_Diagramme!$D$16</c:f>
                  <c:strCache>
                    <c:ptCount val="1"/>
                    <c:pt idx="0">
                      <c:v>8.1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{F24ED983-53D7-4714-B7DA-2542DE3E1FD4}</c15:txfldGUID>
                      <c15:f>Daten_Diagramme!$D$16</c15:f>
                      <c15:dlblFieldTableCache>
                        <c:ptCount val="1"/>
                        <c:pt idx="0">
                          <c:v>8.1</c:v>
                        </c:pt>
                      </c15:dlblFieldTableCache>
                    </c15:dlblFTEntry>
                  </c15:dlblFieldTable>
                  <c15:showDataLabelsRange val="0"/>
                </c:ext>
                <c:ext xmlns:c16="http://schemas.microsoft.com/office/drawing/2014/chart" uri="{C3380CC4-5D6E-409C-BE32-E72D297353CC}">
                  <c16:uniqueId val="{00000002-9860-40F7-8C51-C0DB994CEE33}"/>
                </c:ext>
              </c:extLst>
            </c:dLbl>
            <c:dLbl>
              <c:idx val="3"/>
              <c:tx>
                <c:strRef>
                  <c:f>Daten_Diagramme!$D$17</c:f>
                  <c:strCache>
                    <c:ptCount val="1"/>
                    <c:pt idx="0">
                      <c:v>-1.8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{87E79BB0-513B-4840-AF92-C61E48FDF92F}</c15:txfldGUID>
                      <c15:f>Daten_Diagramme!$D$17</c15:f>
                      <c15:dlblFieldTableCache>
                        <c:ptCount val="1"/>
                        <c:pt idx="0">
                          <c:v>-1.8</c:v>
                        </c:pt>
                      </c15:dlblFieldTableCache>
                    </c15:dlblFTEntry>
                  </c15:dlblFieldTable>
                  <c15:showDataLabelsRange val="0"/>
                </c:ext>
                <c:ext xmlns:c16="http://schemas.microsoft.com/office/drawing/2014/chart" uri="{C3380CC4-5D6E-409C-BE32-E72D297353CC}">
                  <c16:uniqueId val="{00000003-9860-40F7-8C51-C0DB994CEE33}"/>
                </c:ext>
              </c:extLst>
            </c:dLbl>
            <c:dLbl>
              <c:idx val="4"/>
              <c:tx>
                <c:strRef>
                  <c:f>Daten_Diagramme!$D$18</c:f>
                  <c:strCache>
                    <c:ptCount val="1"/>
                    <c:pt idx="0">
                      <c:v>-2.1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{6884AB96-6370-43B5-B717-DAA44CF909E4}</c15:txfldGUID>
                      <c15:f>Daten_Diagramme!$D$18</c15:f>
                      <c15:dlblFieldTableCache>
                        <c:ptCount val="1"/>
                        <c:pt idx="0">
                          <c:v>-2.1</c:v>
                        </c:pt>
                      </c15:dlblFieldTableCache>
                    </c15:dlblFTEntry>
                  </c15:dlblFieldTable>
                  <c15:showDataLabelsRange val="0"/>
                </c:ext>
                <c:ext xmlns:c16="http://schemas.microsoft.com/office/drawing/2014/chart" uri="{C3380CC4-5D6E-409C-BE32-E72D297353CC}">
                  <c16:uniqueId val="{00000004-9860-40F7-8C51-C0DB994CEE33}"/>
                </c:ext>
              </c:extLst>
            </c:dLbl>
            <c:dLbl>
              <c:idx val="5"/>
              <c:tx>
                <c:strRef>
                  <c:f>Daten_Diagramme!$D$19</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{39132AB4-9AEA-41D0-B897-32B906A6F18A}</c15:txfldGUID>
                      <c15:f>Daten_Diagramme!$D$19</c15:f>
                      <c15:dlblFieldTableCache>
                        <c:ptCount val="1"/>
                        <c:pt idx="0">
                          <c:v>2.6</c:v>
                        </c:pt>
                      </c15:dlblFieldTableCache>
                    </c15:dlblFTEntry>
                  </c15:dlblFieldTable>
                  <c15:showDataLabelsRange val="0"/>
                </c:ext>
                <c:ext xmlns:c16="http://schemas.microsoft.com/office/drawing/2014/chart" uri="{C3380CC4-5D6E-409C-BE32-E72D297353CC}">
                  <c16:uniqueId val="{00000005-9860-40F7-8C51-C0DB994CEE33}"/>
                </c:ext>
              </c:extLst>
            </c:dLbl>
            <c:dLbl>
              <c:idx val="6"/>
              <c:tx>
                <c:strRef>
                  <c:f>Daten_Diagramme!$D$20</c:f>
                  <c:strCache>
                    <c:ptCount val="1"/>
                    <c:pt idx="0">
                      <c:v>-13.0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{A8EAEE61-1593-4D11-BA59-A02F6099CD85}</c15:txfldGUID>
                      <c15:f>Daten_Diagramme!$D$20</c15:f>
                      <c15:dlblFieldTableCache>
                        <c:ptCount val="1"/>
                        <c:pt idx="0">
                          <c:v>-13.0</c:v>
                        </c:pt>
                      </c15:dlblFieldTableCache>
                    </c15:dlblFTEntry>
                  </c15:dlblFieldTable>
                  <c15:showDataLabelsRange val="0"/>
                </c:ext>
                <c:ext xmlns:c16="http://schemas.microsoft.com/office/drawing/2014/chart" uri="{C3380CC4-5D6E-409C-BE32-E72D297353CC}">
                  <c16:uniqueId val="{00000006-9860-40F7-8C51-C0DB994CEE33}"/>
                </c:ext>
              </c:extLst>
            </c:dLbl>
            <c:dLbl>
              <c:idx val="7"/>
              <c:tx>
                <c:strRef>
                  <c:f>Daten_Diagramme!$D$21</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{882AB356-BF9A-4E77-9873-EEC2D2912DC4}</c15:txfldGUID>
                      <c15:f>Daten_Diagramme!$D$21</c15:f>
                      <c15:dlblFieldTableCache>
                        <c:ptCount val="1"/>
                        <c:pt idx="0">
                          <c:v>0.0</c:v>
                        </c:pt>
                      </c15:dlblFieldTableCache>
                    </c15:dlblFTEntry>
                  </c15:dlblFieldTable>
                  <c15:showDataLabelsRange val="0"/>
                </c:ext>
                <c:ext xmlns:c16="http://schemas.microsoft.com/office/drawing/2014/chart" uri="{C3380CC4-5D6E-409C-BE32-E72D297353CC}">
                  <c16:uniqueId val="{00000007-9860-40F7-8C51-C0DB994CEE33}"/>
                </c:ext>
              </c:extLst>
            </c:dLbl>
            <c:dLbl>
              <c:idx val="8"/>
              <c:tx>
                <c:strRef>
                  <c:f>Daten_Diagramme!$D$22</c:f>
                  <c:strCache>
                    <c:ptCount val="1"/>
                    <c:pt idx="0">
                      <c:v>-0.3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{2EDBB83A-C98F-4053-A5C5-CB128CD6D06F}</c15:txfldGUID>
                      <c15:f>Daten_Diagramme!$D$22</c15:f>
                      <c15:dlblFieldTableCache>
                        <c:ptCount val="1"/>
                        <c:pt idx="0">
                          <c:v>-0.3</c:v>
                        </c:pt>
                      </c15:dlblFieldTableCache>
                    </c15:dlblFTEntry>
                  </c15:dlblFieldTable>
                  <c15:showDataLabelsRange val="0"/>
                </c:ext>
                <c:ext xmlns:c16="http://schemas.microsoft.com/office/drawing/2014/chart" uri="{C3380CC4-5D6E-409C-BE32-E72D297353CC}">
                  <c16:uniqueId val="{00000008-9860-40F7-8C51-C0DB994CEE33}"/>
                </c:ext>
              </c:extLst>
            </c:dLbl>
            <c:dLbl>
              <c:idx val="9"/>
              <c:tx>
                <c:strRef>
                  <c:f>Daten_Diagramme!$D$23</c:f>
                  <c:strCache>
                    <c:ptCount val="1"/>
                    <c:pt idx="0">
                      <c:v>27.5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{B5CDCD16-0ECF-4253-A402-10CDB5A53E70}</c15:txfldGUID>
                      <c15:f>Daten_Diagramme!$D$23</c15:f>
                      <c15:dlblFieldTableCache>
                        <c:ptCount val="1"/>
                        <c:pt idx="0">
                          <c:v>27.5</c:v>
                        </c:pt>
                      </c15:dlblFieldTableCache>
                    </c15:dlblFTEntry>
                  </c15:dlblFieldTable>
                  <c15:showDataLabelsRange val="0"/>
                </c:ext>
                <c:ext xmlns:c16="http://schemas.microsoft.com/office/drawing/2014/chart" uri="{C3380CC4-5D6E-409C-BE32-E72D297353CC}">
                  <c16:uniqueId val="{00000009-9860-40F7-8C51-C0DB994CEE33}"/>
                </c:ext>
              </c:extLst>
            </c:dLbl>
            <c:dLbl>
              <c:idx val="10"/>
              <c:tx>
                <c:strRef>
                  <c:f>Daten_Diagramme!$D$24</c:f>
                  <c:strCache>
                    <c:ptCount val="1"/>
                    <c:pt idx="0">
                      <c:v>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{0EDD092C-A273-4648-ADA6-A5ED493ADF03}</c15:txfldGUID>
                      <c15:f>Daten_Diagramme!$D$24</c15:f>
                      <c15:dlblFieldTableCache>
                        <c:ptCount val="1"/>
                        <c:pt idx="0">
                          <c:v>0.9</c:v>
                        </c:pt>
                      </c15:dlblFieldTableCache>
                    </c15:dlblFTEntry>
                  </c15:dlblFieldTable>
                  <c15:showDataLabelsRange val="0"/>
                </c:ext>
                <c:ext xmlns:c16="http://schemas.microsoft.com/office/drawing/2014/chart" uri="{C3380CC4-5D6E-409C-BE32-E72D297353CC}">
                  <c16:uniqueId val="{0000000A-9860-40F7-8C51-C0DB994CEE33}"/>
                </c:ext>
              </c:extLst>
            </c:dLbl>
            <c:dLbl>
              <c:idx val="11"/>
              <c:tx>
                <c:strRef>
                  <c:f>Daten_Diagramme!$D$25</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{53E92BFA-C124-4FB0-90B9-484E699B2845}</c15:txfldGUID>
                      <c15:f>Daten_Diagramme!$D$25</c15:f>
                      <c15:dlblFieldTableCache>
                        <c:ptCount val="1"/>
                        <c:pt idx="0">
                          <c:v>-2.8</c:v>
                        </c:pt>
                      </c15:dlblFieldTableCache>
                    </c15:dlblFTEntry>
                  </c15:dlblFieldTable>
                  <c15:showDataLabelsRange val="0"/>
                </c:ext>
                <c:ext xmlns:c16="http://schemas.microsoft.com/office/drawing/2014/chart" uri="{C3380CC4-5D6E-409C-BE32-E72D297353CC}">
                  <c16:uniqueId val="{0000000B-9860-40F7-8C51-C0DB994CEE33}"/>
                </c:ext>
              </c:extLst>
            </c:dLbl>
            <c:dLbl>
              <c:idx val="12"/>
              <c:tx>
                <c:strRef>
                  <c:f>Daten_Diagramme!$D$26</c:f>
                  <c:strCache>
                    <c:ptCount val="1"/>
                    <c:pt idx="0">
                      <c:v>-4.9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{908FFC0C-0233-49BD-89E9-A4B19A838ABD}</c15:txfldGUID>
                      <c15:f>Daten_Diagramme!$D$26</c15:f>
                      <c15:dlblFieldTableCache>
                        <c:ptCount val="1"/>
                        <c:pt idx="0">
                          <c:v>-4.9</c:v>
                        </c:pt>
                      </c15:dlblFieldTableCache>
                    </c15:dlblFTEntry>
                  </c15:dlblFieldTable>
                  <c15:showDataLabelsRange val="0"/>
                </c:ext>
                <c:ext xmlns:c16="http://schemas.microsoft.com/office/drawing/2014/chart" uri="{C3380CC4-5D6E-409C-BE32-E72D297353CC}">
                  <c16:uniqueId val="{0000000C-9860-40F7-8C51-C0DB994CEE33}"/>
                </c:ext>
              </c:extLst>
            </c:dLbl>
            <c:dLbl>
              <c:idx val="13"/>
              <c:tx>
                <c:strRef>
                  <c:f>Daten_Diagramme!$D$27</c:f>
                  <c:strCache>
                    <c:ptCount val="1"/>
                    <c:pt idx="0">
                      <c:v>-3.6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{352AF2F9-23EC-4EFE-8783-0BDA43AE6B7C}</c15:txfldGUID>
                      <c15:f>Daten_Diagramme!$D$27</c15:f>
                      <c15:dlblFieldTableCache>
                        <c:ptCount val="1"/>
                        <c:pt idx="0">
                          <c:v>-3.6</c:v>
                        </c:pt>
                      </c15:dlblFieldTableCache>
                    </c15:dlblFTEntry>
                  </c15:dlblFieldTable>
                  <c15:showDataLabelsRange val="0"/>
                </c:ext>
                <c:ext xmlns:c16="http://schemas.microsoft.com/office/drawing/2014/chart" uri="{C3380CC4-5D6E-409C-BE32-E72D297353CC}">
                  <c16:uniqueId val="{0000000D-9860-40F7-8C51-C0DB994CEE33}"/>
                </c:ext>
              </c:extLst>
            </c:dLbl>
            <c:dLbl>
              <c:idx val="14"/>
              <c:tx>
                <c:strRef>
                  <c:f>Daten_Diagramme!$D$28</c:f>
                  <c:strCache>
                    <c:ptCount val="1"/>
                    <c:pt idx="0">
                      <c:v>-3.4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{5978E76A-005B-4B57-9E2C-2A61849786EE}</c15:txfldGUID>
                      <c15:f>Daten_Diagramme!$D$28</c15:f>
                      <c15:dlblFieldTableCache>
                        <c:ptCount val="1"/>
                        <c:pt idx="0">
                          <c:v>-3.4</c:v>
                        </c:pt>
                      </c15:dlblFieldTableCache>
                    </c15:dlblFTEntry>
                  </c15:dlblFieldTable>
                  <c15:showDataLabelsRange val="0"/>
                </c:ext>
                <c:ext xmlns:c16="http://schemas.microsoft.com/office/drawing/2014/chart" uri="{C3380CC4-5D6E-409C-BE32-E72D297353CC}">
                  <c16:uniqueId val="{0000000E-9860-40F7-8C51-C0DB994CEE33}"/>
                </c:ext>
              </c:extLst>
            </c:dLbl>
            <c:dLbl>
              <c:idx val="15"/>
              <c:tx>
                <c:strRef>
                  <c:f>Daten_Diagramme!$D$29</c:f>
                  <c:strCache>
                    <c:ptCount val="1"/>
                    <c:pt idx="0">
                      <c:v>-16.1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{CCB19384-0EAD-4D69-B28C-75821BAEF790}</c15:txfldGUID>
                      <c15:f>Daten_Diagramme!$D$29</c15:f>
                      <c15:dlblFieldTableCache>
                        <c:ptCount val="1"/>
                        <c:pt idx="0">
                          <c:v>-16.1</c:v>
                        </c:pt>
                      </c15:dlblFieldTableCache>
                    </c15:dlblFTEntry>
                  </c15:dlblFieldTable>
                  <c15:showDataLabelsRange val="0"/>
                </c:ext>
                <c:ext xmlns:c16="http://schemas.microsoft.com/office/drawing/2014/chart" uri="{C3380CC4-5D6E-409C-BE32-E72D297353CC}">
                  <c16:uniqueId val="{0000000F-9860-40F7-8C51-C0DB994CEE33}"/>
                </c:ext>
              </c:extLst>
            </c:dLbl>
            <c:dLbl>
              <c:idx val="16"/>
              <c:tx>
                <c:strRef>
                  <c:f>Daten_Diagramme!$D$30</c:f>
                  <c:strCache>
                    <c:ptCount val="1"/>
                    <c:pt idx="0">
                      <c:v>3.0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{1D2510E7-BDDE-464F-8870-65102A17FB00}</c15:txfldGUID>
                      <c15:f>Daten_Diagramme!$D$30</c15:f>
                      <c15:dlblFieldTableCache>
                        <c:ptCount val="1"/>
                        <c:pt idx="0">
                          <c:v>3.0</c:v>
                        </c:pt>
                      </c15:dlblFieldTableCache>
                    </c15:dlblFTEntry>
                  </c15:dlblFieldTable>
                  <c15:showDataLabelsRange val="0"/>
                </c:ext>
                <c:ext xmlns:c16="http://schemas.microsoft.com/office/drawing/2014/chart" uri="{C3380CC4-5D6E-409C-BE32-E72D297353CC}">
                  <c16:uniqueId val="{00000010-9860-40F7-8C51-C0DB994CEE33}"/>
                </c:ext>
              </c:extLst>
            </c:dLbl>
            <c:dLbl>
              <c:idx val="17"/>
              <c:tx>
                <c:strRef>
                  <c:f>Daten_Diagramme!$D$31</c:f>
                  <c:strCache>
                    <c:ptCount val="1"/>
                    <c:pt idx="0">
                      <c:v>3.2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{AEFF634F-99AE-48A4-B969-9C525F256DC7}</c15:txfldGUID>
                      <c15:f>Daten_Diagramme!$D$31</c15:f>
                      <c15:dlblFieldTableCache>
                        <c:ptCount val="1"/>
                        <c:pt idx="0">
                          <c:v>3.2</c:v>
                        </c:pt>
                      </c15:dlblFieldTableCache>
                    </c15:dlblFTEntry>
                  </c15:dlblFieldTable>
                  <c15:showDataLabelsRange val="0"/>
                </c:ext>
                <c:ext xmlns:c16="http://schemas.microsoft.com/office/drawing/2014/chart" uri="{C3380CC4-5D6E-409C-BE32-E72D297353CC}">
                  <c16:uniqueId val="{00000011-9860-40F7-8C51-C0DB994CEE33}"/>
                </c:ext>
              </c:extLst>
            </c:dLbl>
            <c:dLbl>
              <c:idx val="18"/>
              <c:tx>
                <c:strRef>
                  <c:f>Daten_Diagramme!$D$32</c:f>
                  <c:strCache>
                    <c:ptCount val="1"/>
                    <c:pt idx="0">
                      <c:v>9.1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{EBD6E0AA-E132-4FB6-93F0-21C8996A47E2}</c15:txfldGUID>
                      <c15:f>Daten_Diagramme!$D$32</c15:f>
                      <c15:dlblFieldTableCache>
                        <c:ptCount val="1"/>
                        <c:pt idx="0">
                          <c:v>9.1</c:v>
                        </c:pt>
                      </c15:dlblFieldTableCache>
                    </c15:dlblFTEntry>
                  </c15:dlblFieldTable>
                  <c15:showDataLabelsRange val="0"/>
                </c:ext>
                <c:ext xmlns:c16="http://schemas.microsoft.com/office/drawing/2014/chart" uri="{C3380CC4-5D6E-409C-BE32-E72D297353CC}">
                  <c16:uniqueId val="{00000012-9860-40F7-8C51-C0DB994CEE33}"/>
                </c:ext>
              </c:extLst>
            </c:dLbl>
            <c:dLbl>
              <c:idx val="19"/>
              <c:tx>
                <c:strRef>
                  <c:f>Daten_Diagramme!$D$33</c:f>
                  <c:strCache>
                    <c:ptCount val="1"/>
                    <c:pt idx="0">
                      <c:v>-3.6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{7F72BD5D-54B6-4684-A643-1FE7E83FABE5}</c15:txfldGUID>
                      <c15:f>Daten_Diagramme!$D$33</c15:f>
                      <c15:dlblFieldTableCache>
                        <c:ptCount val="1"/>
                        <c:pt idx="0">
                          <c:v>-3.6</c:v>
                        </c:pt>
                      </c15:dlblFieldTableCache>
                    </c15:dlblFTEntry>
                  </c15:dlblFieldTable>
                  <c15:showDataLabelsRange val="0"/>
                </c:ext>
                <c:ext xmlns:c16="http://schemas.microsoft.com/office/drawing/2014/chart" uri="{C3380CC4-5D6E-409C-BE32-E72D297353CC}">
                  <c16:uniqueId val="{00000013-9860-40F7-8C51-C0DB994CEE33}"/>
                </c:ext>
              </c:extLst>
            </c:dLbl>
            <c:dLbl>
              <c:idx val="20"/>
              <c:tx>
                <c:strRef>
                  <c:f>Daten_Diagramme!$D$34</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{F01436AC-0AEF-453C-83CD-D4A0443DC04D}</c15:txfldGUID>
                      <c15:f>Daten_Diagramme!$D$34</c15:f>
                      <c15:dlblFieldTableCache>
                        <c:ptCount val="1"/>
                        <c:pt idx="0">
                          <c:v>1.1</c:v>
                        </c:pt>
                      </c15:dlblFieldTableCache>
                    </c15:dlblFTEntry>
                  </c15:dlblFieldTable>
                  <c15:showDataLabelsRange val="0"/>
                </c:ext>
                <c:ext xmlns:c16="http://schemas.microsoft.com/office/drawing/2014/chart" uri="{C3380CC4-5D6E-409C-BE32-E72D297353CC}">
                  <c16:uniqueId val="{00000014-9860-40F7-8C51-C0DB994CEE33}"/>
                </c:ext>
              </c:extLst>
            </c:dLbl>
            <c:dLbl>
              <c:idx val="21"/>
              <c:tx>
                <c:strRef>
                  <c:f>Daten_Diagramme!$D$35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{3E8BA957-F75F-4ECF-9914-73AC4B968B51}</c15:txfldGUID>
                      <c15:f>Daten_Diagramme!$D$35</c15:f>
                      <c15:dlblFieldTableCache>
                        <c:ptCount val="1"/>
                        <c:pt idx="0">
                          <c:v>0.0</c:v>
                        </c:pt>
                      </c15:dlblFieldTableCache>
                    </c15:dlblFTEntry>
                  </c15:dlblFieldTable>
                  <c15:showDataLabelsRange val="0"/>
                </c:ext>
                <c:ext xmlns:c16="http://schemas.microsoft.com/office/drawing/2014/chart" uri="{C3380CC4-5D6E-409C-BE32-E72D297353CC}">
                  <c16:uniqueId val="{00000015-9860-40F7-8C51-C0DB994CEE33}"/>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{6368D72E-C4E3-4995-BE0F-DBFE017FE110}</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9860-40F7-8C51-C0DB994CEE33}"/>
                </c:ext>
              </c:extLst>
            </c:dLbl>
            <c:dLbl>
              <c:idx val="23"/>
              <c:tx>
                <c:strRef>
                  <c:f>Daten_Diagramme!$D$37</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{9726C1C6-0295-4D40-BE39-055663E2F300}</c15:txfldGUID>
                      <c15:f>Daten_Diagramme!$D$37</c15:f>
                      <c15:dlblFieldTableCache>
                        <c:ptCount val="1"/>
                        <c:pt idx="0">
                          <c:v>0.8</c:v>
                        </c:pt>
                      </c15:dlblFieldTableCache>
                    </c15:dlblFTEntry>
                  </c15:dlblFieldTable>
                  <c15:showDataLabelsRange val="0"/>
                </c:ext>
                <c:ext xmlns:c16="http://schemas.microsoft.com/office/drawing/2014/chart" uri="{C3380CC4-5D6E-409C-BE32-E72D297353CC}">
                  <c16:uniqueId val="{00000017-9860-40F7-8C51-C0DB994CEE33}"/>
                </c:ext>
              </c:extLst>
            </c:dLbl>
            <c:dLbl>
              <c:idx val="24"/>
              <c:layout>
                <c:manualLayout>
                  <c:x val="4.7769028871392123E-3"/>
                  <c:y val="-4.6876052205785108E-5"/>
                </c:manualLayout>
              </c:layout>
              <c:tx>
                <c:strRef>
                  <c:f>Daten_Diagramme!$D$38</c:f>
                  <c:strCache>
                    <c:ptCount val="1"/>
                    <c:pt idx="0">
                      <c:v>0.0</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{0EEDDF18-1C50-47F5-914D-8A07D07A7914}</c15:txfldGUID>
                      <c15:f>Daten_Diagramme!$D$38</c15:f>
                      <c15:dlblFieldTableCache>
                        <c:ptCount val="1"/>
                        <c:pt idx="0">
                          <c:v>0.0</c:v>
                        </c:pt>
                      </c15:dlblFieldTableCache>
                    </c15:dlblFTEntry>
                  </c15:dlblFieldTable>
                  <c15:showDataLabelsRange val="0"/>
                </c:ext>
                <c:ext xmlns:c16="http://schemas.microsoft.com/office/drawing/2014/chart" uri="{C3380CC4-5D6E-409C-BE32-E72D297353CC}">
                  <c16:uniqueId val="{00000018-9860-40F7-8C51-C0DB994CEE33}"/>
                </c:ext>
              </c:extLst>
            </c:dLbl>
            <c:dLbl>
              <c:idx val="25"/>
              <c:tx>
                <c:strRef>
                  <c:f>Daten_Diagramme!$D$39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{4865B8F7-26A5-408D-BDD3-66A5594A100F}</c15:txfldGUID>
                      <c15:f>Daten_Diagramme!$D$39</c15:f>
                      <c15:dlblFieldTableCache>
                        <c:ptCount val="1"/>
                        <c:pt idx="0">
                          <c:v>1.1</c:v>
                        </c:pt>
                      </c15:dlblFieldTableCache>
                    </c15:dlblFTEntry>
                  </c15:dlblFieldTable>
                  <c15:showDataLabelsRange val="0"/>
                </c:ext>
                <c:ext xmlns:c16="http://schemas.microsoft.com/office/drawing/2014/chart" uri="{C3380CC4-5D6E-409C-BE32-E72D297353CC}">
                  <c16:uniqueId val="{00000019-9860-40F7-8C51-C0DB994CEE33}"/>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{98A481EA-C006-4807-8CED-103E78F37063}</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9860-40F7-8C51-C0DB994CEE33}"/>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{6408F847-F3A3-4F7D-B8F4-F8431A44A32A}</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9860-40F7-8C51-C0DB994CEE33}"/>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{52CF76C3-770B-44AA-80E2-72D809762E4A}</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9860-40F7-8C51-C0DB994CEE33}"/>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{E3BC6209-18D0-4C74-BA7F-54632934A454}</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9860-40F7-8C51-C0DB994CEE33}"/>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{3AE358B4-AAF1-4F2E-BBF5-65D839CE37D0}</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9860-40F7-8C51-C0DB994CEE33}"/>
                </c:ext>
              </c:extLst>
            </c:dLbl>
            <c:dLbl>
              <c:idx val="31"/>
              <c:tx>
                <c:strRef>
                  <c:f>Daten_Diagramme!$D$45</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{580689C7-0FBC-4055-8638-4F88247ACCEB}</c15:txfldGUID>
                      <c15:f>Daten_Diagramme!$D$45</c15:f>
                      <c15:dlblFieldTableCache>
                        <c:ptCount val="1"/>
                        <c:pt idx="0">
                          <c:v>1.1</c:v>
                        </c:pt>
                      </c15:dlblFieldTableCache>
                    </c15:dlblFTEntry>
                  </c15:dlblFieldTable>
                  <c15:showDataLabelsRange val="0"/>
                </c:ext>
                <c:ext xmlns:c16="http://schemas.microsoft.com/office/drawing/2014/chart" uri="{C3380CC4-5D6E-409C-BE32-E72D297353CC}">
                  <c16:uniqueId val="{0000001F-9860-40F7-8C51-C0DB994CEE33}"/>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0.85552526735164602</c:v>
                </c:pt>
                <c:pt idx="1">
                  <c:v>0.75187969924812026</c:v>
                </c:pt>
                <c:pt idx="2">
                  <c:v>8.0741230972865647</c:v>
                </c:pt>
                <c:pt idx="3">
                  <c:v>-1.7898118402937127</c:v>
                </c:pt>
                <c:pt idx="4">
                  <c:v>-2.1179164281625642</c:v>
                </c:pt>
                <c:pt idx="5">
                  <c:v>2.61644623346751</c:v>
                </c:pt>
                <c:pt idx="6">
                  <c:v>-13.033536585365853</c:v>
                </c:pt>
                <c:pt idx="7">
                  <c:v>-3.8834951456310676E-2</c:v>
                </c:pt>
                <c:pt idx="8">
                  <c:v>-0.32149418248622169</c:v>
                </c:pt>
                <c:pt idx="9">
                  <c:v>27.519379844961239</c:v>
                </c:pt>
                <c:pt idx="10">
                  <c:v>0.85337470907680368</c:v>
                </c:pt>
                <c:pt idx="11">
                  <c:v>-2.8368794326241136</c:v>
                </c:pt>
                <c:pt idx="12">
                  <c:v>-4.8872180451127818</c:v>
                </c:pt>
                <c:pt idx="13">
                  <c:v>-3.6129822412737291</c:v>
                </c:pt>
                <c:pt idx="14">
                  <c:v>-3.4419176398279041</c:v>
                </c:pt>
                <c:pt idx="15">
                  <c:v>-16.13198900091659</c:v>
                </c:pt>
                <c:pt idx="16">
                  <c:v>2.9777777777777779</c:v>
                </c:pt>
                <c:pt idx="17">
                  <c:v>3.2053316407489687</c:v>
                </c:pt>
                <c:pt idx="18">
                  <c:v>9.0625487443456567</c:v>
                </c:pt>
                <c:pt idx="19">
                  <c:v>-3.5652474904811355</c:v>
                </c:pt>
                <c:pt idx="20">
                  <c:v>1.0978043912175648</c:v>
                </c:pt>
                <c:pt idx="21">
                  <c:v>0</c:v>
                </c:pt>
                <c:pt idx="23">
                  <c:v>0.75187969924812026</c:v>
                </c:pt>
                <c:pt idx="24">
                  <c:v>3.7654146662901254E-2</c:v>
                </c:pt>
                <c:pt idx="25">
                  <c:v>1.091135539069692</c:v>
                </c:pt>
              </c:numCache>
            </c:numRef>
          </c:val>
          <c:extLst>
            <c:ext xmlns:c16="http://schemas.microsoft.com/office/drawing/2014/chart" uri="{C3380CC4-5D6E-409C-BE32-E72D297353CC}">
              <c16:uniqueId val="{00000020-9860-40F7-8C51-C0DB994CEE33}"/>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{E66B60E1-1070-4502-BA4B-482C2B091AE6}</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9860-40F7-8C51-C0DB994CEE33}"/>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{4CB9CFB5-E37F-438C-87E8-DAAC1A3C16EC}</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9860-40F7-8C51-C0DB994CEE33}"/>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{8DE642A8-0672-4426-985F-7F3487B51CAE}</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9860-40F7-8C51-C0DB994CEE33}"/>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{DBA92615-E386-47BB-A20D-1BE0C22FA2BE}</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9860-40F7-8C51-C0DB994CEE33}"/>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{2A035C54-900D-4CF0-9607-01CD54AC731A}</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9860-40F7-8C51-C0DB994CEE33}"/>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{0AA94805-D904-4A7A-A7E9-09372023368B}</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9860-40F7-8C51-C0DB994CEE33}"/>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{7135A00F-CF33-4AAD-8CBD-2D361828E368}</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9860-40F7-8C51-C0DB994CEE33}"/>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{36CFFAE8-1D83-4E80-8AA9-7EDB9BE882D9}</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9860-40F7-8C51-C0DB994CEE33}"/>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{F6F7CC0F-4C61-4D70-BA0F-627C8B0DB193}</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9860-40F7-8C51-C0DB994CEE33}"/>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{82035F92-B576-4099-9F26-DE7A71F18673}</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9860-40F7-8C51-C0DB994CEE33}"/>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{4DDA3F1A-EE03-4A28-B76E-C7CEE74C08D7}</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9860-40F7-8C51-C0DB994CEE33}"/>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{07D5859A-0D28-480B-BBE7-E900BCA86961}</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9860-40F7-8C51-C0DB994CEE33}"/>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{267CC2B7-3A6E-40ED-AAAD-5E172546C11E}</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9860-40F7-8C51-C0DB994CEE33}"/>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{BD4DC176-E87B-42B3-B6A0-9E480F86BA6E}</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9860-40F7-8C51-C0DB994CEE33}"/>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{D754DB79-0F15-478D-91EC-1098BC9F6B27}</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9860-40F7-8C51-C0DB994CEE33}"/>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{46A812E8-37F8-4F98-BB95-1B0ADEB0EA1F}</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9860-40F7-8C51-C0DB994CEE33}"/>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{74BC1FEC-BB9E-4B2A-8EB7-795054A6EBA3}</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9860-40F7-8C51-C0DB994CEE33}"/>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{56CEFC99-CA9B-447C-A5B8-A118DBC7FD67}</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9860-40F7-8C51-C0DB994CEE33}"/>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{C3D89AE2-BE16-45CB-A590-B2678A157FD5}</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9860-40F7-8C51-C0DB994CEE33}"/>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{0CCA3A8B-468F-47C5-B94A-1A1D9139EE90}</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9860-40F7-8C51-C0DB994CEE33}"/>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{0E269B62-0769-4A8C-9124-A3CA35F749DC}</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9860-40F7-8C51-C0DB994CEE33}"/>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{8F507865-F6AD-4F49-90C6-4ADA5ED8917C}</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9860-40F7-8C51-C0DB994CEE33}"/>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{19407DB3-7C02-4A81-9960-33220EA158A1}</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9860-40F7-8C51-C0DB994CEE33}"/>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{035FAA8A-3AE6-47E0-92DA-66FFE5EDE94D}</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9860-40F7-8C51-C0DB994CEE33}"/>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{6A5E5396-8110-404A-93F3-6D971253991A}</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9860-40F7-8C51-C0DB994CEE33}"/>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{D2741CEC-73A0-4ED9-91A5-046F8CD3CAAF}</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9860-40F7-8C51-C0DB994CEE33}"/>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{1EBF137F-62E4-44D3-A2C3-973DD815E6F2}</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9860-40F7-8C51-C0DB994CEE33}"/>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{F4FB5DCA-06ED-42C1-9B6E-40206A606FD2}</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9860-40F7-8C51-C0DB994CEE33}"/>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{867F8E77-5160-44A0-8D71-AB053DA4DEDC}</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9860-40F7-8C51-C0DB994CEE33}"/>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{84040FA3-BDEF-4D94-B789-656B8012C8DD}</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9860-40F7-8C51-C0DB994CEE33}"/>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{44654FDF-3D15-4A71-A902-C5A0B2210077}</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9860-40F7-8C51-C0DB994CEE33}"/>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{F973B44F-8BBB-47FA-9A9D-1203FD817FD1}</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9860-40F7-8C51-C0DB994CEE33}"/>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9860-40F7-8C51-C0DB994CEE33}"/>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9860-40F7-8C51-C0DB994CEE33}"/>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-4.5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{53C96B4A-57EE-4B99-8486-5BB70B7C5098}</c15:txfldGUID>
                      <c15:f>Daten_Diagramme!$E$14</c15:f>
                      <c15:dlblFieldTableCache>
                        <c:ptCount val="1"/>
                        <c:pt idx="0">
                          <c:v>-4.5</c:v>
                        </c:pt>
                      </c15:dlblFieldTableCache>
                    </c15:dlblFTEntry>
                  </c15:dlblFieldTable>
                  <c15:showDataLabelsRange val="0"/>
                </c:ext>
                <c:ext xmlns:c16="http://schemas.microsoft.com/office/drawing/2014/chart" uri="{C3380CC4-5D6E-409C-BE32-E72D297353CC}">
                  <c16:uniqueId val="{00000000-A9A7-4F99-BFE0-E4096B83C6BB}"/>
                </c:ext>
              </c:extLst>
            </c:dLbl>
            <c:dLbl>
              <c:idx val="1"/>
              <c:tx>
                <c:strRef>
                  <c:f>Daten_Diagramme!$E$15</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{D28E7B79-CF93-4762-BE86-11B0B6AE9602}</c15:txfldGUID>
                      <c15:f>Daten_Diagramme!$E$15</c15:f>
                      <c15:dlblFieldTableCache>
                        <c:ptCount val="1"/>
                        <c:pt idx="0">
                          <c:v>-2.9</c:v>
                        </c:pt>
                      </c15:dlblFieldTableCache>
                    </c15:dlblFTEntry>
                  </c15:dlblFieldTable>
                  <c15:showDataLabelsRange val="0"/>
                </c:ext>
                <c:ext xmlns:c16="http://schemas.microsoft.com/office/drawing/2014/chart" uri="{C3380CC4-5D6E-409C-BE32-E72D297353CC}">
                  <c16:uniqueId val="{00000001-A9A7-4F99-BFE0-E4096B83C6BB}"/>
                </c:ext>
              </c:extLst>
            </c:dLbl>
            <c:dLbl>
              <c:idx val="2"/>
              <c:tx>
                <c:strRef>
                  <c:f>Daten_Diagramme!$E$16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{14B3750D-8ED7-4174-906C-C78DC564B5F6}</c15:txfldGUID>
                      <c15:f>Daten_Diagramme!$E$16</c15:f>
                      <c15:dlblFieldTableCache>
                        <c:ptCount val="1"/>
                        <c:pt idx="0">
                          <c:v>0.0</c:v>
                        </c:pt>
                      </c15:dlblFieldTableCache>
                    </c15:dlblFTEntry>
                  </c15:dlblFieldTable>
                  <c15:showDataLabelsRange val="0"/>
                </c:ext>
                <c:ext xmlns:c16="http://schemas.microsoft.com/office/drawing/2014/chart" uri="{C3380CC4-5D6E-409C-BE32-E72D297353CC}">
                  <c16:uniqueId val="{00000002-A9A7-4F99-BFE0-E4096B83C6BB}"/>
                </c:ext>
              </c:extLst>
            </c:dLbl>
            <c:dLbl>
              <c:idx val="3"/>
              <c:tx>
                <c:strRef>
                  <c:f>Daten_Diagramme!$E$17</c:f>
                  <c:strCache>
                    <c:ptCount val="1"/>
                    <c:pt idx="0">
                      <c:v>-12.0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{68CA908D-509D-491D-AABD-7431AA9AC139}</c15:txfldGUID>
                      <c15:f>Daten_Diagramme!$E$17</c15:f>
                      <c15:dlblFieldTableCache>
                        <c:ptCount val="1"/>
                        <c:pt idx="0">
                          <c:v>-12.0</c:v>
                        </c:pt>
                      </c15:dlblFieldTableCache>
                    </c15:dlblFTEntry>
                  </c15:dlblFieldTable>
                  <c15:showDataLabelsRange val="0"/>
                </c:ext>
                <c:ext xmlns:c16="http://schemas.microsoft.com/office/drawing/2014/chart" uri="{C3380CC4-5D6E-409C-BE32-E72D297353CC}">
                  <c16:uniqueId val="{00000003-A9A7-4F99-BFE0-E4096B83C6BB}"/>
                </c:ext>
              </c:extLst>
            </c:dLbl>
            <c:dLbl>
              <c:idx val="4"/>
              <c:tx>
                <c:strRef>
                  <c:f>Daten_Diagramme!$E$18</c:f>
                  <c:strCache>
                    <c:ptCount val="1"/>
                    <c:pt idx="0">
                      <c:v>-19.5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{8D062F5B-FB86-4702-87E4-427D563CE8A7}</c15:txfldGUID>
                      <c15:f>Daten_Diagramme!$E$18</c15:f>
                      <c15:dlblFieldTableCache>
                        <c:ptCount val="1"/>
                        <c:pt idx="0">
                          <c:v>-19.5</c:v>
                        </c:pt>
                      </c15:dlblFieldTableCache>
                    </c15:dlblFTEntry>
                  </c15:dlblFieldTable>
                  <c15:showDataLabelsRange val="0"/>
                </c:ext>
                <c:ext xmlns:c16="http://schemas.microsoft.com/office/drawing/2014/chart" uri="{C3380CC4-5D6E-409C-BE32-E72D297353CC}">
                  <c16:uniqueId val="{00000004-A9A7-4F99-BFE0-E4096B83C6BB}"/>
                </c:ext>
              </c:extLst>
            </c:dLbl>
            <c:dLbl>
              <c:idx val="5"/>
              <c:tx>
                <c:strRef>
                  <c:f>Daten_Diagramme!$E$19</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{E415988F-A3F7-4B28-8B98-C692E064FCF0}</c15:txfldGUID>
                      <c15:f>Daten_Diagramme!$E$19</c15:f>
                      <c15:dlblFieldTableCache>
                        <c:ptCount val="1"/>
                        <c:pt idx="0">
                          <c:v>2.7</c:v>
                        </c:pt>
                      </c15:dlblFieldTableCache>
                    </c15:dlblFTEntry>
                  </c15:dlblFieldTable>
                  <c15:showDataLabelsRange val="0"/>
                </c:ext>
                <c:ext xmlns:c16="http://schemas.microsoft.com/office/drawing/2014/chart" uri="{C3380CC4-5D6E-409C-BE32-E72D297353CC}">
                  <c16:uniqueId val="{00000005-A9A7-4F99-BFE0-E4096B83C6BB}"/>
                </c:ext>
              </c:extLst>
            </c:dLbl>
            <c:dLbl>
              <c:idx val="6"/>
              <c:tx>
                <c:strRef>
                  <c:f>Daten_Diagramme!$E$20</c:f>
                  <c:strCache>
                    <c:ptCount val="1"/>
                    <c:pt idx="0">
                      <c:v>-30.0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{ACE30E2B-307D-4BEC-AE37-66D04FF12165}</c15:txfldGUID>
                      <c15:f>Daten_Diagramme!$E$20</c15:f>
                      <c15:dlblFieldTableCache>
                        <c:ptCount val="1"/>
                        <c:pt idx="0">
                          <c:v>-30.0</c:v>
                        </c:pt>
                      </c15:dlblFieldTableCache>
                    </c15:dlblFTEntry>
                  </c15:dlblFieldTable>
                  <c15:showDataLabelsRange val="0"/>
                </c:ext>
                <c:ext xmlns:c16="http://schemas.microsoft.com/office/drawing/2014/chart" uri="{C3380CC4-5D6E-409C-BE32-E72D297353CC}">
                  <c16:uniqueId val="{00000006-A9A7-4F99-BFE0-E4096B83C6BB}"/>
                </c:ext>
              </c:extLst>
            </c:dLbl>
            <c:dLbl>
              <c:idx val="7"/>
              <c:tx>
                <c:strRef>
                  <c:f>Daten_Diagramme!$E$21</c:f>
                  <c:strCache>
                    <c:ptCount val="1"/>
                    <c:pt idx="0">
                      <c:v>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{783C47CF-DAB7-45B8-81BD-7D5FC1B98A01}</c15:txfldGUID>
                      <c15:f>Daten_Diagramme!$E$21</c15:f>
                      <c15:dlblFieldTableCache>
                        <c:ptCount val="1"/>
                        <c:pt idx="0">
                          <c:v>0.6</c:v>
                        </c:pt>
                      </c15:dlblFieldTableCache>
                    </c15:dlblFTEntry>
                  </c15:dlblFieldTable>
                  <c15:showDataLabelsRange val="0"/>
                </c:ext>
                <c:ext xmlns:c16="http://schemas.microsoft.com/office/drawing/2014/chart" uri="{C3380CC4-5D6E-409C-BE32-E72D297353CC}">
                  <c16:uniqueId val="{00000007-A9A7-4F99-BFE0-E4096B83C6BB}"/>
                </c:ext>
              </c:extLst>
            </c:dLbl>
            <c:dLbl>
              <c:idx val="8"/>
              <c:tx>
                <c:strRef>
                  <c:f>Daten_Diagramme!$E$22</c:f>
                  <c:strCache>
                    <c:ptCount val="1"/>
                    <c:pt idx="0">
                      <c:v>3.5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{6FD99FB3-F583-4B6A-B9C0-2936C61600B9}</c15:txfldGUID>
                      <c15:f>Daten_Diagramme!$E$22</c15:f>
                      <c15:dlblFieldTableCache>
                        <c:ptCount val="1"/>
                        <c:pt idx="0">
                          <c:v>3.5</c:v>
                        </c:pt>
                      </c15:dlblFieldTableCache>
                    </c15:dlblFTEntry>
                  </c15:dlblFieldTable>
                  <c15:showDataLabelsRange val="0"/>
                </c:ext>
                <c:ext xmlns:c16="http://schemas.microsoft.com/office/drawing/2014/chart" uri="{C3380CC4-5D6E-409C-BE32-E72D297353CC}">
                  <c16:uniqueId val="{00000008-A9A7-4F99-BFE0-E4096B83C6BB}"/>
                </c:ext>
              </c:extLst>
            </c:dLbl>
            <c:dLbl>
              <c:idx val="9"/>
              <c:tx>
                <c:strRef>
                  <c:f>Daten_Diagramme!$E$23</c:f>
                  <c:strCache>
                    <c:ptCount val="1"/>
                    <c:pt idx="0">
                      <c:v>-11.8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{3516B874-BAFB-4234-9706-2CB8C6985097}</c15:txfldGUID>
                      <c15:f>Daten_Diagramme!$E$23</c15:f>
                      <c15:dlblFieldTableCache>
                        <c:ptCount val="1"/>
                        <c:pt idx="0">
                          <c:v>-11.8</c:v>
                        </c:pt>
                      </c15:dlblFieldTableCache>
                    </c15:dlblFTEntry>
                  </c15:dlblFieldTable>
                  <c15:showDataLabelsRange val="0"/>
                </c:ext>
                <c:ext xmlns:c16="http://schemas.microsoft.com/office/drawing/2014/chart" uri="{C3380CC4-5D6E-409C-BE32-E72D297353CC}">
                  <c16:uniqueId val="{00000009-A9A7-4F99-BFE0-E4096B83C6BB}"/>
                </c:ext>
              </c:extLst>
            </c:dLbl>
            <c:dLbl>
              <c:idx val="10"/>
              <c:tx>
                <c:strRef>
                  <c:f>Daten_Diagramme!$E$24</c:f>
                  <c:strCache>
                    <c:ptCount val="1"/>
                    <c:pt idx="0">
                      <c:v>-18.0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{4DAFD249-F372-4DB1-9381-03CF27E430C5}</c15:txfldGUID>
                      <c15:f>Daten_Diagramme!$E$24</c15:f>
                      <c15:dlblFieldTableCache>
                        <c:ptCount val="1"/>
                        <c:pt idx="0">
                          <c:v>-18.0</c:v>
                        </c:pt>
                      </c15:dlblFieldTableCache>
                    </c15:dlblFTEntry>
                  </c15:dlblFieldTable>
                  <c15:showDataLabelsRange val="0"/>
                </c:ext>
                <c:ext xmlns:c16="http://schemas.microsoft.com/office/drawing/2014/chart" uri="{C3380CC4-5D6E-409C-BE32-E72D297353CC}">
                  <c16:uniqueId val="{0000000A-A9A7-4F99-BFE0-E4096B83C6BB}"/>
                </c:ext>
              </c:extLst>
            </c:dLbl>
            <c:dLbl>
              <c:idx val="11"/>
              <c:tx>
                <c:strRef>
                  <c:f>Daten_Diagramme!$E$25</c:f>
                  <c:strCache>
                    <c:ptCount val="1"/>
                    <c:pt idx="0">
                      <c:v>-4.1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{DAC2EC86-C9B7-46DC-BC6E-ED28B60B1C4A}</c15:txfldGUID>
                      <c15:f>Daten_Diagramme!$E$25</c15:f>
                      <c15:dlblFieldTableCache>
                        <c:ptCount val="1"/>
                        <c:pt idx="0">
                          <c:v>-4.1</c:v>
                        </c:pt>
                      </c15:dlblFieldTableCache>
                    </c15:dlblFTEntry>
                  </c15:dlblFieldTable>
                  <c15:showDataLabelsRange val="0"/>
                </c:ext>
                <c:ext xmlns:c16="http://schemas.microsoft.com/office/drawing/2014/chart" uri="{C3380CC4-5D6E-409C-BE32-E72D297353CC}">
                  <c16:uniqueId val="{0000000B-A9A7-4F99-BFE0-E4096B83C6BB}"/>
                </c:ext>
              </c:extLst>
            </c:dLbl>
            <c:dLbl>
              <c:idx val="12"/>
              <c:tx>
                <c:strRef>
                  <c:f>Daten_Diagramme!$E$26</c:f>
                  <c:strCache>
                    <c:ptCount val="1"/>
                    <c:pt idx="0">
                      <c:v>6.7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{80F4A4C5-62B0-478E-A0EE-46411B98AB78}</c15:txfldGUID>
                      <c15:f>Daten_Diagramme!$E$26</c15:f>
                      <c15:dlblFieldTableCache>
                        <c:ptCount val="1"/>
                        <c:pt idx="0">
                          <c:v>6.7</c:v>
                        </c:pt>
                      </c15:dlblFieldTableCache>
                    </c15:dlblFTEntry>
                  </c15:dlblFieldTable>
                  <c15:showDataLabelsRange val="0"/>
                </c:ext>
                <c:ext xmlns:c16="http://schemas.microsoft.com/office/drawing/2014/chart" uri="{C3380CC4-5D6E-409C-BE32-E72D297353CC}">
                  <c16:uniqueId val="{0000000C-A9A7-4F99-BFE0-E4096B83C6BB}"/>
                </c:ext>
              </c:extLst>
            </c:dLbl>
            <c:dLbl>
              <c:idx val="13"/>
              <c:tx>
                <c:strRef>
                  <c:f>Daten_Diagramme!$E$27</c:f>
                  <c:strCache>
                    <c:ptCount val="1"/>
                    <c:pt idx="0">
                      <c:v>-4.4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{782DBC06-5405-4D2F-B3C4-84F5EB02543F}</c15:txfldGUID>
                      <c15:f>Daten_Diagramme!$E$27</c15:f>
                      <c15:dlblFieldTableCache>
                        <c:ptCount val="1"/>
                        <c:pt idx="0">
                          <c:v>-4.4</c:v>
                        </c:pt>
                      </c15:dlblFieldTableCache>
                    </c15:dlblFTEntry>
                  </c15:dlblFieldTable>
                  <c15:showDataLabelsRange val="0"/>
                </c:ext>
                <c:ext xmlns:c16="http://schemas.microsoft.com/office/drawing/2014/chart" uri="{C3380CC4-5D6E-409C-BE32-E72D297353CC}">
                  <c16:uniqueId val="{0000000D-A9A7-4F99-BFE0-E4096B83C6BB}"/>
                </c:ext>
              </c:extLst>
            </c:dLbl>
            <c:dLbl>
              <c:idx val="14"/>
              <c:tx>
                <c:strRef>
                  <c:f>Daten_Diagramme!$E$28</c:f>
                  <c:strCache>
                    <c:ptCount val="1"/>
                    <c:pt idx="0">
                      <c:v>-4.8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{DF2406F9-3FBA-49EF-B536-46E5E88F8347}</c15:txfldGUID>
                      <c15:f>Daten_Diagramme!$E$28</c15:f>
                      <c15:dlblFieldTableCache>
                        <c:ptCount val="1"/>
                        <c:pt idx="0">
                          <c:v>-4.8</c:v>
                        </c:pt>
                      </c15:dlblFieldTableCache>
                    </c15:dlblFTEntry>
                  </c15:dlblFieldTable>
                  <c15:showDataLabelsRange val="0"/>
                </c:ext>
                <c:ext xmlns:c16="http://schemas.microsoft.com/office/drawing/2014/chart" uri="{C3380CC4-5D6E-409C-BE32-E72D297353CC}">
                  <c16:uniqueId val="{0000000E-A9A7-4F99-BFE0-E4096B83C6BB}"/>
                </c:ext>
              </c:extLst>
            </c:dLbl>
            <c:dLbl>
              <c:idx val="15"/>
              <c:tx>
                <c:strRef>
                  <c:f>Daten_Diagramme!$E$29</c:f>
                  <c:strCache>
                    <c:ptCount val="1"/>
                    <c:pt idx="0">
                      <c:v>9.5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{9BBA8DDB-8564-428A-9E95-4068E00B137E}</c15:txfldGUID>
                      <c15:f>Daten_Diagramme!$E$29</c15:f>
                      <c15:dlblFieldTableCache>
                        <c:ptCount val="1"/>
                        <c:pt idx="0">
                          <c:v>9.5</c:v>
                        </c:pt>
                      </c15:dlblFieldTableCache>
                    </c15:dlblFTEntry>
                  </c15:dlblFieldTable>
                  <c15:showDataLabelsRange val="0"/>
                </c:ext>
                <c:ext xmlns:c16="http://schemas.microsoft.com/office/drawing/2014/chart" uri="{C3380CC4-5D6E-409C-BE32-E72D297353CC}">
                  <c16:uniqueId val="{0000000F-A9A7-4F99-BFE0-E4096B83C6BB}"/>
                </c:ext>
              </c:extLst>
            </c:dLbl>
            <c:dLbl>
              <c:idx val="16"/>
              <c:tx>
                <c:strRef>
                  <c:f>Daten_Diagramme!$E$30</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{DBD880F2-0791-490D-B01A-867C6A9C29C2}</c15:txfldGUID>
                      <c15:f>Daten_Diagramme!$E$30</c15:f>
                      <c15:dlblFieldTableCache>
                        <c:ptCount val="1"/>
                        <c:pt idx="0">
                          <c:v>2.6</c:v>
                        </c:pt>
                      </c15:dlblFieldTableCache>
                    </c15:dlblFTEntry>
                  </c15:dlblFieldTable>
                  <c15:showDataLabelsRange val="0"/>
                </c:ext>
                <c:ext xmlns:c16="http://schemas.microsoft.com/office/drawing/2014/chart" uri="{C3380CC4-5D6E-409C-BE32-E72D297353CC}">
                  <c16:uniqueId val="{00000010-A9A7-4F99-BFE0-E4096B83C6BB}"/>
                </c:ext>
              </c:extLst>
            </c:dLbl>
            <c:dLbl>
              <c:idx val="17"/>
              <c:tx>
                <c:strRef>
                  <c:f>Daten_Diagramme!$E$31</c:f>
                  <c:strCache>
                    <c:ptCount val="1"/>
                    <c:pt idx="0">
                      <c:v>5.6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{09D90832-CA2B-4A8A-A24B-3EA8868D108D}</c15:txfldGUID>
                      <c15:f>Daten_Diagramme!$E$31</c15:f>
                      <c15:dlblFieldTableCache>
                        <c:ptCount val="1"/>
                        <c:pt idx="0">
                          <c:v>5.6</c:v>
                        </c:pt>
                      </c15:dlblFieldTableCache>
                    </c15:dlblFTEntry>
                  </c15:dlblFieldTable>
                  <c15:showDataLabelsRange val="0"/>
                </c:ext>
                <c:ext xmlns:c16="http://schemas.microsoft.com/office/drawing/2014/chart" uri="{C3380CC4-5D6E-409C-BE32-E72D297353CC}">
                  <c16:uniqueId val="{00000011-A9A7-4F99-BFE0-E4096B83C6BB}"/>
                </c:ext>
              </c:extLst>
            </c:dLbl>
            <c:dLbl>
              <c:idx val="18"/>
              <c:tx>
                <c:strRef>
                  <c:f>Daten_Diagramme!$E$32</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{4BFD60AF-3DCC-4EE5-91F2-77156BB1F2AF}</c15:txfldGUID>
                      <c15:f>Daten_Diagramme!$E$32</c15:f>
                      <c15:dlblFieldTableCache>
                        <c:ptCount val="1"/>
                        <c:pt idx="0">
                          <c:v>-1.1</c:v>
                        </c:pt>
                      </c15:dlblFieldTableCache>
                    </c15:dlblFTEntry>
                  </c15:dlblFieldTable>
                  <c15:showDataLabelsRange val="0"/>
                </c:ext>
                <c:ext xmlns:c16="http://schemas.microsoft.com/office/drawing/2014/chart" uri="{C3380CC4-5D6E-409C-BE32-E72D297353CC}">
                  <c16:uniqueId val="{00000012-A9A7-4F99-BFE0-E4096B83C6BB}"/>
                </c:ext>
              </c:extLst>
            </c:dLbl>
            <c:dLbl>
              <c:idx val="19"/>
              <c:tx>
                <c:strRef>
                  <c:f>Daten_Diagramme!$E$33</c:f>
                  <c:strCache>
                    <c:ptCount val="1"/>
                    <c:pt idx="0">
                      <c:v>-7.1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{5D222CA1-65A1-4462-A2B0-FD19B2060890}</c15:txfldGUID>
                      <c15:f>Daten_Diagramme!$E$33</c15:f>
                      <c15:dlblFieldTableCache>
                        <c:ptCount val="1"/>
                        <c:pt idx="0">
                          <c:v>-7.1</c:v>
                        </c:pt>
                      </c15:dlblFieldTableCache>
                    </c15:dlblFTEntry>
                  </c15:dlblFieldTable>
                  <c15:showDataLabelsRange val="0"/>
                </c:ext>
                <c:ext xmlns:c16="http://schemas.microsoft.com/office/drawing/2014/chart" uri="{C3380CC4-5D6E-409C-BE32-E72D297353CC}">
                  <c16:uniqueId val="{00000013-A9A7-4F99-BFE0-E4096B83C6BB}"/>
                </c:ext>
              </c:extLst>
            </c:dLbl>
            <c:dLbl>
              <c:idx val="20"/>
              <c:tx>
                <c:strRef>
                  <c:f>Daten_Diagramme!$E$34</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{85308CE6-18BB-49FF-B025-BA087FE75A7D}</c15:txfldGUID>
                      <c15:f>Daten_Diagramme!$E$34</c15:f>
                      <c15:dlblFieldTableCache>
                        <c:ptCount val="1"/>
                        <c:pt idx="0">
                          <c:v>-2.9</c:v>
                        </c:pt>
                      </c15:dlblFieldTableCache>
                    </c15:dlblFTEntry>
                  </c15:dlblFieldTable>
                  <c15:showDataLabelsRange val="0"/>
                </c:ext>
                <c:ext xmlns:c16="http://schemas.microsoft.com/office/drawing/2014/chart" uri="{C3380CC4-5D6E-409C-BE32-E72D297353CC}">
                  <c16:uniqueId val="{00000014-A9A7-4F99-BFE0-E4096B83C6BB}"/>
                </c:ext>
              </c:extLst>
            </c:dLbl>
            <c:dLbl>
              <c:idx val="21"/>
              <c:tx>
                <c:strRef>
                  <c:f>Daten_Diagramme!$E$35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{D710B61F-EBDD-4D9E-8DEB-5B0F6511398E}</c15:txfldGUID>
                      <c15:f>Daten_Diagramme!$E$35</c15:f>
                      <c15:dlblFieldTableCache>
                        <c:ptCount val="1"/>
                        <c:pt idx="0">
                          <c:v>0.0</c:v>
                        </c:pt>
                      </c15:dlblFieldTableCache>
                    </c15:dlblFTEntry>
                  </c15:dlblFieldTable>
                  <c15:showDataLabelsRange val="0"/>
                </c:ext>
                <c:ext xmlns:c16="http://schemas.microsoft.com/office/drawing/2014/chart" uri="{C3380CC4-5D6E-409C-BE32-E72D297353CC}">
                  <c16:uniqueId val="{00000015-A9A7-4F99-BFE0-E4096B83C6BB}"/>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{0BDBCCC7-77A9-4431-968C-89E563A62EAC}</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A9A7-4F99-BFE0-E4096B83C6BB}"/>
                </c:ext>
              </c:extLst>
            </c:dLbl>
            <c:dLbl>
              <c:idx val="23"/>
              <c:tx>
                <c:strRef>
                  <c:f>Daten_Diagramme!$E$37</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{55F21B78-A362-48F6-9F5B-540742222921}</c15:txfldGUID>
                      <c15:f>Daten_Diagramme!$E$37</c15:f>
                      <c15:dlblFieldTableCache>
                        <c:ptCount val="1"/>
                        <c:pt idx="0">
                          <c:v>-2.9</c:v>
                        </c:pt>
                      </c15:dlblFieldTableCache>
                    </c15:dlblFTEntry>
                  </c15:dlblFieldTable>
                  <c15:showDataLabelsRange val="0"/>
                </c:ext>
                <c:ext xmlns:c16="http://schemas.microsoft.com/office/drawing/2014/chart" uri="{C3380CC4-5D6E-409C-BE32-E72D297353CC}">
                  <c16:uniqueId val="{00000017-A9A7-4F99-BFE0-E4096B83C6BB}"/>
                </c:ext>
              </c:extLst>
            </c:dLbl>
            <c:dLbl>
              <c:idx val="24"/>
              <c:tx>
                <c:strRef>
                  <c:f>Daten_Diagramme!$E$38</c:f>
                  <c:strCache>
                    <c:ptCount val="1"/>
                    <c:pt idx="0">
                      <c:v>-8.5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{1BE942C9-9830-4601-AF35-978773EC81D8}</c15:txfldGUID>
                      <c15:f>Daten_Diagramme!$E$38</c15:f>
                      <c15:dlblFieldTableCache>
                        <c:ptCount val="1"/>
                        <c:pt idx="0">
                          <c:v>-8.5</c:v>
                        </c:pt>
                      </c15:dlblFieldTableCache>
                    </c15:dlblFTEntry>
                  </c15:dlblFieldTable>
                  <c15:showDataLabelsRange val="0"/>
                </c:ext>
                <c:ext xmlns:c16="http://schemas.microsoft.com/office/drawing/2014/chart" uri="{C3380CC4-5D6E-409C-BE32-E72D297353CC}">
                  <c16:uniqueId val="{00000018-A9A7-4F99-BFE0-E4096B83C6BB}"/>
                </c:ext>
              </c:extLst>
            </c:dLbl>
            <c:dLbl>
              <c:idx val="25"/>
              <c:tx>
                <c:strRef>
                  <c:f>Daten_Diagramme!$E$39</c:f>
                  <c:strCache>
                    <c:ptCount val="1"/>
                    <c:pt idx="0">
                      <c:v>-4.3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{C797B678-46BE-4BE9-B771-990008653973}</c15:txfldGUID>
                      <c15:f>Daten_Diagramme!$E$39</c15:f>
                      <c15:dlblFieldTableCache>
                        <c:ptCount val="1"/>
                        <c:pt idx="0">
                          <c:v>-4.3</c:v>
                        </c:pt>
                      </c15:dlblFieldTableCache>
                    </c15:dlblFTEntry>
                  </c15:dlblFieldTable>
                  <c15:showDataLabelsRange val="0"/>
                </c:ext>
                <c:ext xmlns:c16="http://schemas.microsoft.com/office/drawing/2014/chart" uri="{C3380CC4-5D6E-409C-BE32-E72D297353CC}">
                  <c16:uniqueId val="{00000019-A9A7-4F99-BFE0-E4096B83C6BB}"/>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{035F2381-FA6B-4E8C-93BC-45354EF24243}</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A9A7-4F99-BFE0-E4096B83C6BB}"/>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{3ECA7A4D-2FFE-42F4-A835-FAB5656EA6CF}</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A9A7-4F99-BFE0-E4096B83C6BB}"/>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{2CAA1349-3325-47D9-AC83-D2A3ABC4FE21}</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A9A7-4F99-BFE0-E4096B83C6BB}"/>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{FDD8A691-A5D7-4A35-9504-73978D7015A9}</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A9A7-4F99-BFE0-E4096B83C6BB}"/>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{2274A291-EE6A-45B2-A50A-906ED11D92B1}</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A9A7-4F99-BFE0-E4096B83C6BB}"/>
                </c:ext>
              </c:extLst>
            </c:dLbl>
            <c:dLbl>
              <c:idx val="31"/>
              <c:tx>
                <c:strRef>
                  <c:f>Daten_Diagramme!$E$45</c:f>
                  <c:strCache>
                    <c:ptCount val="1"/>
                    <c:pt idx="0">
                      <c:v>-4.3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{6FE24C36-D5DA-46BA-86B8-B36F7DCCC5FC}</c15:txfldGUID>
                      <c15:f>Daten_Diagramme!$E$45</c15:f>
                      <c15:dlblFieldTableCache>
                        <c:ptCount val="1"/>
                        <c:pt idx="0">
                          <c:v>-4.3</c:v>
                        </c:pt>
                      </c15:dlblFieldTableCache>
                    </c15:dlblFTEntry>
                  </c15:dlblFieldTable>
                  <c15:showDataLabelsRange val="0"/>
                </c:ext>
                <c:ext xmlns:c16="http://schemas.microsoft.com/office/drawing/2014/chart" uri="{C3380CC4-5D6E-409C-BE32-E72D297353CC}">
                  <c16:uniqueId val="{0000001F-A9A7-4F99-BFE0-E4096B83C6BB}"/>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-4.5061317615742942</c:v>
                </c:pt>
                <c:pt idx="1">
                  <c:v>-2.8571428571428572</c:v>
                </c:pt>
                <c:pt idx="2">
                  <c:v>0</c:v>
                </c:pt>
                <c:pt idx="3">
                  <c:v>-11.965811965811966</c:v>
                </c:pt>
                <c:pt idx="4">
                  <c:v>-19.491525423728813</c:v>
                </c:pt>
                <c:pt idx="5">
                  <c:v>2.7472527472527473</c:v>
                </c:pt>
                <c:pt idx="6">
                  <c:v>-30</c:v>
                </c:pt>
                <c:pt idx="7">
                  <c:v>0.64102564102564108</c:v>
                </c:pt>
                <c:pt idx="8">
                  <c:v>3.5460992907801416</c:v>
                </c:pt>
                <c:pt idx="9">
                  <c:v>-11.834319526627219</c:v>
                </c:pt>
                <c:pt idx="10">
                  <c:v>-17.992177314211212</c:v>
                </c:pt>
                <c:pt idx="11">
                  <c:v>-4.0955631399317403</c:v>
                </c:pt>
                <c:pt idx="12">
                  <c:v>6.666666666666667</c:v>
                </c:pt>
                <c:pt idx="13">
                  <c:v>-4.3895747599451305</c:v>
                </c:pt>
                <c:pt idx="14">
                  <c:v>-4.8330404217926191</c:v>
                </c:pt>
                <c:pt idx="15">
                  <c:v>9.5238095238095237</c:v>
                </c:pt>
                <c:pt idx="16">
                  <c:v>2.5641025641025643</c:v>
                </c:pt>
                <c:pt idx="17">
                  <c:v>5.5813953488372094</c:v>
                </c:pt>
                <c:pt idx="18">
                  <c:v>-1.1306532663316582</c:v>
                </c:pt>
                <c:pt idx="19">
                  <c:v>-7.1161048689138573</c:v>
                </c:pt>
                <c:pt idx="20">
                  <c:v>-2.8728606356968216</c:v>
                </c:pt>
                <c:pt idx="21">
                  <c:v>0</c:v>
                </c:pt>
                <c:pt idx="23">
                  <c:v>-2.8571428571428572</c:v>
                </c:pt>
                <c:pt idx="24">
                  <c:v>-8.4615384615384617</c:v>
                </c:pt>
                <c:pt idx="25">
                  <c:v>-4.2555362792121647</c:v>
                </c:pt>
              </c:numCache>
            </c:numRef>
          </c:val>
          <c:extLst>
            <c:ext xmlns:c16="http://schemas.microsoft.com/office/drawing/2014/chart" uri="{C3380CC4-5D6E-409C-BE32-E72D297353CC}">
              <c16:uniqueId val="{00000020-A9A7-4F99-BFE0-E4096B83C6BB}"/>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{C58A7031-33CB-439E-8B94-CB740506AE29}</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A9A7-4F99-BFE0-E4096B83C6BB}"/>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{250FA440-7D76-4CCF-A3D8-EAE19A583F1F}</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A9A7-4F99-BFE0-E4096B83C6BB}"/>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{182BF67D-4127-4258-8B40-E7C3D3914830}</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A9A7-4F99-BFE0-E4096B83C6BB}"/>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{063F6249-1B29-4E52-B3AB-9FE14C46388E}</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A9A7-4F99-BFE0-E4096B83C6BB}"/>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{517BC254-9A90-4720-8F2E-4450EDCDB2FB}</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A9A7-4F99-BFE0-E4096B83C6BB}"/>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{7760F884-0EDA-482C-AF09-41518982CD5D}</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A9A7-4F99-BFE0-E4096B83C6BB}"/>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{C64FD1DA-0144-4710-A410-FEE6F5F53E6F}</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A9A7-4F99-BFE0-E4096B83C6BB}"/>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{835E294D-412C-4AB8-968E-9E49D3C9C8C0}</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A9A7-4F99-BFE0-E4096B83C6BB}"/>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{525E804A-E1F0-4A4E-A296-A446B0FE57C0}</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A9A7-4F99-BFE0-E4096B83C6BB}"/>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{9B3C17CD-BC98-455E-9D96-5E812B6FB851}</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A9A7-4F99-BFE0-E4096B83C6BB}"/>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{3995118A-82DD-4C3D-AB47-67F3BD94ECEB}</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A9A7-4F99-BFE0-E4096B83C6BB}"/>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{CB01CB90-6424-4625-869C-5A4CCF66C9BD}</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A9A7-4F99-BFE0-E4096B83C6BB}"/>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{07541DDA-BC19-4519-8FCE-3F34BBDE36C2}</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A9A7-4F99-BFE0-E4096B83C6BB}"/>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{1479D3D2-9210-452E-A231-C0A7E3C64291}</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A9A7-4F99-BFE0-E4096B83C6BB}"/>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{5F587628-9156-40C4-BB2A-69452A305A73}</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A9A7-4F99-BFE0-E4096B83C6BB}"/>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{A35F6B3E-D845-455E-AF18-76F9C9ADF458}</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A9A7-4F99-BFE0-E4096B83C6BB}"/>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{D9FA59D4-5C15-460E-AA6F-6C4092EED5BF}</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A9A7-4F99-BFE0-E4096B83C6BB}"/>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{EB20AB6A-3325-4BB1-B36E-F5DD9F72235C}</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A9A7-4F99-BFE0-E4096B83C6BB}"/>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{FAB166A1-FFCD-4512-BBA1-166CAD6E6546}</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A9A7-4F99-BFE0-E4096B83C6BB}"/>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{5F907F64-4758-4AB4-AB5C-31649285A31F}</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A9A7-4F99-BFE0-E4096B83C6BB}"/>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{548FAD2B-3C94-42C8-99FD-B236B03C6031}</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A9A7-4F99-BFE0-E4096B83C6BB}"/>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{44F6BF79-0480-4537-ACD9-5DB72851A5C7}</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A9A7-4F99-BFE0-E4096B83C6BB}"/>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{F67575C5-E95B-446F-8C97-D84E0506B6DF}</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A9A7-4F99-BFE0-E4096B83C6BB}"/>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{3453683C-C16B-4FCA-8905-214865FF3F71}</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A9A7-4F99-BFE0-E4096B83C6BB}"/>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{5BC46A88-3BAF-4C15-90B6-9680B0AB84BC}</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A9A7-4F99-BFE0-E4096B83C6BB}"/>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{22CE1E25-21F5-415C-B5FE-A1F0C3AC7325}</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A9A7-4F99-BFE0-E4096B83C6BB}"/>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{FCCE4C85-F218-4B34-8315-6657C9FE9A2A}</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A9A7-4F99-BFE0-E4096B83C6BB}"/>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{BB4CB280-8EC8-4CAF-AB79-18D77570AB53}</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A9A7-4F99-BFE0-E4096B83C6BB}"/>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{E5738398-F907-4280-9AD4-B434F57C32D5}</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A9A7-4F99-BFE0-E4096B83C6BB}"/>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{8CD6ECFE-479B-4788-BB75-2138D5FAFC99}</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A9A7-4F99-BFE0-E4096B83C6BB}"/>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{B9F398E5-79C5-4DB0-BFCC-52A65912A766}</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A9A7-4F99-BFE0-E4096B83C6BB}"/>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{38203422-292E-4E1F-A900-79C7C0737373}</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A9A7-4F99-BFE0-E4096B83C6BB}"/>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A9A7-4F99-BFE0-E4096B83C6BB}"/>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A9A7-4F99-BFE0-E4096B83C6BB}"/>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{B0417860-F7F5-418E-A244-9A03C6433A38}</c15:txfldGUID>
                      <c15:f>Diagramm!$I$46</c15:f>
                      <c15:dlblFieldTableCache>
                        <c:ptCount val="1"/>
                      </c15:dlblFieldTableCache>
                    </c15:dlblFTEntry>
                  </c15:dlblFieldTable>
                  <c15:showDataLabelsRange val="0"/>
                </c:ext>
                <c:ext xmlns:c16="http://schemas.microsoft.com/office/drawing/2014/chart" uri="{C3380CC4-5D6E-409C-BE32-E72D297353CC}">
                  <c16:uniqueId val="{00000000-49F5-455C-9953-2D0CA3F81359}"/>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{053022E6-F04C-499F-A3C8-D68BB3C2B1C1}</c15:txfldGUID>
                      <c15:f>Diagramm!$I$47</c15:f>
                      <c15:dlblFieldTableCache>
                        <c:ptCount val="1"/>
                      </c15:dlblFieldTableCache>
                    </c15:dlblFTEntry>
                  </c15:dlblFieldTable>
                  <c15:showDataLabelsRange val="0"/>
                </c:ext>
                <c:ext xmlns:c16="http://schemas.microsoft.com/office/drawing/2014/chart" uri="{C3380CC4-5D6E-409C-BE32-E72D297353CC}">
                  <c16:uniqueId val="{00000001-49F5-455C-9953-2D0CA3F81359}"/>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{32B7DA52-8BE2-472A-94E6-71E652B6C0EE}</c15:txfldGUID>
                      <c15:f>Diagramm!$I$48</c15:f>
                      <c15:dlblFieldTableCache>
                        <c:ptCount val="1"/>
                      </c15:dlblFieldTableCache>
                    </c15:dlblFTEntry>
                  </c15:dlblFieldTable>
                  <c15:showDataLabelsRange val="0"/>
                </c:ext>
                <c:ext xmlns:c16="http://schemas.microsoft.com/office/drawing/2014/chart" uri="{C3380CC4-5D6E-409C-BE32-E72D297353CC}">
                  <c16:uniqueId val="{00000002-49F5-455C-9953-2D0CA3F81359}"/>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{A3579588-CE9F-4C21-BB06-919A4DA8615E}</c15:txfldGUID>
                      <c15:f>Diagramm!$I$49</c15:f>
                      <c15:dlblFieldTableCache>
                        <c:ptCount val="1"/>
                      </c15:dlblFieldTableCache>
                    </c15:dlblFTEntry>
                  </c15:dlblFieldTable>
                  <c15:showDataLabelsRange val="0"/>
                </c:ext>
                <c:ext xmlns:c16="http://schemas.microsoft.com/office/drawing/2014/chart" uri="{C3380CC4-5D6E-409C-BE32-E72D297353CC}">
                  <c16:uniqueId val="{00000003-49F5-455C-9953-2D0CA3F81359}"/>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{81FDFDE6-2088-4FAB-98C7-58225CEFA90B}</c15:txfldGUID>
                      <c15:f>Diagramm!$I$50</c15:f>
                      <c15:dlblFieldTableCache>
                        <c:ptCount val="1"/>
                      </c15:dlblFieldTableCache>
                    </c15:dlblFTEntry>
                  </c15:dlblFieldTable>
                  <c15:showDataLabelsRange val="0"/>
                </c:ext>
                <c:ext xmlns:c16="http://schemas.microsoft.com/office/drawing/2014/chart" uri="{C3380CC4-5D6E-409C-BE32-E72D297353CC}">
                  <c16:uniqueId val="{00000004-49F5-455C-9953-2D0CA3F81359}"/>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{221358B9-A0F9-4444-9B69-7DA39D213B7B}</c15:txfldGUID>
                      <c15:f>Diagramm!$I$51</c15:f>
                      <c15:dlblFieldTableCache>
                        <c:ptCount val="1"/>
                      </c15:dlblFieldTableCache>
                    </c15:dlblFTEntry>
                  </c15:dlblFieldTable>
                  <c15:showDataLabelsRange val="0"/>
                </c:ext>
                <c:ext xmlns:c16="http://schemas.microsoft.com/office/drawing/2014/chart" uri="{C3380CC4-5D6E-409C-BE32-E72D297353CC}">
                  <c16:uniqueId val="{00000005-49F5-455C-9953-2D0CA3F81359}"/>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{2B1314FF-B9B5-4219-B0F5-A0BBEC0F5AAB}</c15:txfldGUID>
                      <c15:f>Diagramm!$I$52</c15:f>
                      <c15:dlblFieldTableCache>
                        <c:ptCount val="1"/>
                      </c15:dlblFieldTableCache>
                    </c15:dlblFTEntry>
                  </c15:dlblFieldTable>
                  <c15:showDataLabelsRange val="0"/>
                </c:ext>
                <c:ext xmlns:c16="http://schemas.microsoft.com/office/drawing/2014/chart" uri="{C3380CC4-5D6E-409C-BE32-E72D297353CC}">
                  <c16:uniqueId val="{00000006-49F5-455C-9953-2D0CA3F81359}"/>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{ECC037B1-1954-4893-8084-9745A56FD447}</c15:txfldGUID>
                      <c15:f>Diagramm!$I$53</c15:f>
                      <c15:dlblFieldTableCache>
                        <c:ptCount val="1"/>
                      </c15:dlblFieldTableCache>
                    </c15:dlblFTEntry>
                  </c15:dlblFieldTable>
                  <c15:showDataLabelsRange val="0"/>
                </c:ext>
                <c:ext xmlns:c16="http://schemas.microsoft.com/office/drawing/2014/chart" uri="{C3380CC4-5D6E-409C-BE32-E72D297353CC}">
                  <c16:uniqueId val="{00000007-49F5-455C-9953-2D0CA3F81359}"/>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{73D32245-B35F-4FEF-8815-0CD86E76DB3F}</c15:txfldGUID>
                      <c15:f>Diagramm!$I$54</c15:f>
                      <c15:dlblFieldTableCache>
                        <c:ptCount val="1"/>
                      </c15:dlblFieldTableCache>
                    </c15:dlblFTEntry>
                  </c15:dlblFieldTable>
                  <c15:showDataLabelsRange val="0"/>
                </c:ext>
                <c:ext xmlns:c16="http://schemas.microsoft.com/office/drawing/2014/chart" uri="{C3380CC4-5D6E-409C-BE32-E72D297353CC}">
                  <c16:uniqueId val="{00000008-49F5-455C-9953-2D0CA3F81359}"/>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{1C46BA5B-F7CD-447D-9E2D-DE02E17C139C}</c15:txfldGUID>
                      <c15:f>Diagramm!$I$55</c15:f>
                      <c15:dlblFieldTableCache>
                        <c:ptCount val="1"/>
                      </c15:dlblFieldTableCache>
                    </c15:dlblFTEntry>
                  </c15:dlblFieldTable>
                  <c15:showDataLabelsRange val="0"/>
                </c:ext>
                <c:ext xmlns:c16="http://schemas.microsoft.com/office/drawing/2014/chart" uri="{C3380CC4-5D6E-409C-BE32-E72D297353CC}">
                  <c16:uniqueId val="{00000009-49F5-455C-9953-2D0CA3F81359}"/>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{AB3B31C7-E115-4FAD-87BE-A0E404785A63}</c15:txfldGUID>
                      <c15:f>Diagramm!$I$56</c15:f>
                      <c15:dlblFieldTableCache>
                        <c:ptCount val="1"/>
                      </c15:dlblFieldTableCache>
                    </c15:dlblFTEntry>
                  </c15:dlblFieldTable>
                  <c15:showDataLabelsRange val="0"/>
                </c:ext>
                <c:ext xmlns:c16="http://schemas.microsoft.com/office/drawing/2014/chart" uri="{C3380CC4-5D6E-409C-BE32-E72D297353CC}">
                  <c16:uniqueId val="{0000000A-49F5-455C-9953-2D0CA3F81359}"/>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{B3E8AA2D-6911-41E9-9CF3-10FE37FE4326}</c15:txfldGUID>
                      <c15:f>Diagramm!$I$57</c15:f>
                      <c15:dlblFieldTableCache>
                        <c:ptCount val="1"/>
                      </c15:dlblFieldTableCache>
                    </c15:dlblFTEntry>
                  </c15:dlblFieldTable>
                  <c15:showDataLabelsRange val="0"/>
                </c:ext>
                <c:ext xmlns:c16="http://schemas.microsoft.com/office/drawing/2014/chart" uri="{C3380CC4-5D6E-409C-BE32-E72D297353CC}">
                  <c16:uniqueId val="{0000000B-49F5-455C-9953-2D0CA3F81359}"/>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{3D4BB5B7-0EE4-421D-916A-5D0496F18A34}</c15:txfldGUID>
                      <c15:f>Diagramm!$I$58</c15:f>
                      <c15:dlblFieldTableCache>
                        <c:ptCount val="1"/>
                      </c15:dlblFieldTableCache>
                    </c15:dlblFTEntry>
                  </c15:dlblFieldTable>
                  <c15:showDataLabelsRange val="0"/>
                </c:ext>
                <c:ext xmlns:c16="http://schemas.microsoft.com/office/drawing/2014/chart" uri="{C3380CC4-5D6E-409C-BE32-E72D297353CC}">
                  <c16:uniqueId val="{0000000C-49F5-455C-9953-2D0CA3F81359}"/>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{B3EDE730-96A7-45FF-8FE2-9C089F0CBDD3}</c15:txfldGUID>
                      <c15:f>Diagramm!$I$59</c15:f>
                      <c15:dlblFieldTableCache>
                        <c:ptCount val="1"/>
                      </c15:dlblFieldTableCache>
                    </c15:dlblFTEntry>
                  </c15:dlblFieldTable>
                  <c15:showDataLabelsRange val="0"/>
                </c:ext>
                <c:ext xmlns:c16="http://schemas.microsoft.com/office/drawing/2014/chart" uri="{C3380CC4-5D6E-409C-BE32-E72D297353CC}">
                  <c16:uniqueId val="{0000000D-49F5-455C-9953-2D0CA3F81359}"/>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{15AD2212-B391-4753-B7C9-5B2DD4280D1F}</c15:txfldGUID>
                      <c15:f>Diagramm!$I$60</c15:f>
                      <c15:dlblFieldTableCache>
                        <c:ptCount val="1"/>
                      </c15:dlblFieldTableCache>
                    </c15:dlblFTEntry>
                  </c15:dlblFieldTable>
                  <c15:showDataLabelsRange val="0"/>
                </c:ext>
                <c:ext xmlns:c16="http://schemas.microsoft.com/office/drawing/2014/chart" uri="{C3380CC4-5D6E-409C-BE32-E72D297353CC}">
                  <c16:uniqueId val="{0000000E-49F5-455C-9953-2D0CA3F81359}"/>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{113D10DD-098F-4F5F-B024-766DE57AA731}</c15:txfldGUID>
                      <c15:f>Diagramm!$I$61</c15:f>
                      <c15:dlblFieldTableCache>
                        <c:ptCount val="1"/>
                      </c15:dlblFieldTableCache>
                    </c15:dlblFTEntry>
                  </c15:dlblFieldTable>
                  <c15:showDataLabelsRange val="0"/>
                </c:ext>
                <c:ext xmlns:c16="http://schemas.microsoft.com/office/drawing/2014/chart" uri="{C3380CC4-5D6E-409C-BE32-E72D297353CC}">
                  <c16:uniqueId val="{0000000F-49F5-455C-9953-2D0CA3F81359}"/>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{53E92774-1187-43CC-9F31-942DFFBB29BB}</c15:txfldGUID>
                      <c15:f>Diagramm!$I$62</c15:f>
                      <c15:dlblFieldTableCache>
                        <c:ptCount val="1"/>
                      </c15:dlblFieldTableCache>
                    </c15:dlblFTEntry>
                  </c15:dlblFieldTable>
                  <c15:showDataLabelsRange val="0"/>
                </c:ext>
                <c:ext xmlns:c16="http://schemas.microsoft.com/office/drawing/2014/chart" uri="{C3380CC4-5D6E-409C-BE32-E72D297353CC}">
                  <c16:uniqueId val="{00000010-49F5-455C-9953-2D0CA3F81359}"/>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{3EEF9C50-D7A5-4238-A4D1-2E4A8AB621ED}</c15:txfldGUID>
                      <c15:f>Diagramm!$I$63</c15:f>
                      <c15:dlblFieldTableCache>
                        <c:ptCount val="1"/>
                      </c15:dlblFieldTableCache>
                    </c15:dlblFTEntry>
                  </c15:dlblFieldTable>
                  <c15:showDataLabelsRange val="0"/>
                </c:ext>
                <c:ext xmlns:c16="http://schemas.microsoft.com/office/drawing/2014/chart" uri="{C3380CC4-5D6E-409C-BE32-E72D297353CC}">
                  <c16:uniqueId val="{00000011-49F5-455C-9953-2D0CA3F81359}"/>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{D927CEE0-A48B-497A-AC78-9E2B306C2360}</c15:txfldGUID>
                      <c15:f>Diagramm!$I$64</c15:f>
                      <c15:dlblFieldTableCache>
                        <c:ptCount val="1"/>
                      </c15:dlblFieldTableCache>
                    </c15:dlblFTEntry>
                  </c15:dlblFieldTable>
                  <c15:showDataLabelsRange val="0"/>
                </c:ext>
                <c:ext xmlns:c16="http://schemas.microsoft.com/office/drawing/2014/chart" uri="{C3380CC4-5D6E-409C-BE32-E72D297353CC}">
                  <c16:uniqueId val="{00000012-49F5-455C-9953-2D0CA3F81359}"/>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{21887EAB-F018-4BCD-B7BB-5CD4AFC526B8}</c15:txfldGUID>
                      <c15:f>Diagramm!$I$65</c15:f>
                      <c15:dlblFieldTableCache>
                        <c:ptCount val="1"/>
                      </c15:dlblFieldTableCache>
                    </c15:dlblFTEntry>
                  </c15:dlblFieldTable>
                  <c15:showDataLabelsRange val="0"/>
                </c:ext>
                <c:ext xmlns:c16="http://schemas.microsoft.com/office/drawing/2014/chart" uri="{C3380CC4-5D6E-409C-BE32-E72D297353CC}">
                  <c16:uniqueId val="{00000013-49F5-455C-9953-2D0CA3F81359}"/>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{D75F4DBE-AB08-45CB-85A6-69306C6A64BF}</c15:txfldGUID>
                      <c15:f>Diagramm!$I$66</c15:f>
                      <c15:dlblFieldTableCache>
                        <c:ptCount val="1"/>
                      </c15:dlblFieldTableCache>
                    </c15:dlblFTEntry>
                  </c15:dlblFieldTable>
                  <c15:showDataLabelsRange val="0"/>
                </c:ext>
                <c:ext xmlns:c16="http://schemas.microsoft.com/office/drawing/2014/chart" uri="{C3380CC4-5D6E-409C-BE32-E72D297353CC}">
                  <c16:uniqueId val="{00000014-49F5-455C-9953-2D0CA3F81359}"/>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{CF901FFC-A618-4092-A2B4-124BDAE35772}</c15:txfldGUID>
                      <c15:f>Diagramm!$I$67</c15:f>
                      <c15:dlblFieldTableCache>
                        <c:ptCount val="1"/>
                      </c15:dlblFieldTableCache>
                    </c15:dlblFTEntry>
                  </c15:dlblFieldTable>
                  <c15:showDataLabelsRange val="0"/>
                </c:ext>
                <c:ext xmlns:c16="http://schemas.microsoft.com/office/drawing/2014/chart" uri="{C3380CC4-5D6E-409C-BE32-E72D297353CC}">
                  <c16:uniqueId val="{00000015-49F5-455C-9953-2D0CA3F81359}"/>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49F5-455C-9953-2D0CA3F81359}"/>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{99492A7D-E962-46DB-952D-EA371B8FA948}</c15:txfldGUID>
                      <c15:f>Diagramm!$K$46</c15:f>
                      <c15:dlblFieldTableCache>
                        <c:ptCount val="1"/>
                      </c15:dlblFieldTableCache>
                    </c15:dlblFTEntry>
                  </c15:dlblFieldTable>
                  <c15:showDataLabelsRange val="0"/>
                </c:ext>
                <c:ext xmlns:c16="http://schemas.microsoft.com/office/drawing/2014/chart" uri="{C3380CC4-5D6E-409C-BE32-E72D297353CC}">
                  <c16:uniqueId val="{00000017-49F5-455C-9953-2D0CA3F81359}"/>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{39967427-DEC8-4B29-914A-FE92BA74970C}</c15:txfldGUID>
                      <c15:f>Diagramm!$K$47</c15:f>
                      <c15:dlblFieldTableCache>
                        <c:ptCount val="1"/>
                      </c15:dlblFieldTableCache>
                    </c15:dlblFTEntry>
                  </c15:dlblFieldTable>
                  <c15:showDataLabelsRange val="0"/>
                </c:ext>
                <c:ext xmlns:c16="http://schemas.microsoft.com/office/drawing/2014/chart" uri="{C3380CC4-5D6E-409C-BE32-E72D297353CC}">
                  <c16:uniqueId val="{00000018-49F5-455C-9953-2D0CA3F81359}"/>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{FD570B89-7D05-4BAE-9A83-C60D6486418A}</c15:txfldGUID>
                      <c15:f>Diagramm!$K$48</c15:f>
                      <c15:dlblFieldTableCache>
                        <c:ptCount val="1"/>
                      </c15:dlblFieldTableCache>
                    </c15:dlblFTEntry>
                  </c15:dlblFieldTable>
                  <c15:showDataLabelsRange val="0"/>
                </c:ext>
                <c:ext xmlns:c16="http://schemas.microsoft.com/office/drawing/2014/chart" uri="{C3380CC4-5D6E-409C-BE32-E72D297353CC}">
                  <c16:uniqueId val="{00000019-49F5-455C-9953-2D0CA3F81359}"/>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{B0C538CF-0892-4DC0-9E83-61A896AEA907}</c15:txfldGUID>
                      <c15:f>Diagramm!$K$49</c15:f>
                      <c15:dlblFieldTableCache>
                        <c:ptCount val="1"/>
                      </c15:dlblFieldTableCache>
                    </c15:dlblFTEntry>
                  </c15:dlblFieldTable>
                  <c15:showDataLabelsRange val="0"/>
                </c:ext>
                <c:ext xmlns:c16="http://schemas.microsoft.com/office/drawing/2014/chart" uri="{C3380CC4-5D6E-409C-BE32-E72D297353CC}">
                  <c16:uniqueId val="{0000001A-49F5-455C-9953-2D0CA3F81359}"/>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{0511EEED-DB44-4F71-A367-9EBB59FCF75B}</c15:txfldGUID>
                      <c15:f>Diagramm!$K$50</c15:f>
                      <c15:dlblFieldTableCache>
                        <c:ptCount val="1"/>
                      </c15:dlblFieldTableCache>
                    </c15:dlblFTEntry>
                  </c15:dlblFieldTable>
                  <c15:showDataLabelsRange val="0"/>
                </c:ext>
                <c:ext xmlns:c16="http://schemas.microsoft.com/office/drawing/2014/chart" uri="{C3380CC4-5D6E-409C-BE32-E72D297353CC}">
                  <c16:uniqueId val="{0000001B-49F5-455C-9953-2D0CA3F81359}"/>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{CD270C46-C067-4D1F-B311-6CFB69C1F7BD}</c15:txfldGUID>
                      <c15:f>Diagramm!$K$51</c15:f>
                      <c15:dlblFieldTableCache>
                        <c:ptCount val="1"/>
                      </c15:dlblFieldTableCache>
                    </c15:dlblFTEntry>
                  </c15:dlblFieldTable>
                  <c15:showDataLabelsRange val="0"/>
                </c:ext>
                <c:ext xmlns:c16="http://schemas.microsoft.com/office/drawing/2014/chart" uri="{C3380CC4-5D6E-409C-BE32-E72D297353CC}">
                  <c16:uniqueId val="{0000001C-49F5-455C-9953-2D0CA3F81359}"/>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{C62B05E7-ECCF-4E5A-B9A9-881B790C26DE}</c15:txfldGUID>
                      <c15:f>Diagramm!$K$52</c15:f>
                      <c15:dlblFieldTableCache>
                        <c:ptCount val="1"/>
                      </c15:dlblFieldTableCache>
                    </c15:dlblFTEntry>
                  </c15:dlblFieldTable>
                  <c15:showDataLabelsRange val="0"/>
                </c:ext>
                <c:ext xmlns:c16="http://schemas.microsoft.com/office/drawing/2014/chart" uri="{C3380CC4-5D6E-409C-BE32-E72D297353CC}">
                  <c16:uniqueId val="{0000001D-49F5-455C-9953-2D0CA3F81359}"/>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{44D71F3C-FC6A-4FF8-B5DB-1259075B8EF8}</c15:txfldGUID>
                      <c15:f>Diagramm!$K$53</c15:f>
                      <c15:dlblFieldTableCache>
                        <c:ptCount val="1"/>
                      </c15:dlblFieldTableCache>
                    </c15:dlblFTEntry>
                  </c15:dlblFieldTable>
                  <c15:showDataLabelsRange val="0"/>
                </c:ext>
                <c:ext xmlns:c16="http://schemas.microsoft.com/office/drawing/2014/chart" uri="{C3380CC4-5D6E-409C-BE32-E72D297353CC}">
                  <c16:uniqueId val="{0000001E-49F5-455C-9953-2D0CA3F81359}"/>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{580D630E-3A76-4B0B-BA7A-D28B2E9801EE}</c15:txfldGUID>
                      <c15:f>Diagramm!$K$54</c15:f>
                      <c15:dlblFieldTableCache>
                        <c:ptCount val="1"/>
                      </c15:dlblFieldTableCache>
                    </c15:dlblFTEntry>
                  </c15:dlblFieldTable>
                  <c15:showDataLabelsRange val="0"/>
                </c:ext>
                <c:ext xmlns:c16="http://schemas.microsoft.com/office/drawing/2014/chart" uri="{C3380CC4-5D6E-409C-BE32-E72D297353CC}">
                  <c16:uniqueId val="{0000001F-49F5-455C-9953-2D0CA3F81359}"/>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{4E3EF86B-A88B-42B3-9212-79A26123115F}</c15:txfldGUID>
                      <c15:f>Diagramm!$K$55</c15:f>
                      <c15:dlblFieldTableCache>
                        <c:ptCount val="1"/>
                      </c15:dlblFieldTableCache>
                    </c15:dlblFTEntry>
                  </c15:dlblFieldTable>
                  <c15:showDataLabelsRange val="0"/>
                </c:ext>
                <c:ext xmlns:c16="http://schemas.microsoft.com/office/drawing/2014/chart" uri="{C3380CC4-5D6E-409C-BE32-E72D297353CC}">
                  <c16:uniqueId val="{00000020-49F5-455C-9953-2D0CA3F81359}"/>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{72792BBB-B103-4FA3-8433-A8C6C8E5DB3E}</c15:txfldGUID>
                      <c15:f>Diagramm!$K$56</c15:f>
                      <c15:dlblFieldTableCache>
                        <c:ptCount val="1"/>
                      </c15:dlblFieldTableCache>
                    </c15:dlblFTEntry>
                  </c15:dlblFieldTable>
                  <c15:showDataLabelsRange val="0"/>
                </c:ext>
                <c:ext xmlns:c16="http://schemas.microsoft.com/office/drawing/2014/chart" uri="{C3380CC4-5D6E-409C-BE32-E72D297353CC}">
                  <c16:uniqueId val="{00000021-49F5-455C-9953-2D0CA3F81359}"/>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{70388C45-805C-486E-90A6-BB6ABE739982}</c15:txfldGUID>
                      <c15:f>Diagramm!$K$57</c15:f>
                      <c15:dlblFieldTableCache>
                        <c:ptCount val="1"/>
                      </c15:dlblFieldTableCache>
                    </c15:dlblFTEntry>
                  </c15:dlblFieldTable>
                  <c15:showDataLabelsRange val="0"/>
                </c:ext>
                <c:ext xmlns:c16="http://schemas.microsoft.com/office/drawing/2014/chart" uri="{C3380CC4-5D6E-409C-BE32-E72D297353CC}">
                  <c16:uniqueId val="{00000022-49F5-455C-9953-2D0CA3F81359}"/>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{94954D22-3326-4D08-88A3-B696BEE34CF5}</c15:txfldGUID>
                      <c15:f>Diagramm!$K$58</c15:f>
                      <c15:dlblFieldTableCache>
                        <c:ptCount val="1"/>
                      </c15:dlblFieldTableCache>
                    </c15:dlblFTEntry>
                  </c15:dlblFieldTable>
                  <c15:showDataLabelsRange val="0"/>
                </c:ext>
                <c:ext xmlns:c16="http://schemas.microsoft.com/office/drawing/2014/chart" uri="{C3380CC4-5D6E-409C-BE32-E72D297353CC}">
                  <c16:uniqueId val="{00000023-49F5-455C-9953-2D0CA3F81359}"/>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{ADF47A4B-D9E0-42F5-B8E8-4EB0062BFE4A}</c15:txfldGUID>
                      <c15:f>Diagramm!$K$59</c15:f>
                      <c15:dlblFieldTableCache>
                        <c:ptCount val="1"/>
                      </c15:dlblFieldTableCache>
                    </c15:dlblFTEntry>
                  </c15:dlblFieldTable>
                  <c15:showDataLabelsRange val="0"/>
                </c:ext>
                <c:ext xmlns:c16="http://schemas.microsoft.com/office/drawing/2014/chart" uri="{C3380CC4-5D6E-409C-BE32-E72D297353CC}">
                  <c16:uniqueId val="{00000024-49F5-455C-9953-2D0CA3F81359}"/>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{3F95DCAD-9444-4F80-A73A-AB8886C3E19C}</c15:txfldGUID>
                      <c15:f>Diagramm!$K$60</c15:f>
                      <c15:dlblFieldTableCache>
                        <c:ptCount val="1"/>
                      </c15:dlblFieldTableCache>
                    </c15:dlblFTEntry>
                  </c15:dlblFieldTable>
                  <c15:showDataLabelsRange val="0"/>
                </c:ext>
                <c:ext xmlns:c16="http://schemas.microsoft.com/office/drawing/2014/chart" uri="{C3380CC4-5D6E-409C-BE32-E72D297353CC}">
                  <c16:uniqueId val="{00000025-49F5-455C-9953-2D0CA3F81359}"/>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{24F74F60-FB4D-44C5-BB78-9E96828C2F1D}</c15:txfldGUID>
                      <c15:f>Diagramm!$K$61</c15:f>
                      <c15:dlblFieldTableCache>
                        <c:ptCount val="1"/>
                      </c15:dlblFieldTableCache>
                    </c15:dlblFTEntry>
                  </c15:dlblFieldTable>
                  <c15:showDataLabelsRange val="0"/>
                </c:ext>
                <c:ext xmlns:c16="http://schemas.microsoft.com/office/drawing/2014/chart" uri="{C3380CC4-5D6E-409C-BE32-E72D297353CC}">
                  <c16:uniqueId val="{00000026-49F5-455C-9953-2D0CA3F81359}"/>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{794AB049-0D60-4FA3-B701-0A3A5803A4CF}</c15:txfldGUID>
                      <c15:f>Diagramm!$K$62</c15:f>
                      <c15:dlblFieldTableCache>
                        <c:ptCount val="1"/>
                      </c15:dlblFieldTableCache>
                    </c15:dlblFTEntry>
                  </c15:dlblFieldTable>
                  <c15:showDataLabelsRange val="0"/>
                </c:ext>
                <c:ext xmlns:c16="http://schemas.microsoft.com/office/drawing/2014/chart" uri="{C3380CC4-5D6E-409C-BE32-E72D297353CC}">
                  <c16:uniqueId val="{00000027-49F5-455C-9953-2D0CA3F81359}"/>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{51274221-E404-433A-A8B0-F2E2B669F5E7}</c15:txfldGUID>
                      <c15:f>Diagramm!$K$63</c15:f>
                      <c15:dlblFieldTableCache>
                        <c:ptCount val="1"/>
                      </c15:dlblFieldTableCache>
                    </c15:dlblFTEntry>
                  </c15:dlblFieldTable>
                  <c15:showDataLabelsRange val="0"/>
                </c:ext>
                <c:ext xmlns:c16="http://schemas.microsoft.com/office/drawing/2014/chart" uri="{C3380CC4-5D6E-409C-BE32-E72D297353CC}">
                  <c16:uniqueId val="{00000028-49F5-455C-9953-2D0CA3F81359}"/>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{6DB20C37-5113-4F31-981E-A64E77687CF8}</c15:txfldGUID>
                      <c15:f>Diagramm!$K$64</c15:f>
                      <c15:dlblFieldTableCache>
                        <c:ptCount val="1"/>
                      </c15:dlblFieldTableCache>
                    </c15:dlblFTEntry>
                  </c15:dlblFieldTable>
                  <c15:showDataLabelsRange val="0"/>
                </c:ext>
                <c:ext xmlns:c16="http://schemas.microsoft.com/office/drawing/2014/chart" uri="{C3380CC4-5D6E-409C-BE32-E72D297353CC}">
                  <c16:uniqueId val="{00000029-49F5-455C-9953-2D0CA3F81359}"/>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{D6AD3E0F-8920-43A5-A44C-54F611613DCA}</c15:txfldGUID>
                      <c15:f>Diagramm!$K$65</c15:f>
                      <c15:dlblFieldTableCache>
                        <c:ptCount val="1"/>
                      </c15:dlblFieldTableCache>
                    </c15:dlblFTEntry>
                  </c15:dlblFieldTable>
                  <c15:showDataLabelsRange val="0"/>
                </c:ext>
                <c:ext xmlns:c16="http://schemas.microsoft.com/office/drawing/2014/chart" uri="{C3380CC4-5D6E-409C-BE32-E72D297353CC}">
                  <c16:uniqueId val="{0000002A-49F5-455C-9953-2D0CA3F81359}"/>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{33E9D6A6-F8DC-4E35-95B8-1A47D73B1691}</c15:txfldGUID>
                      <c15:f>Diagramm!$K$66</c15:f>
                      <c15:dlblFieldTableCache>
                        <c:ptCount val="1"/>
                      </c15:dlblFieldTableCache>
                    </c15:dlblFTEntry>
                  </c15:dlblFieldTable>
                  <c15:showDataLabelsRange val="0"/>
                </c:ext>
                <c:ext xmlns:c16="http://schemas.microsoft.com/office/drawing/2014/chart" uri="{C3380CC4-5D6E-409C-BE32-E72D297353CC}">
                  <c16:uniqueId val="{0000002B-49F5-455C-9953-2D0CA3F81359}"/>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{0CB0B3BD-ADB8-4AE1-BA22-C60A663C361F}</c15:txfldGUID>
                      <c15:f>Diagramm!$K$67</c15:f>
                      <c15:dlblFieldTableCache>
                        <c:ptCount val="1"/>
                      </c15:dlblFieldTableCache>
                    </c15:dlblFTEntry>
                  </c15:dlblFieldTable>
                  <c15:showDataLabelsRange val="0"/>
                </c:ext>
                <c:ext xmlns:c16="http://schemas.microsoft.com/office/drawing/2014/chart" uri="{C3380CC4-5D6E-409C-BE32-E72D297353CC}">
                  <c16:uniqueId val="{0000002C-49F5-455C-9953-2D0CA3F81359}"/>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49F5-455C-9953-2D0CA3F81359}"/>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{7291500A-9C41-4321-A3B3-5CD3083D52EA}</c15:txfldGUID>
                      <c15:f>Diagramm!$J$46</c15:f>
                      <c15:dlblFieldTableCache>
                        <c:ptCount val="1"/>
                      </c15:dlblFieldTableCache>
                    </c15:dlblFTEntry>
                  </c15:dlblFieldTable>
                  <c15:showDataLabelsRange val="0"/>
                </c:ext>
                <c:ext xmlns:c16="http://schemas.microsoft.com/office/drawing/2014/chart" uri="{C3380CC4-5D6E-409C-BE32-E72D297353CC}">
                  <c16:uniqueId val="{0000002E-49F5-455C-9953-2D0CA3F81359}"/>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{0CD980AA-0D4E-4E3B-A139-417EFBD32770}</c15:txfldGUID>
                      <c15:f>Diagramm!$J$47</c15:f>
                      <c15:dlblFieldTableCache>
                        <c:ptCount val="1"/>
                      </c15:dlblFieldTableCache>
                    </c15:dlblFTEntry>
                  </c15:dlblFieldTable>
                  <c15:showDataLabelsRange val="0"/>
                </c:ext>
                <c:ext xmlns:c16="http://schemas.microsoft.com/office/drawing/2014/chart" uri="{C3380CC4-5D6E-409C-BE32-E72D297353CC}">
                  <c16:uniqueId val="{0000002F-49F5-455C-9953-2D0CA3F81359}"/>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{8D859A9D-152E-49F6-A1CA-34FBF20599FF}</c15:txfldGUID>
                      <c15:f>Diagramm!$J$48</c15:f>
                      <c15:dlblFieldTableCache>
                        <c:ptCount val="1"/>
                      </c15:dlblFieldTableCache>
                    </c15:dlblFTEntry>
                  </c15:dlblFieldTable>
                  <c15:showDataLabelsRange val="0"/>
                </c:ext>
                <c:ext xmlns:c16="http://schemas.microsoft.com/office/drawing/2014/chart" uri="{C3380CC4-5D6E-409C-BE32-E72D297353CC}">
                  <c16:uniqueId val="{00000030-49F5-455C-9953-2D0CA3F81359}"/>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{29966B9A-A11C-4E12-AB62-8614EEE142A4}</c15:txfldGUID>
                      <c15:f>Diagramm!$J$49</c15:f>
                      <c15:dlblFieldTableCache>
                        <c:ptCount val="1"/>
                      </c15:dlblFieldTableCache>
                    </c15:dlblFTEntry>
                  </c15:dlblFieldTable>
                  <c15:showDataLabelsRange val="0"/>
                </c:ext>
                <c:ext xmlns:c16="http://schemas.microsoft.com/office/drawing/2014/chart" uri="{C3380CC4-5D6E-409C-BE32-E72D297353CC}">
                  <c16:uniqueId val="{00000031-49F5-455C-9953-2D0CA3F81359}"/>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{B883A0F5-BFC6-4E62-B418-C79B40971D7B}</c15:txfldGUID>
                      <c15:f>Diagramm!$J$50</c15:f>
                      <c15:dlblFieldTableCache>
                        <c:ptCount val="1"/>
                      </c15:dlblFieldTableCache>
                    </c15:dlblFTEntry>
                  </c15:dlblFieldTable>
                  <c15:showDataLabelsRange val="0"/>
                </c:ext>
                <c:ext xmlns:c16="http://schemas.microsoft.com/office/drawing/2014/chart" uri="{C3380CC4-5D6E-409C-BE32-E72D297353CC}">
                  <c16:uniqueId val="{00000032-49F5-455C-9953-2D0CA3F81359}"/>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{02FCD88F-749B-4734-8F0E-25F3901C8603}</c15:txfldGUID>
                      <c15:f>Diagramm!$J$51</c15:f>
                      <c15:dlblFieldTableCache>
                        <c:ptCount val="1"/>
                      </c15:dlblFieldTableCache>
                    </c15:dlblFTEntry>
                  </c15:dlblFieldTable>
                  <c15:showDataLabelsRange val="0"/>
                </c:ext>
                <c:ext xmlns:c16="http://schemas.microsoft.com/office/drawing/2014/chart" uri="{C3380CC4-5D6E-409C-BE32-E72D297353CC}">
                  <c16:uniqueId val="{00000033-49F5-455C-9953-2D0CA3F81359}"/>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{703A3C92-8CBE-411B-AEC9-EA78731E2A54}</c15:txfldGUID>
                      <c15:f>Diagramm!$J$52</c15:f>
                      <c15:dlblFieldTableCache>
                        <c:ptCount val="1"/>
                      </c15:dlblFieldTableCache>
                    </c15:dlblFTEntry>
                  </c15:dlblFieldTable>
                  <c15:showDataLabelsRange val="0"/>
                </c:ext>
                <c:ext xmlns:c16="http://schemas.microsoft.com/office/drawing/2014/chart" uri="{C3380CC4-5D6E-409C-BE32-E72D297353CC}">
                  <c16:uniqueId val="{00000034-49F5-455C-9953-2D0CA3F81359}"/>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{DF952035-58F1-44B7-B6FC-CEDB1D82B873}</c15:txfldGUID>
                      <c15:f>Diagramm!$J$53</c15:f>
                      <c15:dlblFieldTableCache>
                        <c:ptCount val="1"/>
                      </c15:dlblFieldTableCache>
                    </c15:dlblFTEntry>
                  </c15:dlblFieldTable>
                  <c15:showDataLabelsRange val="0"/>
                </c:ext>
                <c:ext xmlns:c16="http://schemas.microsoft.com/office/drawing/2014/chart" uri="{C3380CC4-5D6E-409C-BE32-E72D297353CC}">
                  <c16:uniqueId val="{00000035-49F5-455C-9953-2D0CA3F81359}"/>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{659A243E-FB2B-4621-85EC-B365F0F2F8B4}</c15:txfldGUID>
                      <c15:f>Diagramm!$J$54</c15:f>
                      <c15:dlblFieldTableCache>
                        <c:ptCount val="1"/>
                      </c15:dlblFieldTableCache>
                    </c15:dlblFTEntry>
                  </c15:dlblFieldTable>
                  <c15:showDataLabelsRange val="0"/>
                </c:ext>
                <c:ext xmlns:c16="http://schemas.microsoft.com/office/drawing/2014/chart" uri="{C3380CC4-5D6E-409C-BE32-E72D297353CC}">
                  <c16:uniqueId val="{00000036-49F5-455C-9953-2D0CA3F81359}"/>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{B663FFBE-F4D4-48A2-AA63-5CD8A88F6EB4}</c15:txfldGUID>
                      <c15:f>Diagramm!$J$55</c15:f>
                      <c15:dlblFieldTableCache>
                        <c:ptCount val="1"/>
                      </c15:dlblFieldTableCache>
                    </c15:dlblFTEntry>
                  </c15:dlblFieldTable>
                  <c15:showDataLabelsRange val="0"/>
                </c:ext>
                <c:ext xmlns:c16="http://schemas.microsoft.com/office/drawing/2014/chart" uri="{C3380CC4-5D6E-409C-BE32-E72D297353CC}">
                  <c16:uniqueId val="{00000037-49F5-455C-9953-2D0CA3F81359}"/>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{CD5A0FF2-1301-45AD-9921-594E38B1550F}</c15:txfldGUID>
                      <c15:f>Diagramm!$J$56</c15:f>
                      <c15:dlblFieldTableCache>
                        <c:ptCount val="1"/>
                      </c15:dlblFieldTableCache>
                    </c15:dlblFTEntry>
                  </c15:dlblFieldTable>
                  <c15:showDataLabelsRange val="0"/>
                </c:ext>
                <c:ext xmlns:c16="http://schemas.microsoft.com/office/drawing/2014/chart" uri="{C3380CC4-5D6E-409C-BE32-E72D297353CC}">
                  <c16:uniqueId val="{00000038-49F5-455C-9953-2D0CA3F81359}"/>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{E66E839B-002B-4783-813C-AA7006B02DF5}</c15:txfldGUID>
                      <c15:f>Diagramm!$J$57</c15:f>
                      <c15:dlblFieldTableCache>
                        <c:ptCount val="1"/>
                      </c15:dlblFieldTableCache>
                    </c15:dlblFTEntry>
                  </c15:dlblFieldTable>
                  <c15:showDataLabelsRange val="0"/>
                </c:ext>
                <c:ext xmlns:c16="http://schemas.microsoft.com/office/drawing/2014/chart" uri="{C3380CC4-5D6E-409C-BE32-E72D297353CC}">
                  <c16:uniqueId val="{00000039-49F5-455C-9953-2D0CA3F81359}"/>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{D4FE868A-3D7D-45E1-87B3-96021B0B7483}</c15:txfldGUID>
                      <c15:f>Diagramm!$J$58</c15:f>
                      <c15:dlblFieldTableCache>
                        <c:ptCount val="1"/>
                      </c15:dlblFieldTableCache>
                    </c15:dlblFTEntry>
                  </c15:dlblFieldTable>
                  <c15:showDataLabelsRange val="0"/>
                </c:ext>
                <c:ext xmlns:c16="http://schemas.microsoft.com/office/drawing/2014/chart" uri="{C3380CC4-5D6E-409C-BE32-E72D297353CC}">
                  <c16:uniqueId val="{0000003A-49F5-455C-9953-2D0CA3F81359}"/>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{8B40EEAA-02B3-4D69-9A16-D70AE9C6F3DC}</c15:txfldGUID>
                      <c15:f>Diagramm!$J$59</c15:f>
                      <c15:dlblFieldTableCache>
                        <c:ptCount val="1"/>
                      </c15:dlblFieldTableCache>
                    </c15:dlblFTEntry>
                  </c15:dlblFieldTable>
                  <c15:showDataLabelsRange val="0"/>
                </c:ext>
                <c:ext xmlns:c16="http://schemas.microsoft.com/office/drawing/2014/chart" uri="{C3380CC4-5D6E-409C-BE32-E72D297353CC}">
                  <c16:uniqueId val="{0000003B-49F5-455C-9953-2D0CA3F81359}"/>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{965CFD7D-06B8-4B63-AEFE-FFC2BAA72C6F}</c15:txfldGUID>
                      <c15:f>Diagramm!$J$60</c15:f>
                      <c15:dlblFieldTableCache>
                        <c:ptCount val="1"/>
                      </c15:dlblFieldTableCache>
                    </c15:dlblFTEntry>
                  </c15:dlblFieldTable>
                  <c15:showDataLabelsRange val="0"/>
                </c:ext>
                <c:ext xmlns:c16="http://schemas.microsoft.com/office/drawing/2014/chart" uri="{C3380CC4-5D6E-409C-BE32-E72D297353CC}">
                  <c16:uniqueId val="{0000003C-49F5-455C-9953-2D0CA3F81359}"/>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{2D2F9A22-D550-4A55-BD65-8E2136CA6301}</c15:txfldGUID>
                      <c15:f>Diagramm!$J$61</c15:f>
                      <c15:dlblFieldTableCache>
                        <c:ptCount val="1"/>
                      </c15:dlblFieldTableCache>
                    </c15:dlblFTEntry>
                  </c15:dlblFieldTable>
                  <c15:showDataLabelsRange val="0"/>
                </c:ext>
                <c:ext xmlns:c16="http://schemas.microsoft.com/office/drawing/2014/chart" uri="{C3380CC4-5D6E-409C-BE32-E72D297353CC}">
                  <c16:uniqueId val="{0000003D-49F5-455C-9953-2D0CA3F81359}"/>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{737D63BC-40B6-4B7E-8F4D-0FA5957F057E}</c15:txfldGUID>
                      <c15:f>Diagramm!$J$62</c15:f>
                      <c15:dlblFieldTableCache>
                        <c:ptCount val="1"/>
                      </c15:dlblFieldTableCache>
                    </c15:dlblFTEntry>
                  </c15:dlblFieldTable>
                  <c15:showDataLabelsRange val="0"/>
                </c:ext>
                <c:ext xmlns:c16="http://schemas.microsoft.com/office/drawing/2014/chart" uri="{C3380CC4-5D6E-409C-BE32-E72D297353CC}">
                  <c16:uniqueId val="{0000003E-49F5-455C-9953-2D0CA3F81359}"/>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{8D293759-29EE-4892-B071-89D682B2BC74}</c15:txfldGUID>
                      <c15:f>Diagramm!$J$63</c15:f>
                      <c15:dlblFieldTableCache>
                        <c:ptCount val="1"/>
                      </c15:dlblFieldTableCache>
                    </c15:dlblFTEntry>
                  </c15:dlblFieldTable>
                  <c15:showDataLabelsRange val="0"/>
                </c:ext>
                <c:ext xmlns:c16="http://schemas.microsoft.com/office/drawing/2014/chart" uri="{C3380CC4-5D6E-409C-BE32-E72D297353CC}">
                  <c16:uniqueId val="{0000003F-49F5-455C-9953-2D0CA3F81359}"/>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{144AA0EA-7365-4178-9E50-7E0A0C09DA7F}</c15:txfldGUID>
                      <c15:f>Diagramm!$J$64</c15:f>
                      <c15:dlblFieldTableCache>
                        <c:ptCount val="1"/>
                      </c15:dlblFieldTableCache>
                    </c15:dlblFTEntry>
                  </c15:dlblFieldTable>
                  <c15:showDataLabelsRange val="0"/>
                </c:ext>
                <c:ext xmlns:c16="http://schemas.microsoft.com/office/drawing/2014/chart" uri="{C3380CC4-5D6E-409C-BE32-E72D297353CC}">
                  <c16:uniqueId val="{00000040-49F5-455C-9953-2D0CA3F81359}"/>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{7C4F9E3F-0A5F-4390-A7DC-FAD889160942}</c15:txfldGUID>
                      <c15:f>Diagramm!$J$65</c15:f>
                      <c15:dlblFieldTableCache>
                        <c:ptCount val="1"/>
                      </c15:dlblFieldTableCache>
                    </c15:dlblFTEntry>
                  </c15:dlblFieldTable>
                  <c15:showDataLabelsRange val="0"/>
                </c:ext>
                <c:ext xmlns:c16="http://schemas.microsoft.com/office/drawing/2014/chart" uri="{C3380CC4-5D6E-409C-BE32-E72D297353CC}">
                  <c16:uniqueId val="{00000041-49F5-455C-9953-2D0CA3F81359}"/>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{EAC650CE-EF95-4442-B512-42D54EA7C408}</c15:txfldGUID>
                      <c15:f>Diagramm!$J$66</c15:f>
                      <c15:dlblFieldTableCache>
                        <c:ptCount val="1"/>
                      </c15:dlblFieldTableCache>
                    </c15:dlblFTEntry>
                  </c15:dlblFieldTable>
                  <c15:showDataLabelsRange val="0"/>
                </c:ext>
                <c:ext xmlns:c16="http://schemas.microsoft.com/office/drawing/2014/chart" uri="{C3380CC4-5D6E-409C-BE32-E72D297353CC}">
                  <c16:uniqueId val="{00000042-49F5-455C-9953-2D0CA3F81359}"/>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{0D4CF9F8-437A-45C9-AFB1-CB01B82EBD0A}</c15:txfldGUID>
                      <c15:f>Diagramm!$J$67</c15:f>
                      <c15:dlblFieldTableCache>
                        <c:ptCount val="1"/>
                      </c15:dlblFieldTableCache>
                    </c15:dlblFTEntry>
                  </c15:dlblFieldTable>
                  <c15:showDataLabelsRange val="0"/>
                </c:ext>
                <c:ext xmlns:c16="http://schemas.microsoft.com/office/drawing/2014/chart" uri="{C3380CC4-5D6E-409C-BE32-E72D297353CC}">
                  <c16:uniqueId val="{00000043-49F5-455C-9953-2D0CA3F81359}"/>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49F5-455C-9953-2D0CA3F81359}"/>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60D7-4A1C-996E-D5761C230A32}"/>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60D7-4A1C-996E-D5761C230A32}"/>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60D7-4A1C-996E-D5761C230A32}"/>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60D7-4A1C-996E-D5761C230A32}"/>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60D7-4A1C-996E-D5761C230A32}"/>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60D7-4A1C-996E-D5761C230A32}"/>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60D7-4A1C-996E-D5761C230A32}"/>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60D7-4A1C-996E-D5761C230A32}"/>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60D7-4A1C-996E-D5761C230A32}"/>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60D7-4A1C-996E-D5761C230A32}"/>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60D7-4A1C-996E-D5761C230A32}"/>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60D7-4A1C-996E-D5761C230A32}"/>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60D7-4A1C-996E-D5761C230A32}"/>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60D7-4A1C-996E-D5761C230A32}"/>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60D7-4A1C-996E-D5761C230A32}"/>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60D7-4A1C-996E-D5761C230A32}"/>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60D7-4A1C-996E-D5761C230A32}"/>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60D7-4A1C-996E-D5761C230A32}"/>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60D7-4A1C-996E-D5761C230A32}"/>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60D7-4A1C-996E-D5761C230A32}"/>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60D7-4A1C-996E-D5761C230A32}"/>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60D7-4A1C-996E-D5761C230A32}"/>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60D7-4A1C-996E-D5761C230A32}"/>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60D7-4A1C-996E-D5761C230A32}"/>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60D7-4A1C-996E-D5761C230A32}"/>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60D7-4A1C-996E-D5761C230A32}"/>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60D7-4A1C-996E-D5761C230A32}"/>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60D7-4A1C-996E-D5761C230A32}"/>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60D7-4A1C-996E-D5761C230A32}"/>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60D7-4A1C-996E-D5761C230A32}"/>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60D7-4A1C-996E-D5761C230A32}"/>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60D7-4A1C-996E-D5761C230A32}"/>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60D7-4A1C-996E-D5761C230A32}"/>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60D7-4A1C-996E-D5761C230A32}"/>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60D7-4A1C-996E-D5761C230A32}"/>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60D7-4A1C-996E-D5761C230A32}"/>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60D7-4A1C-996E-D5761C230A32}"/>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60D7-4A1C-996E-D5761C230A32}"/>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60D7-4A1C-996E-D5761C230A32}"/>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60D7-4A1C-996E-D5761C230A32}"/>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60D7-4A1C-996E-D5761C230A32}"/>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60D7-4A1C-996E-D5761C230A32}"/>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60D7-4A1C-996E-D5761C230A32}"/>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60D7-4A1C-996E-D5761C230A32}"/>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60D7-4A1C-996E-D5761C230A32}"/>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60D7-4A1C-996E-D5761C230A32}"/>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60D7-4A1C-996E-D5761C230A32}"/>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60D7-4A1C-996E-D5761C230A32}"/>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60D7-4A1C-996E-D5761C230A32}"/>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60D7-4A1C-996E-D5761C230A32}"/>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60D7-4A1C-996E-D5761C230A32}"/>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60D7-4A1C-996E-D5761C230A32}"/>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60D7-4A1C-996E-D5761C230A32}"/>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60D7-4A1C-996E-D5761C230A32}"/>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60D7-4A1C-996E-D5761C230A32}"/>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60D7-4A1C-996E-D5761C230A32}"/>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60D7-4A1C-996E-D5761C230A32}"/>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60D7-4A1C-996E-D5761C230A32}"/>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60D7-4A1C-996E-D5761C230A32}"/>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60D7-4A1C-996E-D5761C230A32}"/>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60D7-4A1C-996E-D5761C230A32}"/>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60D7-4A1C-996E-D5761C230A32}"/>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60D7-4A1C-996E-D5761C230A32}"/>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60D7-4A1C-996E-D5761C230A32}"/>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60D7-4A1C-996E-D5761C230A32}"/>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60D7-4A1C-996E-D5761C230A32}"/>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60D7-4A1C-996E-D5761C230A32}"/>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60D7-4A1C-996E-D5761C230A32}"/>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60D7-4A1C-996E-D5761C230A32}"/>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101.2968660968661</c:v>
                </c:pt>
                <c:pt idx="2">
                  <c:v>102.28831908831908</c:v>
                </c:pt>
                <c:pt idx="3">
                  <c:v>101.28547008547008</c:v>
                </c:pt>
                <c:pt idx="4">
                  <c:v>101.30370370370369</c:v>
                </c:pt>
                <c:pt idx="5">
                  <c:v>102.9059829059829</c:v>
                </c:pt>
                <c:pt idx="6">
                  <c:v>104.25527065527065</c:v>
                </c:pt>
                <c:pt idx="7">
                  <c:v>103.76980056980057</c:v>
                </c:pt>
                <c:pt idx="8">
                  <c:v>103.88603988603988</c:v>
                </c:pt>
                <c:pt idx="9">
                  <c:v>105.60227920227921</c:v>
                </c:pt>
                <c:pt idx="10">
                  <c:v>106.49116809116809</c:v>
                </c:pt>
                <c:pt idx="11">
                  <c:v>105.74586894586895</c:v>
                </c:pt>
                <c:pt idx="12">
                  <c:v>106.44786324786324</c:v>
                </c:pt>
                <c:pt idx="13">
                  <c:v>108.37378917378916</c:v>
                </c:pt>
                <c:pt idx="14">
                  <c:v>109.2011396011396</c:v>
                </c:pt>
                <c:pt idx="15">
                  <c:v>108.65413105413107</c:v>
                </c:pt>
                <c:pt idx="16">
                  <c:v>107.79943019943019</c:v>
                </c:pt>
                <c:pt idx="17">
                  <c:v>108.69059829059829</c:v>
                </c:pt>
                <c:pt idx="18">
                  <c:v>110.38176638176638</c:v>
                </c:pt>
                <c:pt idx="19">
                  <c:v>109.44729344729345</c:v>
                </c:pt>
                <c:pt idx="20">
                  <c:v>108.6951566951567</c:v>
                </c:pt>
                <c:pt idx="21">
                  <c:v>109.45641025641027</c:v>
                </c:pt>
                <c:pt idx="22">
                  <c:v>110.88319088319088</c:v>
                </c:pt>
                <c:pt idx="23">
                  <c:v>110.48205128205129</c:v>
                </c:pt>
                <c:pt idx="24">
                  <c:v>109.62507122507124</c:v>
                </c:pt>
              </c:numCache>
            </c:numRef>
          </c:val>
          <c:smooth val="0"/>
          <c:extLst>
            <c:ext xmlns:c16="http://schemas.microsoft.com/office/drawing/2014/chart" uri="{C3380CC4-5D6E-409C-BE32-E72D297353CC}">
              <c16:uniqueId val="{00000000-F683-440F-8416-FD4589700999}"/>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103.15917375455651</c:v>
                </c:pt>
                <c:pt idx="2">
                  <c:v>106.25759416767922</c:v>
                </c:pt>
                <c:pt idx="3">
                  <c:v>105.37667071688944</c:v>
                </c:pt>
                <c:pt idx="4">
                  <c:v>104.82989064398542</c:v>
                </c:pt>
                <c:pt idx="5">
                  <c:v>106.28797083839612</c:v>
                </c:pt>
                <c:pt idx="6">
                  <c:v>111.90765492102067</c:v>
                </c:pt>
                <c:pt idx="7">
                  <c:v>111.63426488456865</c:v>
                </c:pt>
                <c:pt idx="8">
                  <c:v>113.54799513973268</c:v>
                </c:pt>
                <c:pt idx="9">
                  <c:v>116.31227217496962</c:v>
                </c:pt>
                <c:pt idx="10">
                  <c:v>119.50182260024303</c:v>
                </c:pt>
                <c:pt idx="11">
                  <c:v>115.73511543134873</c:v>
                </c:pt>
                <c:pt idx="12">
                  <c:v>114.88456865127581</c:v>
                </c:pt>
                <c:pt idx="13">
                  <c:v>117.92223572296476</c:v>
                </c:pt>
                <c:pt idx="14">
                  <c:v>120.20048602673148</c:v>
                </c:pt>
                <c:pt idx="15">
                  <c:v>119.31956257594167</c:v>
                </c:pt>
                <c:pt idx="16">
                  <c:v>119.41069258809233</c:v>
                </c:pt>
                <c:pt idx="17">
                  <c:v>120.44349939246659</c:v>
                </c:pt>
                <c:pt idx="18">
                  <c:v>122.6913730255164</c:v>
                </c:pt>
                <c:pt idx="19">
                  <c:v>123.17739975698663</c:v>
                </c:pt>
                <c:pt idx="20">
                  <c:v>121.35479951397328</c:v>
                </c:pt>
                <c:pt idx="21">
                  <c:v>121.17253948967192</c:v>
                </c:pt>
                <c:pt idx="22">
                  <c:v>125.45565006075334</c:v>
                </c:pt>
                <c:pt idx="23">
                  <c:v>124.81773997569867</c:v>
                </c:pt>
                <c:pt idx="24">
                  <c:v>119.31956257594167</c:v>
                </c:pt>
              </c:numCache>
            </c:numRef>
          </c:val>
          <c:smooth val="0"/>
          <c:extLst>
            <c:ext xmlns:c16="http://schemas.microsoft.com/office/drawing/2014/chart" uri="{C3380CC4-5D6E-409C-BE32-E72D297353CC}">
              <c16:uniqueId val="{00000001-F683-440F-8416-FD4589700999}"/>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107.13732775971512</c:v>
                </c:pt>
                <c:pt idx="2">
                  <c:v>99.117510450534141</c:v>
                </c:pt>
                <c:pt idx="3">
                  <c:v>107.02895185013159</c:v>
                </c:pt>
                <c:pt idx="4">
                  <c:v>101.0992413686329</c:v>
                </c:pt>
                <c:pt idx="5">
                  <c:v>108.60814367549156</c:v>
                </c:pt>
                <c:pt idx="6">
                  <c:v>100.4644681839294</c:v>
                </c:pt>
                <c:pt idx="7">
                  <c:v>110.66728595757857</c:v>
                </c:pt>
                <c:pt idx="8">
                  <c:v>104.52082365691284</c:v>
                </c:pt>
                <c:pt idx="9">
                  <c:v>109.52159777055273</c:v>
                </c:pt>
                <c:pt idx="10">
                  <c:v>102.70939773958818</c:v>
                </c:pt>
                <c:pt idx="11">
                  <c:v>111.874903235795</c:v>
                </c:pt>
                <c:pt idx="12">
                  <c:v>104.13376683697166</c:v>
                </c:pt>
                <c:pt idx="13">
                  <c:v>108.63910822108687</c:v>
                </c:pt>
                <c:pt idx="14">
                  <c:v>98.29694999225886</c:v>
                </c:pt>
                <c:pt idx="15">
                  <c:v>108.00433503638334</c:v>
                </c:pt>
                <c:pt idx="16">
                  <c:v>102.63198637559994</c:v>
                </c:pt>
                <c:pt idx="17">
                  <c:v>107.61727821644217</c:v>
                </c:pt>
                <c:pt idx="18">
                  <c:v>98.467254993032981</c:v>
                </c:pt>
                <c:pt idx="19">
                  <c:v>105.88326366310574</c:v>
                </c:pt>
                <c:pt idx="20">
                  <c:v>101.00634773184704</c:v>
                </c:pt>
                <c:pt idx="21">
                  <c:v>104.79950456727047</c:v>
                </c:pt>
                <c:pt idx="22">
                  <c:v>96.021055891004806</c:v>
                </c:pt>
                <c:pt idx="23">
                  <c:v>103.31320637869639</c:v>
                </c:pt>
                <c:pt idx="24">
                  <c:v>94.705062703204831</c:v>
                </c:pt>
              </c:numCache>
            </c:numRef>
          </c:val>
          <c:smooth val="0"/>
          <c:extLst>
            <c:ext xmlns:c16="http://schemas.microsoft.com/office/drawing/2014/chart" uri="{C3380CC4-5D6E-409C-BE32-E72D297353CC}">
              <c16:uniqueId val="{00000002-F683-440F-8416-FD4589700999}"/>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F683-440F-8416-FD4589700999}"/>
                </c:ext>
              </c:extLst>
            </c:dLbl>
            <c:dLbl>
              <c:idx val="1"/>
              <c:delete val="1"/>
              <c:extLst>
                <c:ext xmlns:c15="http://schemas.microsoft.com/office/drawing/2012/chart" uri="{CE6537A1-D6FC-4f65-9D91-7224C49458BB}"/>
                <c:ext xmlns:c16="http://schemas.microsoft.com/office/drawing/2014/chart" uri="{C3380CC4-5D6E-409C-BE32-E72D297353CC}">
                  <c16:uniqueId val="{00000004-F683-440F-8416-FD4589700999}"/>
                </c:ext>
              </c:extLst>
            </c:dLbl>
            <c:dLbl>
              <c:idx val="2"/>
              <c:delete val="1"/>
              <c:extLst>
                <c:ext xmlns:c15="http://schemas.microsoft.com/office/drawing/2012/chart" uri="{CE6537A1-D6FC-4f65-9D91-7224C49458BB}"/>
                <c:ext xmlns:c16="http://schemas.microsoft.com/office/drawing/2014/chart" uri="{C3380CC4-5D6E-409C-BE32-E72D297353CC}">
                  <c16:uniqueId val="{00000005-F683-440F-8416-FD4589700999}"/>
                </c:ext>
              </c:extLst>
            </c:dLbl>
            <c:dLbl>
              <c:idx val="3"/>
              <c:delete val="1"/>
              <c:extLst>
                <c:ext xmlns:c15="http://schemas.microsoft.com/office/drawing/2012/chart" uri="{CE6537A1-D6FC-4f65-9D91-7224C49458BB}"/>
                <c:ext xmlns:c16="http://schemas.microsoft.com/office/drawing/2014/chart" uri="{C3380CC4-5D6E-409C-BE32-E72D297353CC}">
                  <c16:uniqueId val="{00000006-F683-440F-8416-FD4589700999}"/>
                </c:ext>
              </c:extLst>
            </c:dLbl>
            <c:dLbl>
              <c:idx val="4"/>
              <c:delete val="1"/>
              <c:extLst>
                <c:ext xmlns:c15="http://schemas.microsoft.com/office/drawing/2012/chart" uri="{CE6537A1-D6FC-4f65-9D91-7224C49458BB}"/>
                <c:ext xmlns:c16="http://schemas.microsoft.com/office/drawing/2014/chart" uri="{C3380CC4-5D6E-409C-BE32-E72D297353CC}">
                  <c16:uniqueId val="{00000007-F683-440F-8416-FD4589700999}"/>
                </c:ext>
              </c:extLst>
            </c:dLbl>
            <c:dLbl>
              <c:idx val="5"/>
              <c:delete val="1"/>
              <c:extLst>
                <c:ext xmlns:c15="http://schemas.microsoft.com/office/drawing/2012/chart" uri="{CE6537A1-D6FC-4f65-9D91-7224C49458BB}"/>
                <c:ext xmlns:c16="http://schemas.microsoft.com/office/drawing/2014/chart" uri="{C3380CC4-5D6E-409C-BE32-E72D297353CC}">
                  <c16:uniqueId val="{00000008-F683-440F-8416-FD4589700999}"/>
                </c:ext>
              </c:extLst>
            </c:dLbl>
            <c:dLbl>
              <c:idx val="6"/>
              <c:delete val="1"/>
              <c:extLst>
                <c:ext xmlns:c15="http://schemas.microsoft.com/office/drawing/2012/chart" uri="{CE6537A1-D6FC-4f65-9D91-7224C49458BB}"/>
                <c:ext xmlns:c16="http://schemas.microsoft.com/office/drawing/2014/chart" uri="{C3380CC4-5D6E-409C-BE32-E72D297353CC}">
                  <c16:uniqueId val="{00000009-F683-440F-8416-FD4589700999}"/>
                </c:ext>
              </c:extLst>
            </c:dLbl>
            <c:dLbl>
              <c:idx val="7"/>
              <c:delete val="1"/>
              <c:extLst>
                <c:ext xmlns:c15="http://schemas.microsoft.com/office/drawing/2012/chart" uri="{CE6537A1-D6FC-4f65-9D91-7224C49458BB}"/>
                <c:ext xmlns:c16="http://schemas.microsoft.com/office/drawing/2014/chart" uri="{C3380CC4-5D6E-409C-BE32-E72D297353CC}">
                  <c16:uniqueId val="{0000000A-F683-440F-8416-FD4589700999}"/>
                </c:ext>
              </c:extLst>
            </c:dLbl>
            <c:dLbl>
              <c:idx val="8"/>
              <c:delete val="1"/>
              <c:extLst>
                <c:ext xmlns:c15="http://schemas.microsoft.com/office/drawing/2012/chart" uri="{CE6537A1-D6FC-4f65-9D91-7224C49458BB}"/>
                <c:ext xmlns:c16="http://schemas.microsoft.com/office/drawing/2014/chart" uri="{C3380CC4-5D6E-409C-BE32-E72D297353CC}">
                  <c16:uniqueId val="{0000000B-F683-440F-8416-FD4589700999}"/>
                </c:ext>
              </c:extLst>
            </c:dLbl>
            <c:dLbl>
              <c:idx val="9"/>
              <c:delete val="1"/>
              <c:extLst>
                <c:ext xmlns:c15="http://schemas.microsoft.com/office/drawing/2012/chart" uri="{CE6537A1-D6FC-4f65-9D91-7224C49458BB}"/>
                <c:ext xmlns:c16="http://schemas.microsoft.com/office/drawing/2014/chart" uri="{C3380CC4-5D6E-409C-BE32-E72D297353CC}">
                  <c16:uniqueId val="{0000000C-F683-440F-8416-FD4589700999}"/>
                </c:ext>
              </c:extLst>
            </c:dLbl>
            <c:dLbl>
              <c:idx val="10"/>
              <c:delete val="1"/>
              <c:extLst>
                <c:ext xmlns:c15="http://schemas.microsoft.com/office/drawing/2012/chart" uri="{CE6537A1-D6FC-4f65-9D91-7224C49458BB}"/>
                <c:ext xmlns:c16="http://schemas.microsoft.com/office/drawing/2014/chart" uri="{C3380CC4-5D6E-409C-BE32-E72D297353CC}">
                  <c16:uniqueId val="{0000000D-F683-440F-8416-FD4589700999}"/>
                </c:ext>
              </c:extLst>
            </c:dLbl>
            <c:dLbl>
              <c:idx val="11"/>
              <c:delete val="1"/>
              <c:extLst>
                <c:ext xmlns:c15="http://schemas.microsoft.com/office/drawing/2012/chart" uri="{CE6537A1-D6FC-4f65-9D91-7224C49458BB}"/>
                <c:ext xmlns:c16="http://schemas.microsoft.com/office/drawing/2014/chart" uri="{C3380CC4-5D6E-409C-BE32-E72D297353CC}">
                  <c16:uniqueId val="{0000000E-F683-440F-8416-FD4589700999}"/>
                </c:ext>
              </c:extLst>
            </c:dLbl>
            <c:dLbl>
              <c:idx val="12"/>
              <c:delete val="1"/>
              <c:extLst>
                <c:ext xmlns:c15="http://schemas.microsoft.com/office/drawing/2012/chart" uri="{CE6537A1-D6FC-4f65-9D91-7224C49458BB}"/>
                <c:ext xmlns:c16="http://schemas.microsoft.com/office/drawing/2014/chart" uri="{C3380CC4-5D6E-409C-BE32-E72D297353CC}">
                  <c16:uniqueId val="{0000000F-F683-440F-8416-FD4589700999}"/>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F683-440F-8416-FD4589700999}"/>
                </c:ext>
              </c:extLst>
            </c:dLbl>
            <c:dLbl>
              <c:idx val="14"/>
              <c:delete val="1"/>
              <c:extLst>
                <c:ext xmlns:c15="http://schemas.microsoft.com/office/drawing/2012/chart" uri="{CE6537A1-D6FC-4f65-9D91-7224C49458BB}"/>
                <c:ext xmlns:c16="http://schemas.microsoft.com/office/drawing/2014/chart" uri="{C3380CC4-5D6E-409C-BE32-E72D297353CC}">
                  <c16:uniqueId val="{00000011-F683-440F-8416-FD4589700999}"/>
                </c:ext>
              </c:extLst>
            </c:dLbl>
            <c:dLbl>
              <c:idx val="15"/>
              <c:delete val="1"/>
              <c:extLst>
                <c:ext xmlns:c15="http://schemas.microsoft.com/office/drawing/2012/chart" uri="{CE6537A1-D6FC-4f65-9D91-7224C49458BB}"/>
                <c:ext xmlns:c16="http://schemas.microsoft.com/office/drawing/2014/chart" uri="{C3380CC4-5D6E-409C-BE32-E72D297353CC}">
                  <c16:uniqueId val="{00000012-F683-440F-8416-FD4589700999}"/>
                </c:ext>
              </c:extLst>
            </c:dLbl>
            <c:dLbl>
              <c:idx val="16"/>
              <c:delete val="1"/>
              <c:extLst>
                <c:ext xmlns:c15="http://schemas.microsoft.com/office/drawing/2012/chart" uri="{CE6537A1-D6FC-4f65-9D91-7224C49458BB}"/>
                <c:ext xmlns:c16="http://schemas.microsoft.com/office/drawing/2014/chart" uri="{C3380CC4-5D6E-409C-BE32-E72D297353CC}">
                  <c16:uniqueId val="{00000013-F683-440F-8416-FD4589700999}"/>
                </c:ext>
              </c:extLst>
            </c:dLbl>
            <c:dLbl>
              <c:idx val="17"/>
              <c:delete val="1"/>
              <c:extLst>
                <c:ext xmlns:c15="http://schemas.microsoft.com/office/drawing/2012/chart" uri="{CE6537A1-D6FC-4f65-9D91-7224C49458BB}"/>
                <c:ext xmlns:c16="http://schemas.microsoft.com/office/drawing/2014/chart" uri="{C3380CC4-5D6E-409C-BE32-E72D297353CC}">
                  <c16:uniqueId val="{00000014-F683-440F-8416-FD4589700999}"/>
                </c:ext>
              </c:extLst>
            </c:dLbl>
            <c:dLbl>
              <c:idx val="18"/>
              <c:delete val="1"/>
              <c:extLst>
                <c:ext xmlns:c15="http://schemas.microsoft.com/office/drawing/2012/chart" uri="{CE6537A1-D6FC-4f65-9D91-7224C49458BB}"/>
                <c:ext xmlns:c16="http://schemas.microsoft.com/office/drawing/2014/chart" uri="{C3380CC4-5D6E-409C-BE32-E72D297353CC}">
                  <c16:uniqueId val="{00000015-F683-440F-8416-FD4589700999}"/>
                </c:ext>
              </c:extLst>
            </c:dLbl>
            <c:dLbl>
              <c:idx val="19"/>
              <c:delete val="1"/>
              <c:extLst>
                <c:ext xmlns:c15="http://schemas.microsoft.com/office/drawing/2012/chart" uri="{CE6537A1-D6FC-4f65-9D91-7224C49458BB}"/>
                <c:ext xmlns:c16="http://schemas.microsoft.com/office/drawing/2014/chart" uri="{C3380CC4-5D6E-409C-BE32-E72D297353CC}">
                  <c16:uniqueId val="{00000016-F683-440F-8416-FD4589700999}"/>
                </c:ext>
              </c:extLst>
            </c:dLbl>
            <c:dLbl>
              <c:idx val="20"/>
              <c:delete val="1"/>
              <c:extLst>
                <c:ext xmlns:c15="http://schemas.microsoft.com/office/drawing/2012/chart" uri="{CE6537A1-D6FC-4f65-9D91-7224C49458BB}"/>
                <c:ext xmlns:c16="http://schemas.microsoft.com/office/drawing/2014/chart" uri="{C3380CC4-5D6E-409C-BE32-E72D297353CC}">
                  <c16:uniqueId val="{00000017-F683-440F-8416-FD4589700999}"/>
                </c:ext>
              </c:extLst>
            </c:dLbl>
            <c:dLbl>
              <c:idx val="21"/>
              <c:delete val="1"/>
              <c:extLst>
                <c:ext xmlns:c15="http://schemas.microsoft.com/office/drawing/2012/chart" uri="{CE6537A1-D6FC-4f65-9D91-7224C49458BB}"/>
                <c:ext xmlns:c16="http://schemas.microsoft.com/office/drawing/2014/chart" uri="{C3380CC4-5D6E-409C-BE32-E72D297353CC}">
                  <c16:uniqueId val="{00000018-F683-440F-8416-FD4589700999}"/>
                </c:ext>
              </c:extLst>
            </c:dLbl>
            <c:dLbl>
              <c:idx val="22"/>
              <c:delete val="1"/>
              <c:extLst>
                <c:ext xmlns:c15="http://schemas.microsoft.com/office/drawing/2012/chart" uri="{CE6537A1-D6FC-4f65-9D91-7224C49458BB}"/>
                <c:ext xmlns:c16="http://schemas.microsoft.com/office/drawing/2014/chart" uri="{C3380CC4-5D6E-409C-BE32-E72D297353CC}">
                  <c16:uniqueId val="{00000019-F683-440F-8416-FD4589700999}"/>
                </c:ext>
              </c:extLst>
            </c:dLbl>
            <c:dLbl>
              <c:idx val="23"/>
              <c:delete val="1"/>
              <c:extLst>
                <c:ext xmlns:c15="http://schemas.microsoft.com/office/drawing/2012/chart" uri="{CE6537A1-D6FC-4f65-9D91-7224C49458BB}"/>
                <c:ext xmlns:c16="http://schemas.microsoft.com/office/drawing/2014/chart" uri="{C3380CC4-5D6E-409C-BE32-E72D297353CC}">
                  <c16:uniqueId val="{0000001A-F683-440F-8416-FD4589700999}"/>
                </c:ext>
              </c:extLst>
            </c:dLbl>
            <c:dLbl>
              <c:idx val="24"/>
              <c:delete val="1"/>
              <c:extLst>
                <c:ext xmlns:c15="http://schemas.microsoft.com/office/drawing/2012/chart" uri="{CE6537A1-D6FC-4f65-9D91-7224C49458BB}"/>
                <c:ext xmlns:c16="http://schemas.microsoft.com/office/drawing/2014/chart" uri="{C3380CC4-5D6E-409C-BE32-E72D297353CC}">
                  <c16:uniqueId val="{0000001B-F683-440F-8416-FD4589700999}"/>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F683-440F-8416-FD4589700999}"/>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Bayreuth, Stadt (09462)</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704850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66" t="s">
        <v>97</v>
      </c>
      <c r="F8" s="566" t="s">
        <v>98</v>
      </c>
      <c r="G8" s="566" t="s">
        <v>99</v>
      </c>
      <c r="H8" s="566" t="s">
        <v>100</v>
      </c>
      <c r="I8" s="566" t="s">
        <v>101</v>
      </c>
      <c r="J8" s="590"/>
      <c r="K8" s="591"/>
    </row>
    <row r="9" spans="1:255" ht="12" customHeight="1" x14ac:dyDescent="0.2">
      <c r="A9" s="578"/>
      <c r="B9" s="579"/>
      <c r="C9" s="579"/>
      <c r="D9" s="583"/>
      <c r="E9" s="567"/>
      <c r="F9" s="567"/>
      <c r="G9" s="567"/>
      <c r="H9" s="567"/>
      <c r="I9" s="567"/>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48098</v>
      </c>
      <c r="F11" s="238">
        <v>48474</v>
      </c>
      <c r="G11" s="238">
        <v>48650</v>
      </c>
      <c r="H11" s="238">
        <v>48024</v>
      </c>
      <c r="I11" s="265">
        <v>47690</v>
      </c>
      <c r="J11" s="263">
        <v>408</v>
      </c>
      <c r="K11" s="266">
        <v>0.85552526735164602</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15.445548671462431</v>
      </c>
      <c r="E13" s="115">
        <v>7429</v>
      </c>
      <c r="F13" s="114">
        <v>7580</v>
      </c>
      <c r="G13" s="114">
        <v>7819</v>
      </c>
      <c r="H13" s="114">
        <v>7771</v>
      </c>
      <c r="I13" s="140">
        <v>7698</v>
      </c>
      <c r="J13" s="115">
        <v>-269</v>
      </c>
      <c r="K13" s="116">
        <v>-3.4944141335411794</v>
      </c>
    </row>
    <row r="14" spans="1:255" ht="14.1" customHeight="1" x14ac:dyDescent="0.2">
      <c r="A14" s="306" t="s">
        <v>230</v>
      </c>
      <c r="B14" s="307"/>
      <c r="C14" s="308"/>
      <c r="D14" s="113">
        <v>57.935880909809143</v>
      </c>
      <c r="E14" s="115">
        <v>27866</v>
      </c>
      <c r="F14" s="114">
        <v>28105</v>
      </c>
      <c r="G14" s="114">
        <v>28279</v>
      </c>
      <c r="H14" s="114">
        <v>27795</v>
      </c>
      <c r="I14" s="140">
        <v>27680</v>
      </c>
      <c r="J14" s="115">
        <v>186</v>
      </c>
      <c r="K14" s="116">
        <v>0.6719653179190751</v>
      </c>
    </row>
    <row r="15" spans="1:255" ht="14.1" customHeight="1" x14ac:dyDescent="0.2">
      <c r="A15" s="306" t="s">
        <v>231</v>
      </c>
      <c r="B15" s="307"/>
      <c r="C15" s="308"/>
      <c r="D15" s="113">
        <v>12.532745644309534</v>
      </c>
      <c r="E15" s="115">
        <v>6028</v>
      </c>
      <c r="F15" s="114">
        <v>6005</v>
      </c>
      <c r="G15" s="114">
        <v>5958</v>
      </c>
      <c r="H15" s="114">
        <v>5828</v>
      </c>
      <c r="I15" s="140">
        <v>5797</v>
      </c>
      <c r="J15" s="115">
        <v>231</v>
      </c>
      <c r="K15" s="116">
        <v>3.9848197343453511</v>
      </c>
    </row>
    <row r="16" spans="1:255" ht="14.1" customHeight="1" x14ac:dyDescent="0.2">
      <c r="A16" s="306" t="s">
        <v>232</v>
      </c>
      <c r="B16" s="307"/>
      <c r="C16" s="308"/>
      <c r="D16" s="113">
        <v>14.013056675953262</v>
      </c>
      <c r="E16" s="115">
        <v>6740</v>
      </c>
      <c r="F16" s="114">
        <v>6740</v>
      </c>
      <c r="G16" s="114">
        <v>6553</v>
      </c>
      <c r="H16" s="114">
        <v>6591</v>
      </c>
      <c r="I16" s="140">
        <v>6473</v>
      </c>
      <c r="J16" s="115">
        <v>267</v>
      </c>
      <c r="K16" s="116">
        <v>4.1248262011432102</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0.31394236766601524</v>
      </c>
      <c r="E18" s="115">
        <v>151</v>
      </c>
      <c r="F18" s="114">
        <v>151</v>
      </c>
      <c r="G18" s="114">
        <v>152</v>
      </c>
      <c r="H18" s="114">
        <v>154</v>
      </c>
      <c r="I18" s="140">
        <v>142</v>
      </c>
      <c r="J18" s="115">
        <v>9</v>
      </c>
      <c r="K18" s="116">
        <v>6.3380281690140849</v>
      </c>
    </row>
    <row r="19" spans="1:255" ht="14.1" customHeight="1" x14ac:dyDescent="0.2">
      <c r="A19" s="306" t="s">
        <v>235</v>
      </c>
      <c r="B19" s="307" t="s">
        <v>236</v>
      </c>
      <c r="C19" s="308"/>
      <c r="D19" s="113">
        <v>0.16008981662439187</v>
      </c>
      <c r="E19" s="115">
        <v>77</v>
      </c>
      <c r="F19" s="114">
        <v>75</v>
      </c>
      <c r="G19" s="114">
        <v>79</v>
      </c>
      <c r="H19" s="114">
        <v>81</v>
      </c>
      <c r="I19" s="140">
        <v>72</v>
      </c>
      <c r="J19" s="115">
        <v>5</v>
      </c>
      <c r="K19" s="116">
        <v>6.9444444444444446</v>
      </c>
    </row>
    <row r="20" spans="1:255" ht="14.1" customHeight="1" x14ac:dyDescent="0.2">
      <c r="A20" s="306">
        <v>12</v>
      </c>
      <c r="B20" s="307" t="s">
        <v>237</v>
      </c>
      <c r="C20" s="308"/>
      <c r="D20" s="113">
        <v>0.65283379766310445</v>
      </c>
      <c r="E20" s="115">
        <v>314</v>
      </c>
      <c r="F20" s="114">
        <v>310</v>
      </c>
      <c r="G20" s="114">
        <v>334</v>
      </c>
      <c r="H20" s="114">
        <v>331</v>
      </c>
      <c r="I20" s="140">
        <v>317</v>
      </c>
      <c r="J20" s="115">
        <v>-3</v>
      </c>
      <c r="K20" s="116">
        <v>-0.94637223974763407</v>
      </c>
    </row>
    <row r="21" spans="1:255" ht="14.1" customHeight="1" x14ac:dyDescent="0.2">
      <c r="A21" s="306">
        <v>21</v>
      </c>
      <c r="B21" s="307" t="s">
        <v>238</v>
      </c>
      <c r="C21" s="308"/>
      <c r="D21" s="113">
        <v>0.18711796748305543</v>
      </c>
      <c r="E21" s="115">
        <v>90</v>
      </c>
      <c r="F21" s="114">
        <v>124</v>
      </c>
      <c r="G21" s="114">
        <v>153</v>
      </c>
      <c r="H21" s="114">
        <v>147</v>
      </c>
      <c r="I21" s="140">
        <v>143</v>
      </c>
      <c r="J21" s="115">
        <v>-53</v>
      </c>
      <c r="K21" s="116">
        <v>-37.06293706293706</v>
      </c>
    </row>
    <row r="22" spans="1:255" ht="14.1" customHeight="1" x14ac:dyDescent="0.2">
      <c r="A22" s="306">
        <v>22</v>
      </c>
      <c r="B22" s="307" t="s">
        <v>239</v>
      </c>
      <c r="C22" s="308"/>
      <c r="D22" s="113">
        <v>1.8898914715788597</v>
      </c>
      <c r="E22" s="115">
        <v>909</v>
      </c>
      <c r="F22" s="114">
        <v>939</v>
      </c>
      <c r="G22" s="114">
        <v>1040</v>
      </c>
      <c r="H22" s="114">
        <v>1031</v>
      </c>
      <c r="I22" s="140">
        <v>1056</v>
      </c>
      <c r="J22" s="115">
        <v>-147</v>
      </c>
      <c r="K22" s="116">
        <v>-13.920454545454545</v>
      </c>
    </row>
    <row r="23" spans="1:255" ht="14.1" customHeight="1" x14ac:dyDescent="0.2">
      <c r="A23" s="306">
        <v>23</v>
      </c>
      <c r="B23" s="307" t="s">
        <v>240</v>
      </c>
      <c r="C23" s="308"/>
      <c r="D23" s="113">
        <v>0.63828017796997794</v>
      </c>
      <c r="E23" s="115">
        <v>307</v>
      </c>
      <c r="F23" s="114">
        <v>325</v>
      </c>
      <c r="G23" s="114">
        <v>340</v>
      </c>
      <c r="H23" s="114">
        <v>333</v>
      </c>
      <c r="I23" s="140">
        <v>348</v>
      </c>
      <c r="J23" s="115">
        <v>-41</v>
      </c>
      <c r="K23" s="116">
        <v>-11.781609195402298</v>
      </c>
    </row>
    <row r="24" spans="1:255" ht="14.1" customHeight="1" x14ac:dyDescent="0.2">
      <c r="A24" s="306">
        <v>24</v>
      </c>
      <c r="B24" s="307" t="s">
        <v>241</v>
      </c>
      <c r="C24" s="308"/>
      <c r="D24" s="113">
        <v>1.4657574119506009</v>
      </c>
      <c r="E24" s="115">
        <v>705</v>
      </c>
      <c r="F24" s="114">
        <v>722</v>
      </c>
      <c r="G24" s="114">
        <v>770</v>
      </c>
      <c r="H24" s="114">
        <v>725</v>
      </c>
      <c r="I24" s="140">
        <v>728</v>
      </c>
      <c r="J24" s="115">
        <v>-23</v>
      </c>
      <c r="K24" s="116">
        <v>-3.1593406593406592</v>
      </c>
    </row>
    <row r="25" spans="1:255" ht="14.1" customHeight="1" x14ac:dyDescent="0.2">
      <c r="A25" s="306">
        <v>25</v>
      </c>
      <c r="B25" s="307" t="s">
        <v>242</v>
      </c>
      <c r="C25" s="308"/>
      <c r="D25" s="113">
        <v>4.3182668718034014</v>
      </c>
      <c r="E25" s="115">
        <v>2077</v>
      </c>
      <c r="F25" s="114">
        <v>2046</v>
      </c>
      <c r="G25" s="114">
        <v>2122</v>
      </c>
      <c r="H25" s="114">
        <v>2049</v>
      </c>
      <c r="I25" s="140">
        <v>2036</v>
      </c>
      <c r="J25" s="115">
        <v>41</v>
      </c>
      <c r="K25" s="116">
        <v>2.0137524557956779</v>
      </c>
    </row>
    <row r="26" spans="1:255" ht="14.1" customHeight="1" x14ac:dyDescent="0.2">
      <c r="A26" s="306">
        <v>26</v>
      </c>
      <c r="B26" s="307" t="s">
        <v>243</v>
      </c>
      <c r="C26" s="308"/>
      <c r="D26" s="113">
        <v>4.1664934092893677</v>
      </c>
      <c r="E26" s="115">
        <v>2004</v>
      </c>
      <c r="F26" s="114">
        <v>2056</v>
      </c>
      <c r="G26" s="114">
        <v>2055</v>
      </c>
      <c r="H26" s="114">
        <v>1995</v>
      </c>
      <c r="I26" s="140">
        <v>1967</v>
      </c>
      <c r="J26" s="115">
        <v>37</v>
      </c>
      <c r="K26" s="116">
        <v>1.8810371123538383</v>
      </c>
    </row>
    <row r="27" spans="1:255" ht="14.1" customHeight="1" x14ac:dyDescent="0.2">
      <c r="A27" s="306">
        <v>27</v>
      </c>
      <c r="B27" s="307" t="s">
        <v>244</v>
      </c>
      <c r="C27" s="308"/>
      <c r="D27" s="113">
        <v>1.8898914715788597</v>
      </c>
      <c r="E27" s="115">
        <v>909</v>
      </c>
      <c r="F27" s="114">
        <v>904</v>
      </c>
      <c r="G27" s="114">
        <v>890</v>
      </c>
      <c r="H27" s="114">
        <v>855</v>
      </c>
      <c r="I27" s="140">
        <v>869</v>
      </c>
      <c r="J27" s="115">
        <v>40</v>
      </c>
      <c r="K27" s="116">
        <v>4.6029919447640966</v>
      </c>
    </row>
    <row r="28" spans="1:255" ht="14.1" customHeight="1" x14ac:dyDescent="0.2">
      <c r="A28" s="306">
        <v>28</v>
      </c>
      <c r="B28" s="307" t="s">
        <v>245</v>
      </c>
      <c r="C28" s="308"/>
      <c r="D28" s="113">
        <v>2.3472909476485508</v>
      </c>
      <c r="E28" s="115">
        <v>1129</v>
      </c>
      <c r="F28" s="114">
        <v>1106</v>
      </c>
      <c r="G28" s="114">
        <v>1106</v>
      </c>
      <c r="H28" s="114">
        <v>1104</v>
      </c>
      <c r="I28" s="140">
        <v>1087</v>
      </c>
      <c r="J28" s="115">
        <v>42</v>
      </c>
      <c r="K28" s="116">
        <v>3.8638454461821525</v>
      </c>
    </row>
    <row r="29" spans="1:255" ht="14.1" customHeight="1" x14ac:dyDescent="0.2">
      <c r="A29" s="306">
        <v>29</v>
      </c>
      <c r="B29" s="307" t="s">
        <v>246</v>
      </c>
      <c r="C29" s="308"/>
      <c r="D29" s="113">
        <v>2.8753794336562852</v>
      </c>
      <c r="E29" s="115">
        <v>1383</v>
      </c>
      <c r="F29" s="114">
        <v>1405</v>
      </c>
      <c r="G29" s="114">
        <v>1417</v>
      </c>
      <c r="H29" s="114">
        <v>1438</v>
      </c>
      <c r="I29" s="140">
        <v>1413</v>
      </c>
      <c r="J29" s="115">
        <v>-30</v>
      </c>
      <c r="K29" s="116">
        <v>-2.1231422505307855</v>
      </c>
    </row>
    <row r="30" spans="1:255" ht="14.1" customHeight="1" x14ac:dyDescent="0.2">
      <c r="A30" s="306" t="s">
        <v>247</v>
      </c>
      <c r="B30" s="307" t="s">
        <v>248</v>
      </c>
      <c r="C30" s="308"/>
      <c r="D30" s="113">
        <v>1.2807185329951349</v>
      </c>
      <c r="E30" s="115">
        <v>616</v>
      </c>
      <c r="F30" s="114">
        <v>624</v>
      </c>
      <c r="G30" s="114">
        <v>615</v>
      </c>
      <c r="H30" s="114">
        <v>637</v>
      </c>
      <c r="I30" s="140">
        <v>624</v>
      </c>
      <c r="J30" s="115">
        <v>-8</v>
      </c>
      <c r="K30" s="116">
        <v>-1.2820512820512822</v>
      </c>
    </row>
    <row r="31" spans="1:255" ht="14.1" customHeight="1" x14ac:dyDescent="0.2">
      <c r="A31" s="306" t="s">
        <v>249</v>
      </c>
      <c r="B31" s="307" t="s">
        <v>250</v>
      </c>
      <c r="C31" s="308"/>
      <c r="D31" s="113">
        <v>1.5260509792506964</v>
      </c>
      <c r="E31" s="115">
        <v>734</v>
      </c>
      <c r="F31" s="114">
        <v>747</v>
      </c>
      <c r="G31" s="114">
        <v>765</v>
      </c>
      <c r="H31" s="114">
        <v>764</v>
      </c>
      <c r="I31" s="140">
        <v>752</v>
      </c>
      <c r="J31" s="115">
        <v>-18</v>
      </c>
      <c r="K31" s="116">
        <v>-2.3936170212765959</v>
      </c>
    </row>
    <row r="32" spans="1:255" ht="14.1" customHeight="1" x14ac:dyDescent="0.2">
      <c r="A32" s="306">
        <v>31</v>
      </c>
      <c r="B32" s="307" t="s">
        <v>251</v>
      </c>
      <c r="C32" s="308"/>
      <c r="D32" s="113">
        <v>1.0540978834878789</v>
      </c>
      <c r="E32" s="115">
        <v>507</v>
      </c>
      <c r="F32" s="114">
        <v>497</v>
      </c>
      <c r="G32" s="114">
        <v>486</v>
      </c>
      <c r="H32" s="114">
        <v>489</v>
      </c>
      <c r="I32" s="140">
        <v>491</v>
      </c>
      <c r="J32" s="115">
        <v>16</v>
      </c>
      <c r="K32" s="116">
        <v>3.258655804480652</v>
      </c>
    </row>
    <row r="33" spans="1:11" ht="14.1" customHeight="1" x14ac:dyDescent="0.2">
      <c r="A33" s="306">
        <v>32</v>
      </c>
      <c r="B33" s="307" t="s">
        <v>252</v>
      </c>
      <c r="C33" s="308"/>
      <c r="D33" s="113">
        <v>1.6549544679612458</v>
      </c>
      <c r="E33" s="115">
        <v>796</v>
      </c>
      <c r="F33" s="114">
        <v>817</v>
      </c>
      <c r="G33" s="114">
        <v>848</v>
      </c>
      <c r="H33" s="114">
        <v>836</v>
      </c>
      <c r="I33" s="140">
        <v>814</v>
      </c>
      <c r="J33" s="115">
        <v>-18</v>
      </c>
      <c r="K33" s="116">
        <v>-2.2113022113022112</v>
      </c>
    </row>
    <row r="34" spans="1:11" ht="14.1" customHeight="1" x14ac:dyDescent="0.2">
      <c r="A34" s="306">
        <v>33</v>
      </c>
      <c r="B34" s="307" t="s">
        <v>253</v>
      </c>
      <c r="C34" s="308"/>
      <c r="D34" s="113">
        <v>0.46779491870763856</v>
      </c>
      <c r="E34" s="115">
        <v>225</v>
      </c>
      <c r="F34" s="114">
        <v>222</v>
      </c>
      <c r="G34" s="114">
        <v>263</v>
      </c>
      <c r="H34" s="114">
        <v>256</v>
      </c>
      <c r="I34" s="140">
        <v>240</v>
      </c>
      <c r="J34" s="115">
        <v>-15</v>
      </c>
      <c r="K34" s="116">
        <v>-6.25</v>
      </c>
    </row>
    <row r="35" spans="1:11" ht="14.1" customHeight="1" x14ac:dyDescent="0.2">
      <c r="A35" s="306">
        <v>34</v>
      </c>
      <c r="B35" s="307" t="s">
        <v>254</v>
      </c>
      <c r="C35" s="308"/>
      <c r="D35" s="113">
        <v>2.2433365212690757</v>
      </c>
      <c r="E35" s="115">
        <v>1079</v>
      </c>
      <c r="F35" s="114">
        <v>1089</v>
      </c>
      <c r="G35" s="114">
        <v>1099</v>
      </c>
      <c r="H35" s="114">
        <v>1075</v>
      </c>
      <c r="I35" s="140">
        <v>1073</v>
      </c>
      <c r="J35" s="115">
        <v>6</v>
      </c>
      <c r="K35" s="116">
        <v>0.55917986952469712</v>
      </c>
    </row>
    <row r="36" spans="1:11" ht="14.1" customHeight="1" x14ac:dyDescent="0.2">
      <c r="A36" s="306">
        <v>41</v>
      </c>
      <c r="B36" s="307" t="s">
        <v>255</v>
      </c>
      <c r="C36" s="308"/>
      <c r="D36" s="113">
        <v>0.77134184373570625</v>
      </c>
      <c r="E36" s="115">
        <v>371</v>
      </c>
      <c r="F36" s="114">
        <v>376</v>
      </c>
      <c r="G36" s="114">
        <v>377</v>
      </c>
      <c r="H36" s="114">
        <v>375</v>
      </c>
      <c r="I36" s="140">
        <v>373</v>
      </c>
      <c r="J36" s="115">
        <v>-2</v>
      </c>
      <c r="K36" s="116">
        <v>-0.53619302949061665</v>
      </c>
    </row>
    <row r="37" spans="1:11" ht="14.1" customHeight="1" x14ac:dyDescent="0.2">
      <c r="A37" s="306">
        <v>42</v>
      </c>
      <c r="B37" s="307" t="s">
        <v>256</v>
      </c>
      <c r="C37" s="308"/>
      <c r="D37" s="113">
        <v>0.19335523306582394</v>
      </c>
      <c r="E37" s="115">
        <v>93</v>
      </c>
      <c r="F37" s="114">
        <v>92</v>
      </c>
      <c r="G37" s="114">
        <v>94</v>
      </c>
      <c r="H37" s="114">
        <v>94</v>
      </c>
      <c r="I37" s="140">
        <v>92</v>
      </c>
      <c r="J37" s="115">
        <v>1</v>
      </c>
      <c r="K37" s="116">
        <v>1.0869565217391304</v>
      </c>
    </row>
    <row r="38" spans="1:11" ht="14.1" customHeight="1" x14ac:dyDescent="0.2">
      <c r="A38" s="306">
        <v>43</v>
      </c>
      <c r="B38" s="307" t="s">
        <v>257</v>
      </c>
      <c r="C38" s="308"/>
      <c r="D38" s="113">
        <v>1.5634745727473076</v>
      </c>
      <c r="E38" s="115">
        <v>752</v>
      </c>
      <c r="F38" s="114">
        <v>751</v>
      </c>
      <c r="G38" s="114">
        <v>741</v>
      </c>
      <c r="H38" s="114">
        <v>706</v>
      </c>
      <c r="I38" s="140">
        <v>706</v>
      </c>
      <c r="J38" s="115">
        <v>46</v>
      </c>
      <c r="K38" s="116">
        <v>6.5155807365439093</v>
      </c>
    </row>
    <row r="39" spans="1:11" ht="14.1" customHeight="1" x14ac:dyDescent="0.2">
      <c r="A39" s="306">
        <v>51</v>
      </c>
      <c r="B39" s="307" t="s">
        <v>258</v>
      </c>
      <c r="C39" s="308"/>
      <c r="D39" s="113">
        <v>4.208075179841158</v>
      </c>
      <c r="E39" s="115">
        <v>2024</v>
      </c>
      <c r="F39" s="114">
        <v>2039</v>
      </c>
      <c r="G39" s="114">
        <v>2142</v>
      </c>
      <c r="H39" s="114">
        <v>2184</v>
      </c>
      <c r="I39" s="140">
        <v>2246</v>
      </c>
      <c r="J39" s="115">
        <v>-222</v>
      </c>
      <c r="K39" s="116">
        <v>-9.8842386464826362</v>
      </c>
    </row>
    <row r="40" spans="1:11" ht="14.1" customHeight="1" x14ac:dyDescent="0.2">
      <c r="A40" s="306" t="s">
        <v>259</v>
      </c>
      <c r="B40" s="307" t="s">
        <v>260</v>
      </c>
      <c r="C40" s="308"/>
      <c r="D40" s="113">
        <v>3.8255228907646885</v>
      </c>
      <c r="E40" s="115">
        <v>1840</v>
      </c>
      <c r="F40" s="114">
        <v>1852</v>
      </c>
      <c r="G40" s="114">
        <v>1948</v>
      </c>
      <c r="H40" s="114">
        <v>1997</v>
      </c>
      <c r="I40" s="140">
        <v>2058</v>
      </c>
      <c r="J40" s="115">
        <v>-218</v>
      </c>
      <c r="K40" s="116">
        <v>-10.592808551992226</v>
      </c>
    </row>
    <row r="41" spans="1:11" ht="14.1" customHeight="1" x14ac:dyDescent="0.2">
      <c r="A41" s="306"/>
      <c r="B41" s="307" t="s">
        <v>261</v>
      </c>
      <c r="C41" s="308"/>
      <c r="D41" s="113">
        <v>2.6986569088111771</v>
      </c>
      <c r="E41" s="115">
        <v>1298</v>
      </c>
      <c r="F41" s="114">
        <v>1297</v>
      </c>
      <c r="G41" s="114">
        <v>1408</v>
      </c>
      <c r="H41" s="114">
        <v>1419</v>
      </c>
      <c r="I41" s="140">
        <v>1496</v>
      </c>
      <c r="J41" s="115">
        <v>-198</v>
      </c>
      <c r="K41" s="116">
        <v>-13.235294117647058</v>
      </c>
    </row>
    <row r="42" spans="1:11" ht="14.1" customHeight="1" x14ac:dyDescent="0.2">
      <c r="A42" s="306">
        <v>52</v>
      </c>
      <c r="B42" s="307" t="s">
        <v>262</v>
      </c>
      <c r="C42" s="308"/>
      <c r="D42" s="113">
        <v>2.5801488627385756</v>
      </c>
      <c r="E42" s="115">
        <v>1241</v>
      </c>
      <c r="F42" s="114">
        <v>1306</v>
      </c>
      <c r="G42" s="114">
        <v>1339</v>
      </c>
      <c r="H42" s="114">
        <v>1324</v>
      </c>
      <c r="I42" s="140">
        <v>1313</v>
      </c>
      <c r="J42" s="115">
        <v>-72</v>
      </c>
      <c r="K42" s="116">
        <v>-5.4836252856054832</v>
      </c>
    </row>
    <row r="43" spans="1:11" ht="14.1" customHeight="1" x14ac:dyDescent="0.2">
      <c r="A43" s="306" t="s">
        <v>263</v>
      </c>
      <c r="B43" s="307" t="s">
        <v>264</v>
      </c>
      <c r="C43" s="308"/>
      <c r="D43" s="113">
        <v>2.0479021996756623</v>
      </c>
      <c r="E43" s="115">
        <v>985</v>
      </c>
      <c r="F43" s="114">
        <v>1044</v>
      </c>
      <c r="G43" s="114">
        <v>1062</v>
      </c>
      <c r="H43" s="114">
        <v>1041</v>
      </c>
      <c r="I43" s="140">
        <v>1048</v>
      </c>
      <c r="J43" s="115">
        <v>-63</v>
      </c>
      <c r="K43" s="116">
        <v>-6.0114503816793894</v>
      </c>
    </row>
    <row r="44" spans="1:11" ht="14.1" customHeight="1" x14ac:dyDescent="0.2">
      <c r="A44" s="306">
        <v>53</v>
      </c>
      <c r="B44" s="307" t="s">
        <v>265</v>
      </c>
      <c r="C44" s="308"/>
      <c r="D44" s="113">
        <v>0.85658447336687593</v>
      </c>
      <c r="E44" s="115">
        <v>412</v>
      </c>
      <c r="F44" s="114">
        <v>391</v>
      </c>
      <c r="G44" s="114">
        <v>394</v>
      </c>
      <c r="H44" s="114">
        <v>421</v>
      </c>
      <c r="I44" s="140">
        <v>419</v>
      </c>
      <c r="J44" s="115">
        <v>-7</v>
      </c>
      <c r="K44" s="116">
        <v>-1.6706443914081146</v>
      </c>
    </row>
    <row r="45" spans="1:11" ht="14.1" customHeight="1" x14ac:dyDescent="0.2">
      <c r="A45" s="306" t="s">
        <v>266</v>
      </c>
      <c r="B45" s="307" t="s">
        <v>267</v>
      </c>
      <c r="C45" s="308"/>
      <c r="D45" s="113">
        <v>0.78381637490124334</v>
      </c>
      <c r="E45" s="115">
        <v>377</v>
      </c>
      <c r="F45" s="114">
        <v>355</v>
      </c>
      <c r="G45" s="114">
        <v>358</v>
      </c>
      <c r="H45" s="114">
        <v>385</v>
      </c>
      <c r="I45" s="140">
        <v>383</v>
      </c>
      <c r="J45" s="115">
        <v>-6</v>
      </c>
      <c r="K45" s="116">
        <v>-1.566579634464752</v>
      </c>
    </row>
    <row r="46" spans="1:11" ht="14.1" customHeight="1" x14ac:dyDescent="0.2">
      <c r="A46" s="306">
        <v>54</v>
      </c>
      <c r="B46" s="307" t="s">
        <v>268</v>
      </c>
      <c r="C46" s="308"/>
      <c r="D46" s="113">
        <v>2.7818204499147572</v>
      </c>
      <c r="E46" s="115">
        <v>1338</v>
      </c>
      <c r="F46" s="114">
        <v>1386</v>
      </c>
      <c r="G46" s="114">
        <v>1366</v>
      </c>
      <c r="H46" s="114">
        <v>1389</v>
      </c>
      <c r="I46" s="140">
        <v>1356</v>
      </c>
      <c r="J46" s="115">
        <v>-18</v>
      </c>
      <c r="K46" s="116">
        <v>-1.3274336283185841</v>
      </c>
    </row>
    <row r="47" spans="1:11" ht="14.1" customHeight="1" x14ac:dyDescent="0.2">
      <c r="A47" s="306">
        <v>61</v>
      </c>
      <c r="B47" s="307" t="s">
        <v>269</v>
      </c>
      <c r="C47" s="308"/>
      <c r="D47" s="113">
        <v>3.6591958085575285</v>
      </c>
      <c r="E47" s="115">
        <v>1760</v>
      </c>
      <c r="F47" s="114">
        <v>1743</v>
      </c>
      <c r="G47" s="114">
        <v>1742</v>
      </c>
      <c r="H47" s="114">
        <v>1754</v>
      </c>
      <c r="I47" s="140">
        <v>1765</v>
      </c>
      <c r="J47" s="115">
        <v>-5</v>
      </c>
      <c r="K47" s="116">
        <v>-0.28328611898016998</v>
      </c>
    </row>
    <row r="48" spans="1:11" ht="14.1" customHeight="1" x14ac:dyDescent="0.2">
      <c r="A48" s="306">
        <v>62</v>
      </c>
      <c r="B48" s="307" t="s">
        <v>270</v>
      </c>
      <c r="C48" s="308"/>
      <c r="D48" s="113">
        <v>6.4722025863861283</v>
      </c>
      <c r="E48" s="115">
        <v>3113</v>
      </c>
      <c r="F48" s="114">
        <v>3122</v>
      </c>
      <c r="G48" s="114">
        <v>3116</v>
      </c>
      <c r="H48" s="114">
        <v>3071</v>
      </c>
      <c r="I48" s="140">
        <v>3090</v>
      </c>
      <c r="J48" s="115">
        <v>23</v>
      </c>
      <c r="K48" s="116">
        <v>0.74433656957928807</v>
      </c>
    </row>
    <row r="49" spans="1:11" ht="14.1" customHeight="1" x14ac:dyDescent="0.2">
      <c r="A49" s="306">
        <v>63</v>
      </c>
      <c r="B49" s="307" t="s">
        <v>271</v>
      </c>
      <c r="C49" s="308"/>
      <c r="D49" s="113">
        <v>2.1456193604723688</v>
      </c>
      <c r="E49" s="115">
        <v>1032</v>
      </c>
      <c r="F49" s="114">
        <v>1045</v>
      </c>
      <c r="G49" s="114">
        <v>1078</v>
      </c>
      <c r="H49" s="114">
        <v>1097</v>
      </c>
      <c r="I49" s="140">
        <v>1011</v>
      </c>
      <c r="J49" s="115">
        <v>21</v>
      </c>
      <c r="K49" s="116">
        <v>2.0771513353115729</v>
      </c>
    </row>
    <row r="50" spans="1:11" ht="14.1" customHeight="1" x14ac:dyDescent="0.2">
      <c r="A50" s="306" t="s">
        <v>272</v>
      </c>
      <c r="B50" s="307" t="s">
        <v>273</v>
      </c>
      <c r="C50" s="308"/>
      <c r="D50" s="113">
        <v>0.45947856459728054</v>
      </c>
      <c r="E50" s="115">
        <v>221</v>
      </c>
      <c r="F50" s="114">
        <v>210</v>
      </c>
      <c r="G50" s="114">
        <v>221</v>
      </c>
      <c r="H50" s="114">
        <v>230</v>
      </c>
      <c r="I50" s="140">
        <v>207</v>
      </c>
      <c r="J50" s="115">
        <v>14</v>
      </c>
      <c r="K50" s="116">
        <v>6.7632850241545892</v>
      </c>
    </row>
    <row r="51" spans="1:11" ht="14.1" customHeight="1" x14ac:dyDescent="0.2">
      <c r="A51" s="306" t="s">
        <v>274</v>
      </c>
      <c r="B51" s="307" t="s">
        <v>275</v>
      </c>
      <c r="C51" s="308"/>
      <c r="D51" s="113">
        <v>1.3285375691296935</v>
      </c>
      <c r="E51" s="115">
        <v>639</v>
      </c>
      <c r="F51" s="114">
        <v>656</v>
      </c>
      <c r="G51" s="114">
        <v>667</v>
      </c>
      <c r="H51" s="114">
        <v>683</v>
      </c>
      <c r="I51" s="140">
        <v>630</v>
      </c>
      <c r="J51" s="115">
        <v>9</v>
      </c>
      <c r="K51" s="116">
        <v>1.4285714285714286</v>
      </c>
    </row>
    <row r="52" spans="1:11" ht="14.1" customHeight="1" x14ac:dyDescent="0.2">
      <c r="A52" s="306">
        <v>71</v>
      </c>
      <c r="B52" s="307" t="s">
        <v>276</v>
      </c>
      <c r="C52" s="308"/>
      <c r="D52" s="113">
        <v>13.971474905401472</v>
      </c>
      <c r="E52" s="115">
        <v>6720</v>
      </c>
      <c r="F52" s="114">
        <v>6747</v>
      </c>
      <c r="G52" s="114">
        <v>6715</v>
      </c>
      <c r="H52" s="114">
        <v>6632</v>
      </c>
      <c r="I52" s="140">
        <v>6614</v>
      </c>
      <c r="J52" s="115">
        <v>106</v>
      </c>
      <c r="K52" s="116">
        <v>1.6026610220743878</v>
      </c>
    </row>
    <row r="53" spans="1:11" ht="14.1" customHeight="1" x14ac:dyDescent="0.2">
      <c r="A53" s="306" t="s">
        <v>277</v>
      </c>
      <c r="B53" s="307" t="s">
        <v>278</v>
      </c>
      <c r="C53" s="308"/>
      <c r="D53" s="113">
        <v>5.4534492078672709</v>
      </c>
      <c r="E53" s="115">
        <v>2623</v>
      </c>
      <c r="F53" s="114">
        <v>2608</v>
      </c>
      <c r="G53" s="114">
        <v>2566</v>
      </c>
      <c r="H53" s="114">
        <v>2490</v>
      </c>
      <c r="I53" s="140">
        <v>2489</v>
      </c>
      <c r="J53" s="115">
        <v>134</v>
      </c>
      <c r="K53" s="116">
        <v>5.3836882282040976</v>
      </c>
    </row>
    <row r="54" spans="1:11" ht="14.1" customHeight="1" x14ac:dyDescent="0.2">
      <c r="A54" s="306" t="s">
        <v>279</v>
      </c>
      <c r="B54" s="307" t="s">
        <v>280</v>
      </c>
      <c r="C54" s="308"/>
      <c r="D54" s="113">
        <v>7.2996798203667508</v>
      </c>
      <c r="E54" s="115">
        <v>3511</v>
      </c>
      <c r="F54" s="114">
        <v>3529</v>
      </c>
      <c r="G54" s="114">
        <v>3535</v>
      </c>
      <c r="H54" s="114">
        <v>3536</v>
      </c>
      <c r="I54" s="140">
        <v>3522</v>
      </c>
      <c r="J54" s="115">
        <v>-11</v>
      </c>
      <c r="K54" s="116">
        <v>-0.31232254400908577</v>
      </c>
    </row>
    <row r="55" spans="1:11" ht="14.1" customHeight="1" x14ac:dyDescent="0.2">
      <c r="A55" s="306">
        <v>72</v>
      </c>
      <c r="B55" s="307" t="s">
        <v>281</v>
      </c>
      <c r="C55" s="308"/>
      <c r="D55" s="113">
        <v>3.4637614869641151</v>
      </c>
      <c r="E55" s="115">
        <v>1666</v>
      </c>
      <c r="F55" s="114">
        <v>1680</v>
      </c>
      <c r="G55" s="114">
        <v>1695</v>
      </c>
      <c r="H55" s="114">
        <v>1698</v>
      </c>
      <c r="I55" s="140">
        <v>1698</v>
      </c>
      <c r="J55" s="115">
        <v>-32</v>
      </c>
      <c r="K55" s="116">
        <v>-1.8845700824499412</v>
      </c>
    </row>
    <row r="56" spans="1:11" ht="14.1" customHeight="1" x14ac:dyDescent="0.2">
      <c r="A56" s="306" t="s">
        <v>282</v>
      </c>
      <c r="B56" s="307" t="s">
        <v>283</v>
      </c>
      <c r="C56" s="308"/>
      <c r="D56" s="113">
        <v>1.6549544679612458</v>
      </c>
      <c r="E56" s="115">
        <v>796</v>
      </c>
      <c r="F56" s="114">
        <v>807</v>
      </c>
      <c r="G56" s="114">
        <v>820</v>
      </c>
      <c r="H56" s="114">
        <v>830</v>
      </c>
      <c r="I56" s="140">
        <v>834</v>
      </c>
      <c r="J56" s="115">
        <v>-38</v>
      </c>
      <c r="K56" s="116">
        <v>-4.5563549160671464</v>
      </c>
    </row>
    <row r="57" spans="1:11" ht="14.1" customHeight="1" x14ac:dyDescent="0.2">
      <c r="A57" s="306" t="s">
        <v>284</v>
      </c>
      <c r="B57" s="307" t="s">
        <v>285</v>
      </c>
      <c r="C57" s="308"/>
      <c r="D57" s="113">
        <v>1.128945070481101</v>
      </c>
      <c r="E57" s="115">
        <v>543</v>
      </c>
      <c r="F57" s="114">
        <v>539</v>
      </c>
      <c r="G57" s="114">
        <v>543</v>
      </c>
      <c r="H57" s="114">
        <v>535</v>
      </c>
      <c r="I57" s="140">
        <v>537</v>
      </c>
      <c r="J57" s="115">
        <v>6</v>
      </c>
      <c r="K57" s="116">
        <v>1.1173184357541899</v>
      </c>
    </row>
    <row r="58" spans="1:11" ht="14.1" customHeight="1" x14ac:dyDescent="0.2">
      <c r="A58" s="306">
        <v>73</v>
      </c>
      <c r="B58" s="307" t="s">
        <v>286</v>
      </c>
      <c r="C58" s="308"/>
      <c r="D58" s="113">
        <v>5.141585928728845</v>
      </c>
      <c r="E58" s="115">
        <v>2473</v>
      </c>
      <c r="F58" s="114">
        <v>2470</v>
      </c>
      <c r="G58" s="114">
        <v>2458</v>
      </c>
      <c r="H58" s="114">
        <v>2388</v>
      </c>
      <c r="I58" s="140">
        <v>2388</v>
      </c>
      <c r="J58" s="115">
        <v>85</v>
      </c>
      <c r="K58" s="116">
        <v>3.5594639865996651</v>
      </c>
    </row>
    <row r="59" spans="1:11" ht="14.1" customHeight="1" x14ac:dyDescent="0.2">
      <c r="A59" s="306" t="s">
        <v>287</v>
      </c>
      <c r="B59" s="307" t="s">
        <v>288</v>
      </c>
      <c r="C59" s="308"/>
      <c r="D59" s="113">
        <v>4.1872842945652629</v>
      </c>
      <c r="E59" s="115">
        <v>2014</v>
      </c>
      <c r="F59" s="114">
        <v>2006</v>
      </c>
      <c r="G59" s="114">
        <v>1995</v>
      </c>
      <c r="H59" s="114">
        <v>1949</v>
      </c>
      <c r="I59" s="140">
        <v>1950</v>
      </c>
      <c r="J59" s="115">
        <v>64</v>
      </c>
      <c r="K59" s="116">
        <v>3.2820512820512819</v>
      </c>
    </row>
    <row r="60" spans="1:11" ht="14.1" customHeight="1" x14ac:dyDescent="0.2">
      <c r="A60" s="306">
        <v>81</v>
      </c>
      <c r="B60" s="307" t="s">
        <v>289</v>
      </c>
      <c r="C60" s="308"/>
      <c r="D60" s="113">
        <v>12.426712129402469</v>
      </c>
      <c r="E60" s="115">
        <v>5977</v>
      </c>
      <c r="F60" s="114">
        <v>5976</v>
      </c>
      <c r="G60" s="114">
        <v>5816</v>
      </c>
      <c r="H60" s="114">
        <v>5596</v>
      </c>
      <c r="I60" s="140">
        <v>5590</v>
      </c>
      <c r="J60" s="115">
        <v>387</v>
      </c>
      <c r="K60" s="116">
        <v>6.9230769230769234</v>
      </c>
    </row>
    <row r="61" spans="1:11" ht="14.1" customHeight="1" x14ac:dyDescent="0.2">
      <c r="A61" s="306" t="s">
        <v>290</v>
      </c>
      <c r="B61" s="307" t="s">
        <v>291</v>
      </c>
      <c r="C61" s="308"/>
      <c r="D61" s="113">
        <v>2.8441931057424426</v>
      </c>
      <c r="E61" s="115">
        <v>1368</v>
      </c>
      <c r="F61" s="114">
        <v>1359</v>
      </c>
      <c r="G61" s="114">
        <v>1361</v>
      </c>
      <c r="H61" s="114">
        <v>1294</v>
      </c>
      <c r="I61" s="140">
        <v>1293</v>
      </c>
      <c r="J61" s="115">
        <v>75</v>
      </c>
      <c r="K61" s="116">
        <v>5.8004640371229694</v>
      </c>
    </row>
    <row r="62" spans="1:11" ht="14.1" customHeight="1" x14ac:dyDescent="0.2">
      <c r="A62" s="306" t="s">
        <v>292</v>
      </c>
      <c r="B62" s="307" t="s">
        <v>293</v>
      </c>
      <c r="C62" s="308"/>
      <c r="D62" s="113">
        <v>5.3432575159050275</v>
      </c>
      <c r="E62" s="115">
        <v>2570</v>
      </c>
      <c r="F62" s="114">
        <v>2605</v>
      </c>
      <c r="G62" s="114">
        <v>2524</v>
      </c>
      <c r="H62" s="114">
        <v>2487</v>
      </c>
      <c r="I62" s="140">
        <v>2491</v>
      </c>
      <c r="J62" s="115">
        <v>79</v>
      </c>
      <c r="K62" s="116">
        <v>3.1714171015656363</v>
      </c>
    </row>
    <row r="63" spans="1:11" ht="14.1" customHeight="1" x14ac:dyDescent="0.2">
      <c r="A63" s="306"/>
      <c r="B63" s="307" t="s">
        <v>294</v>
      </c>
      <c r="C63" s="308"/>
      <c r="D63" s="113">
        <v>4.8567508004490829</v>
      </c>
      <c r="E63" s="115">
        <v>2336</v>
      </c>
      <c r="F63" s="114">
        <v>2364</v>
      </c>
      <c r="G63" s="114">
        <v>2278</v>
      </c>
      <c r="H63" s="114">
        <v>2237</v>
      </c>
      <c r="I63" s="140">
        <v>2241</v>
      </c>
      <c r="J63" s="115">
        <v>95</v>
      </c>
      <c r="K63" s="116">
        <v>4.2391789379741187</v>
      </c>
    </row>
    <row r="64" spans="1:11" ht="14.1" customHeight="1" x14ac:dyDescent="0.2">
      <c r="A64" s="306" t="s">
        <v>295</v>
      </c>
      <c r="B64" s="307" t="s">
        <v>296</v>
      </c>
      <c r="C64" s="308"/>
      <c r="D64" s="113">
        <v>1.3971474905401473</v>
      </c>
      <c r="E64" s="115">
        <v>672</v>
      </c>
      <c r="F64" s="114">
        <v>665</v>
      </c>
      <c r="G64" s="114">
        <v>652</v>
      </c>
      <c r="H64" s="114">
        <v>655</v>
      </c>
      <c r="I64" s="140">
        <v>645</v>
      </c>
      <c r="J64" s="115">
        <v>27</v>
      </c>
      <c r="K64" s="116">
        <v>4.1860465116279073</v>
      </c>
    </row>
    <row r="65" spans="1:11" ht="14.1" customHeight="1" x14ac:dyDescent="0.2">
      <c r="A65" s="306" t="s">
        <v>297</v>
      </c>
      <c r="B65" s="307" t="s">
        <v>298</v>
      </c>
      <c r="C65" s="308"/>
      <c r="D65" s="113">
        <v>1.4075429331780946</v>
      </c>
      <c r="E65" s="115">
        <v>677</v>
      </c>
      <c r="F65" s="114">
        <v>677</v>
      </c>
      <c r="G65" s="114">
        <v>620</v>
      </c>
      <c r="H65" s="114">
        <v>577</v>
      </c>
      <c r="I65" s="140">
        <v>574</v>
      </c>
      <c r="J65" s="115">
        <v>103</v>
      </c>
      <c r="K65" s="116">
        <v>17.94425087108014</v>
      </c>
    </row>
    <row r="66" spans="1:11" ht="14.1" customHeight="1" x14ac:dyDescent="0.2">
      <c r="A66" s="306">
        <v>82</v>
      </c>
      <c r="B66" s="307" t="s">
        <v>299</v>
      </c>
      <c r="C66" s="308"/>
      <c r="D66" s="113">
        <v>3.0500228699738035</v>
      </c>
      <c r="E66" s="115">
        <v>1467</v>
      </c>
      <c r="F66" s="114">
        <v>1493</v>
      </c>
      <c r="G66" s="114">
        <v>1500</v>
      </c>
      <c r="H66" s="114">
        <v>1445</v>
      </c>
      <c r="I66" s="140">
        <v>1429</v>
      </c>
      <c r="J66" s="115">
        <v>38</v>
      </c>
      <c r="K66" s="116">
        <v>2.6592022393282013</v>
      </c>
    </row>
    <row r="67" spans="1:11" ht="14.1" customHeight="1" x14ac:dyDescent="0.2">
      <c r="A67" s="306" t="s">
        <v>300</v>
      </c>
      <c r="B67" s="307" t="s">
        <v>301</v>
      </c>
      <c r="C67" s="308"/>
      <c r="D67" s="113">
        <v>1.561395484219718</v>
      </c>
      <c r="E67" s="115">
        <v>751</v>
      </c>
      <c r="F67" s="114">
        <v>782</v>
      </c>
      <c r="G67" s="114">
        <v>777</v>
      </c>
      <c r="H67" s="114">
        <v>729</v>
      </c>
      <c r="I67" s="140">
        <v>719</v>
      </c>
      <c r="J67" s="115">
        <v>32</v>
      </c>
      <c r="K67" s="116">
        <v>4.4506258692628649</v>
      </c>
    </row>
    <row r="68" spans="1:11" ht="14.1" customHeight="1" x14ac:dyDescent="0.2">
      <c r="A68" s="306" t="s">
        <v>302</v>
      </c>
      <c r="B68" s="307" t="s">
        <v>303</v>
      </c>
      <c r="C68" s="308"/>
      <c r="D68" s="113">
        <v>0.61748929269408293</v>
      </c>
      <c r="E68" s="115">
        <v>297</v>
      </c>
      <c r="F68" s="114">
        <v>298</v>
      </c>
      <c r="G68" s="114">
        <v>302</v>
      </c>
      <c r="H68" s="114">
        <v>304</v>
      </c>
      <c r="I68" s="140">
        <v>299</v>
      </c>
      <c r="J68" s="115">
        <v>-2</v>
      </c>
      <c r="K68" s="116">
        <v>-0.66889632107023411</v>
      </c>
    </row>
    <row r="69" spans="1:11" ht="14.1" customHeight="1" x14ac:dyDescent="0.2">
      <c r="A69" s="306">
        <v>83</v>
      </c>
      <c r="B69" s="307" t="s">
        <v>304</v>
      </c>
      <c r="C69" s="308"/>
      <c r="D69" s="113">
        <v>3.8546301301509418</v>
      </c>
      <c r="E69" s="115">
        <v>1854</v>
      </c>
      <c r="F69" s="114">
        <v>1861</v>
      </c>
      <c r="G69" s="114">
        <v>1836</v>
      </c>
      <c r="H69" s="114">
        <v>1768</v>
      </c>
      <c r="I69" s="140">
        <v>1756</v>
      </c>
      <c r="J69" s="115">
        <v>98</v>
      </c>
      <c r="K69" s="116">
        <v>5.5808656036446473</v>
      </c>
    </row>
    <row r="70" spans="1:11" ht="14.1" customHeight="1" x14ac:dyDescent="0.2">
      <c r="A70" s="306" t="s">
        <v>305</v>
      </c>
      <c r="B70" s="307" t="s">
        <v>306</v>
      </c>
      <c r="C70" s="308"/>
      <c r="D70" s="113">
        <v>3.1747681816291737</v>
      </c>
      <c r="E70" s="115">
        <v>1527</v>
      </c>
      <c r="F70" s="114">
        <v>1533</v>
      </c>
      <c r="G70" s="114">
        <v>1505</v>
      </c>
      <c r="H70" s="114">
        <v>1467</v>
      </c>
      <c r="I70" s="140">
        <v>1459</v>
      </c>
      <c r="J70" s="115">
        <v>68</v>
      </c>
      <c r="K70" s="116">
        <v>4.660726525017135</v>
      </c>
    </row>
    <row r="71" spans="1:11" ht="14.1" customHeight="1" x14ac:dyDescent="0.2">
      <c r="A71" s="306"/>
      <c r="B71" s="307" t="s">
        <v>307</v>
      </c>
      <c r="C71" s="308"/>
      <c r="D71" s="113">
        <v>1.6944571499854464</v>
      </c>
      <c r="E71" s="115">
        <v>815</v>
      </c>
      <c r="F71" s="114">
        <v>823</v>
      </c>
      <c r="G71" s="114">
        <v>812</v>
      </c>
      <c r="H71" s="114">
        <v>788</v>
      </c>
      <c r="I71" s="140">
        <v>782</v>
      </c>
      <c r="J71" s="115">
        <v>33</v>
      </c>
      <c r="K71" s="116">
        <v>4.2199488491048589</v>
      </c>
    </row>
    <row r="72" spans="1:11" ht="14.1" customHeight="1" x14ac:dyDescent="0.2">
      <c r="A72" s="306">
        <v>84</v>
      </c>
      <c r="B72" s="307" t="s">
        <v>308</v>
      </c>
      <c r="C72" s="308"/>
      <c r="D72" s="113">
        <v>3.8192856251819203</v>
      </c>
      <c r="E72" s="115">
        <v>1837</v>
      </c>
      <c r="F72" s="114">
        <v>1895</v>
      </c>
      <c r="G72" s="114">
        <v>1819</v>
      </c>
      <c r="H72" s="114">
        <v>1833</v>
      </c>
      <c r="I72" s="140">
        <v>1793</v>
      </c>
      <c r="J72" s="115">
        <v>44</v>
      </c>
      <c r="K72" s="116">
        <v>2.4539877300613497</v>
      </c>
    </row>
    <row r="73" spans="1:11" ht="14.1" customHeight="1" x14ac:dyDescent="0.2">
      <c r="A73" s="306" t="s">
        <v>309</v>
      </c>
      <c r="B73" s="307" t="s">
        <v>310</v>
      </c>
      <c r="C73" s="308"/>
      <c r="D73" s="113">
        <v>0.36176140380057381</v>
      </c>
      <c r="E73" s="115">
        <v>174</v>
      </c>
      <c r="F73" s="114">
        <v>161</v>
      </c>
      <c r="G73" s="114">
        <v>159</v>
      </c>
      <c r="H73" s="114">
        <v>172</v>
      </c>
      <c r="I73" s="140">
        <v>175</v>
      </c>
      <c r="J73" s="115">
        <v>-1</v>
      </c>
      <c r="K73" s="116">
        <v>-0.5714285714285714</v>
      </c>
    </row>
    <row r="74" spans="1:11" ht="14.1" customHeight="1" x14ac:dyDescent="0.2">
      <c r="A74" s="306" t="s">
        <v>311</v>
      </c>
      <c r="B74" s="307" t="s">
        <v>312</v>
      </c>
      <c r="C74" s="308"/>
      <c r="D74" s="113">
        <v>0.41165952846272197</v>
      </c>
      <c r="E74" s="115">
        <v>198</v>
      </c>
      <c r="F74" s="114">
        <v>191</v>
      </c>
      <c r="G74" s="114">
        <v>191</v>
      </c>
      <c r="H74" s="114">
        <v>195</v>
      </c>
      <c r="I74" s="140">
        <v>195</v>
      </c>
      <c r="J74" s="115">
        <v>3</v>
      </c>
      <c r="K74" s="116">
        <v>1.5384615384615385</v>
      </c>
    </row>
    <row r="75" spans="1:11" ht="14.1" customHeight="1" x14ac:dyDescent="0.2">
      <c r="A75" s="306" t="s">
        <v>313</v>
      </c>
      <c r="B75" s="307" t="s">
        <v>314</v>
      </c>
      <c r="C75" s="308"/>
      <c r="D75" s="113">
        <v>2.6466796956214393</v>
      </c>
      <c r="E75" s="115">
        <v>1273</v>
      </c>
      <c r="F75" s="114">
        <v>1354</v>
      </c>
      <c r="G75" s="114">
        <v>1275</v>
      </c>
      <c r="H75" s="114">
        <v>1280</v>
      </c>
      <c r="I75" s="140">
        <v>1234</v>
      </c>
      <c r="J75" s="115">
        <v>39</v>
      </c>
      <c r="K75" s="116">
        <v>3.1604538087520258</v>
      </c>
    </row>
    <row r="76" spans="1:11" ht="14.1" customHeight="1" x14ac:dyDescent="0.2">
      <c r="A76" s="306">
        <v>91</v>
      </c>
      <c r="B76" s="307" t="s">
        <v>315</v>
      </c>
      <c r="C76" s="308"/>
      <c r="D76" s="113">
        <v>0.23285791509002454</v>
      </c>
      <c r="E76" s="115">
        <v>112</v>
      </c>
      <c r="F76" s="114">
        <v>107</v>
      </c>
      <c r="G76" s="114">
        <v>102</v>
      </c>
      <c r="H76" s="114">
        <v>102</v>
      </c>
      <c r="I76" s="140">
        <v>106</v>
      </c>
      <c r="J76" s="115">
        <v>6</v>
      </c>
      <c r="K76" s="116">
        <v>5.6603773584905657</v>
      </c>
    </row>
    <row r="77" spans="1:11" ht="14.1" customHeight="1" x14ac:dyDescent="0.2">
      <c r="A77" s="306">
        <v>92</v>
      </c>
      <c r="B77" s="307" t="s">
        <v>316</v>
      </c>
      <c r="C77" s="308"/>
      <c r="D77" s="113">
        <v>2.1310657407792424</v>
      </c>
      <c r="E77" s="115">
        <v>1025</v>
      </c>
      <c r="F77" s="114">
        <v>1012</v>
      </c>
      <c r="G77" s="114">
        <v>985</v>
      </c>
      <c r="H77" s="114">
        <v>989</v>
      </c>
      <c r="I77" s="140">
        <v>979</v>
      </c>
      <c r="J77" s="115">
        <v>46</v>
      </c>
      <c r="K77" s="116">
        <v>4.6986721144024512</v>
      </c>
    </row>
    <row r="78" spans="1:11" ht="14.1" customHeight="1" x14ac:dyDescent="0.2">
      <c r="A78" s="306">
        <v>93</v>
      </c>
      <c r="B78" s="307" t="s">
        <v>317</v>
      </c>
      <c r="C78" s="308"/>
      <c r="D78" s="113">
        <v>0.17464343631751841</v>
      </c>
      <c r="E78" s="115">
        <v>84</v>
      </c>
      <c r="F78" s="114">
        <v>83</v>
      </c>
      <c r="G78" s="114">
        <v>85</v>
      </c>
      <c r="H78" s="114">
        <v>82</v>
      </c>
      <c r="I78" s="140">
        <v>86</v>
      </c>
      <c r="J78" s="115">
        <v>-2</v>
      </c>
      <c r="K78" s="116">
        <v>-2.3255813953488373</v>
      </c>
    </row>
    <row r="79" spans="1:11" ht="14.1" customHeight="1" x14ac:dyDescent="0.2">
      <c r="A79" s="306">
        <v>94</v>
      </c>
      <c r="B79" s="307" t="s">
        <v>318</v>
      </c>
      <c r="C79" s="308"/>
      <c r="D79" s="113">
        <v>0.26196515447627761</v>
      </c>
      <c r="E79" s="115">
        <v>126</v>
      </c>
      <c r="F79" s="114">
        <v>140</v>
      </c>
      <c r="G79" s="114">
        <v>132</v>
      </c>
      <c r="H79" s="114">
        <v>217</v>
      </c>
      <c r="I79" s="140">
        <v>112</v>
      </c>
      <c r="J79" s="115">
        <v>14</v>
      </c>
      <c r="K79" s="116">
        <v>12.5</v>
      </c>
    </row>
    <row r="80" spans="1:11" ht="14.1" customHeight="1" x14ac:dyDescent="0.2">
      <c r="A80" s="306" t="s">
        <v>319</v>
      </c>
      <c r="B80" s="307" t="s">
        <v>320</v>
      </c>
      <c r="C80" s="308"/>
      <c r="D80" s="113" t="s">
        <v>513</v>
      </c>
      <c r="E80" s="115" t="s">
        <v>513</v>
      </c>
      <c r="F80" s="114" t="s">
        <v>513</v>
      </c>
      <c r="G80" s="114" t="s">
        <v>513</v>
      </c>
      <c r="H80" s="114" t="s">
        <v>513</v>
      </c>
      <c r="I80" s="140" t="s">
        <v>513</v>
      </c>
      <c r="J80" s="115" t="s">
        <v>513</v>
      </c>
      <c r="K80" s="116" t="s">
        <v>513</v>
      </c>
    </row>
    <row r="81" spans="1:11" ht="14.1" customHeight="1" x14ac:dyDescent="0.2">
      <c r="A81" s="310" t="s">
        <v>321</v>
      </c>
      <c r="B81" s="311" t="s">
        <v>224</v>
      </c>
      <c r="C81" s="312"/>
      <c r="D81" s="125" t="s">
        <v>513</v>
      </c>
      <c r="E81" s="143" t="s">
        <v>513</v>
      </c>
      <c r="F81" s="144" t="s">
        <v>513</v>
      </c>
      <c r="G81" s="144" t="s">
        <v>513</v>
      </c>
      <c r="H81" s="144" t="s">
        <v>513</v>
      </c>
      <c r="I81" s="145" t="s">
        <v>513</v>
      </c>
      <c r="J81" s="143" t="s">
        <v>513</v>
      </c>
      <c r="K81" s="146" t="s">
        <v>513</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18" t="s">
        <v>323</v>
      </c>
      <c r="B85" s="618"/>
      <c r="C85" s="618"/>
      <c r="D85" s="618"/>
      <c r="E85" s="618"/>
      <c r="F85" s="618"/>
      <c r="G85" s="618"/>
      <c r="H85" s="618"/>
      <c r="I85" s="618"/>
      <c r="J85" s="618"/>
      <c r="K85" s="618"/>
    </row>
    <row r="86" spans="1:11" ht="22.5" customHeight="1" x14ac:dyDescent="0.2">
      <c r="A86" s="618"/>
      <c r="B86" s="618"/>
      <c r="C86" s="618"/>
      <c r="D86" s="618"/>
      <c r="E86" s="618"/>
      <c r="F86" s="618"/>
      <c r="G86" s="618"/>
      <c r="H86" s="618"/>
      <c r="I86" s="618"/>
      <c r="J86" s="618"/>
      <c r="K86" s="618"/>
    </row>
    <row r="87" spans="1:11" ht="18" customHeight="1" x14ac:dyDescent="0.2">
      <c r="A87" s="619"/>
      <c r="B87" s="619"/>
      <c r="C87" s="619"/>
      <c r="D87" s="619"/>
      <c r="E87" s="619"/>
      <c r="F87" s="619"/>
      <c r="G87" s="619"/>
      <c r="H87" s="619"/>
      <c r="I87" s="619"/>
      <c r="J87" s="619"/>
      <c r="K87" s="619"/>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3:K3"/>
    <mergeCell ref="A4:K4"/>
    <mergeCell ref="A5:E5"/>
    <mergeCell ref="A7:C10"/>
    <mergeCell ref="D7:D10"/>
    <mergeCell ref="E7:I7"/>
    <mergeCell ref="J7:K8"/>
    <mergeCell ref="E8:E9"/>
    <mergeCell ref="F8:F9"/>
    <mergeCell ref="G8:G9"/>
    <mergeCell ref="H8:H9"/>
    <mergeCell ref="I8:I9"/>
    <mergeCell ref="A85:K85"/>
    <mergeCell ref="A86:K86"/>
    <mergeCell ref="A87:K87"/>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66" t="s">
        <v>97</v>
      </c>
      <c r="E8" s="566" t="s">
        <v>98</v>
      </c>
      <c r="F8" s="566" t="s">
        <v>99</v>
      </c>
      <c r="G8" s="566" t="s">
        <v>100</v>
      </c>
      <c r="H8" s="566" t="s">
        <v>101</v>
      </c>
      <c r="I8" s="590"/>
      <c r="J8" s="591"/>
      <c r="K8"/>
      <c r="L8"/>
      <c r="M8"/>
      <c r="N8"/>
      <c r="O8"/>
      <c r="P8"/>
    </row>
    <row r="9" spans="1:16" ht="12" customHeight="1" x14ac:dyDescent="0.2">
      <c r="A9" s="578"/>
      <c r="B9" s="579"/>
      <c r="C9" s="583"/>
      <c r="D9" s="567"/>
      <c r="E9" s="567"/>
      <c r="F9" s="567"/>
      <c r="G9" s="567"/>
      <c r="H9" s="567"/>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10045</v>
      </c>
      <c r="E12" s="114">
        <v>10782</v>
      </c>
      <c r="F12" s="114">
        <v>10332</v>
      </c>
      <c r="G12" s="114">
        <v>10758</v>
      </c>
      <c r="H12" s="140">
        <v>10519</v>
      </c>
      <c r="I12" s="115">
        <v>-474</v>
      </c>
      <c r="J12" s="116">
        <v>-4.5061317615742942</v>
      </c>
      <c r="K12"/>
      <c r="L12"/>
      <c r="M12"/>
      <c r="N12"/>
      <c r="O12"/>
      <c r="P12"/>
    </row>
    <row r="13" spans="1:16" s="110" customFormat="1" ht="14.45" customHeight="1" x14ac:dyDescent="0.2">
      <c r="A13" s="120" t="s">
        <v>105</v>
      </c>
      <c r="B13" s="119" t="s">
        <v>106</v>
      </c>
      <c r="C13" s="113">
        <v>43.514186162269787</v>
      </c>
      <c r="D13" s="115">
        <v>4371</v>
      </c>
      <c r="E13" s="114">
        <v>4673</v>
      </c>
      <c r="F13" s="114">
        <v>4415</v>
      </c>
      <c r="G13" s="114">
        <v>4579</v>
      </c>
      <c r="H13" s="140">
        <v>4508</v>
      </c>
      <c r="I13" s="115">
        <v>-137</v>
      </c>
      <c r="J13" s="116">
        <v>-3.0390417036379769</v>
      </c>
      <c r="K13"/>
      <c r="L13"/>
      <c r="M13"/>
      <c r="N13"/>
      <c r="O13"/>
      <c r="P13"/>
    </row>
    <row r="14" spans="1:16" s="110" customFormat="1" ht="14.45" customHeight="1" x14ac:dyDescent="0.2">
      <c r="A14" s="120"/>
      <c r="B14" s="119" t="s">
        <v>107</v>
      </c>
      <c r="C14" s="113">
        <v>56.485813837730213</v>
      </c>
      <c r="D14" s="115">
        <v>5674</v>
      </c>
      <c r="E14" s="114">
        <v>6109</v>
      </c>
      <c r="F14" s="114">
        <v>5917</v>
      </c>
      <c r="G14" s="114">
        <v>6179</v>
      </c>
      <c r="H14" s="140">
        <v>6011</v>
      </c>
      <c r="I14" s="115">
        <v>-337</v>
      </c>
      <c r="J14" s="116">
        <v>-5.6063882881384126</v>
      </c>
      <c r="K14"/>
      <c r="L14"/>
      <c r="M14"/>
      <c r="N14"/>
      <c r="O14"/>
      <c r="P14"/>
    </row>
    <row r="15" spans="1:16" s="110" customFormat="1" ht="14.45" customHeight="1" x14ac:dyDescent="0.2">
      <c r="A15" s="118" t="s">
        <v>105</v>
      </c>
      <c r="B15" s="121" t="s">
        <v>108</v>
      </c>
      <c r="C15" s="113">
        <v>24.718765555002488</v>
      </c>
      <c r="D15" s="115">
        <v>2483</v>
      </c>
      <c r="E15" s="114">
        <v>2926</v>
      </c>
      <c r="F15" s="114">
        <v>2566</v>
      </c>
      <c r="G15" s="114">
        <v>2957</v>
      </c>
      <c r="H15" s="140">
        <v>2648</v>
      </c>
      <c r="I15" s="115">
        <v>-165</v>
      </c>
      <c r="J15" s="116">
        <v>-6.2311178247734142</v>
      </c>
      <c r="K15"/>
      <c r="L15"/>
      <c r="M15"/>
      <c r="N15"/>
      <c r="O15"/>
      <c r="P15"/>
    </row>
    <row r="16" spans="1:16" s="110" customFormat="1" ht="14.45" customHeight="1" x14ac:dyDescent="0.2">
      <c r="A16" s="118"/>
      <c r="B16" s="121" t="s">
        <v>109</v>
      </c>
      <c r="C16" s="113">
        <v>45.614733698357391</v>
      </c>
      <c r="D16" s="115">
        <v>4582</v>
      </c>
      <c r="E16" s="114">
        <v>4806</v>
      </c>
      <c r="F16" s="114">
        <v>4749</v>
      </c>
      <c r="G16" s="114">
        <v>4787</v>
      </c>
      <c r="H16" s="140">
        <v>4856</v>
      </c>
      <c r="I16" s="115">
        <v>-274</v>
      </c>
      <c r="J16" s="116">
        <v>-5.6425041186161451</v>
      </c>
      <c r="K16"/>
      <c r="L16"/>
      <c r="M16"/>
      <c r="N16"/>
      <c r="O16"/>
      <c r="P16"/>
    </row>
    <row r="17" spans="1:16" s="110" customFormat="1" ht="14.45" customHeight="1" x14ac:dyDescent="0.2">
      <c r="A17" s="118"/>
      <c r="B17" s="121" t="s">
        <v>110</v>
      </c>
      <c r="C17" s="113">
        <v>15.261324041811847</v>
      </c>
      <c r="D17" s="115">
        <v>1533</v>
      </c>
      <c r="E17" s="114">
        <v>1596</v>
      </c>
      <c r="F17" s="114">
        <v>1569</v>
      </c>
      <c r="G17" s="114">
        <v>1582</v>
      </c>
      <c r="H17" s="140">
        <v>1603</v>
      </c>
      <c r="I17" s="115">
        <v>-70</v>
      </c>
      <c r="J17" s="116">
        <v>-4.3668122270742362</v>
      </c>
      <c r="K17"/>
      <c r="L17"/>
      <c r="M17"/>
      <c r="N17"/>
      <c r="O17"/>
      <c r="P17"/>
    </row>
    <row r="18" spans="1:16" s="110" customFormat="1" ht="14.45" customHeight="1" x14ac:dyDescent="0.2">
      <c r="A18" s="120"/>
      <c r="B18" s="121" t="s">
        <v>111</v>
      </c>
      <c r="C18" s="113">
        <v>14.405176704828273</v>
      </c>
      <c r="D18" s="115">
        <v>1447</v>
      </c>
      <c r="E18" s="114">
        <v>1454</v>
      </c>
      <c r="F18" s="114">
        <v>1448</v>
      </c>
      <c r="G18" s="114">
        <v>1432</v>
      </c>
      <c r="H18" s="140">
        <v>1412</v>
      </c>
      <c r="I18" s="115">
        <v>35</v>
      </c>
      <c r="J18" s="116">
        <v>2.4787535410764874</v>
      </c>
      <c r="K18"/>
      <c r="L18"/>
      <c r="M18"/>
      <c r="N18"/>
      <c r="O18"/>
      <c r="P18"/>
    </row>
    <row r="19" spans="1:16" s="110" customFormat="1" ht="14.45" customHeight="1" x14ac:dyDescent="0.2">
      <c r="A19" s="120"/>
      <c r="B19" s="121" t="s">
        <v>112</v>
      </c>
      <c r="C19" s="113">
        <v>1.174713787954206</v>
      </c>
      <c r="D19" s="115">
        <v>118</v>
      </c>
      <c r="E19" s="114">
        <v>123</v>
      </c>
      <c r="F19" s="114">
        <v>152</v>
      </c>
      <c r="G19" s="114">
        <v>121</v>
      </c>
      <c r="H19" s="140">
        <v>138</v>
      </c>
      <c r="I19" s="115">
        <v>-20</v>
      </c>
      <c r="J19" s="116">
        <v>-14.492753623188406</v>
      </c>
      <c r="K19"/>
      <c r="L19"/>
      <c r="M19"/>
      <c r="N19"/>
      <c r="O19"/>
      <c r="P19"/>
    </row>
    <row r="20" spans="1:16" s="110" customFormat="1" ht="14.45" customHeight="1" x14ac:dyDescent="0.2">
      <c r="A20" s="120" t="s">
        <v>113</v>
      </c>
      <c r="B20" s="119" t="s">
        <v>116</v>
      </c>
      <c r="C20" s="113">
        <v>92.444001991040324</v>
      </c>
      <c r="D20" s="115">
        <v>9286</v>
      </c>
      <c r="E20" s="114">
        <v>9985</v>
      </c>
      <c r="F20" s="114">
        <v>9555</v>
      </c>
      <c r="G20" s="114">
        <v>9972</v>
      </c>
      <c r="H20" s="140">
        <v>9756</v>
      </c>
      <c r="I20" s="115">
        <v>-470</v>
      </c>
      <c r="J20" s="116">
        <v>-4.8175481754817548</v>
      </c>
      <c r="K20"/>
      <c r="L20"/>
      <c r="M20"/>
      <c r="N20"/>
      <c r="O20"/>
      <c r="P20"/>
    </row>
    <row r="21" spans="1:16" s="110" customFormat="1" ht="14.45" customHeight="1" x14ac:dyDescent="0.2">
      <c r="A21" s="123"/>
      <c r="B21" s="124" t="s">
        <v>117</v>
      </c>
      <c r="C21" s="125">
        <v>7.4166251866600295</v>
      </c>
      <c r="D21" s="143">
        <v>745</v>
      </c>
      <c r="E21" s="144">
        <v>783</v>
      </c>
      <c r="F21" s="144">
        <v>763</v>
      </c>
      <c r="G21" s="144">
        <v>770</v>
      </c>
      <c r="H21" s="145">
        <v>749</v>
      </c>
      <c r="I21" s="143">
        <v>-4</v>
      </c>
      <c r="J21" s="146">
        <v>-0.53404539385847793</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1307123</v>
      </c>
      <c r="E23" s="114">
        <v>1351076</v>
      </c>
      <c r="F23" s="114">
        <v>1348337</v>
      </c>
      <c r="G23" s="114">
        <v>1355641</v>
      </c>
      <c r="H23" s="140">
        <v>1332324</v>
      </c>
      <c r="I23" s="115">
        <v>-25201</v>
      </c>
      <c r="J23" s="116">
        <v>-1.8915068707011207</v>
      </c>
      <c r="K23"/>
      <c r="L23"/>
      <c r="M23"/>
      <c r="N23"/>
      <c r="O23"/>
      <c r="P23"/>
    </row>
    <row r="24" spans="1:16" s="110" customFormat="1" ht="14.45" customHeight="1" x14ac:dyDescent="0.2">
      <c r="A24" s="120" t="s">
        <v>105</v>
      </c>
      <c r="B24" s="119" t="s">
        <v>106</v>
      </c>
      <c r="C24" s="113">
        <v>39.641640457707503</v>
      </c>
      <c r="D24" s="115">
        <v>518165</v>
      </c>
      <c r="E24" s="114">
        <v>532672</v>
      </c>
      <c r="F24" s="114">
        <v>531729</v>
      </c>
      <c r="G24" s="114">
        <v>531965</v>
      </c>
      <c r="H24" s="140">
        <v>520703</v>
      </c>
      <c r="I24" s="115">
        <v>-2538</v>
      </c>
      <c r="J24" s="116">
        <v>-0.48741797147318144</v>
      </c>
      <c r="K24"/>
      <c r="L24"/>
      <c r="M24"/>
      <c r="N24"/>
      <c r="O24"/>
      <c r="P24"/>
    </row>
    <row r="25" spans="1:16" s="110" customFormat="1" ht="14.45" customHeight="1" x14ac:dyDescent="0.2">
      <c r="A25" s="120"/>
      <c r="B25" s="119" t="s">
        <v>107</v>
      </c>
      <c r="C25" s="113">
        <v>60.358359542292497</v>
      </c>
      <c r="D25" s="115">
        <v>788958</v>
      </c>
      <c r="E25" s="114">
        <v>818404</v>
      </c>
      <c r="F25" s="114">
        <v>816608</v>
      </c>
      <c r="G25" s="114">
        <v>823676</v>
      </c>
      <c r="H25" s="140">
        <v>811621</v>
      </c>
      <c r="I25" s="115">
        <v>-22663</v>
      </c>
      <c r="J25" s="116">
        <v>-2.7923131609458109</v>
      </c>
      <c r="K25"/>
      <c r="L25"/>
      <c r="M25"/>
      <c r="N25"/>
      <c r="O25"/>
      <c r="P25"/>
    </row>
    <row r="26" spans="1:16" s="110" customFormat="1" ht="14.45" customHeight="1" x14ac:dyDescent="0.2">
      <c r="A26" s="118" t="s">
        <v>105</v>
      </c>
      <c r="B26" s="121" t="s">
        <v>108</v>
      </c>
      <c r="C26" s="113">
        <v>15.566859430979335</v>
      </c>
      <c r="D26" s="115">
        <v>203478</v>
      </c>
      <c r="E26" s="114">
        <v>216619</v>
      </c>
      <c r="F26" s="114">
        <v>213818</v>
      </c>
      <c r="G26" s="114">
        <v>221131</v>
      </c>
      <c r="H26" s="140">
        <v>210719</v>
      </c>
      <c r="I26" s="115">
        <v>-7241</v>
      </c>
      <c r="J26" s="116">
        <v>-3.4363298990598854</v>
      </c>
      <c r="K26"/>
      <c r="L26"/>
      <c r="M26"/>
      <c r="N26"/>
      <c r="O26"/>
      <c r="P26"/>
    </row>
    <row r="27" spans="1:16" s="110" customFormat="1" ht="14.45" customHeight="1" x14ac:dyDescent="0.2">
      <c r="A27" s="118"/>
      <c r="B27" s="121" t="s">
        <v>109</v>
      </c>
      <c r="C27" s="113">
        <v>51.629877218899829</v>
      </c>
      <c r="D27" s="115">
        <v>674866</v>
      </c>
      <c r="E27" s="114">
        <v>698716</v>
      </c>
      <c r="F27" s="114">
        <v>699552</v>
      </c>
      <c r="G27" s="114">
        <v>702088</v>
      </c>
      <c r="H27" s="140">
        <v>696479</v>
      </c>
      <c r="I27" s="115">
        <v>-21613</v>
      </c>
      <c r="J27" s="116">
        <v>-3.1031804261147857</v>
      </c>
      <c r="K27"/>
      <c r="L27"/>
      <c r="M27"/>
      <c r="N27"/>
      <c r="O27"/>
      <c r="P27"/>
    </row>
    <row r="28" spans="1:16" s="110" customFormat="1" ht="14.45" customHeight="1" x14ac:dyDescent="0.2">
      <c r="A28" s="118"/>
      <c r="B28" s="121" t="s">
        <v>110</v>
      </c>
      <c r="C28" s="113">
        <v>17.802838753506748</v>
      </c>
      <c r="D28" s="115">
        <v>232705</v>
      </c>
      <c r="E28" s="114">
        <v>236265</v>
      </c>
      <c r="F28" s="114">
        <v>236511</v>
      </c>
      <c r="G28" s="114">
        <v>236006</v>
      </c>
      <c r="H28" s="140">
        <v>232821</v>
      </c>
      <c r="I28" s="115">
        <v>-116</v>
      </c>
      <c r="J28" s="116">
        <v>-4.982368428964741E-2</v>
      </c>
      <c r="K28"/>
      <c r="L28"/>
      <c r="M28"/>
      <c r="N28"/>
      <c r="O28"/>
      <c r="P28"/>
    </row>
    <row r="29" spans="1:16" s="110" customFormat="1" ht="14.45" customHeight="1" x14ac:dyDescent="0.2">
      <c r="A29" s="118"/>
      <c r="B29" s="121" t="s">
        <v>111</v>
      </c>
      <c r="C29" s="113">
        <v>15.000271588825228</v>
      </c>
      <c r="D29" s="115">
        <v>196072</v>
      </c>
      <c r="E29" s="114">
        <v>199476</v>
      </c>
      <c r="F29" s="114">
        <v>198456</v>
      </c>
      <c r="G29" s="114">
        <v>196416</v>
      </c>
      <c r="H29" s="140">
        <v>192304</v>
      </c>
      <c r="I29" s="115">
        <v>3768</v>
      </c>
      <c r="J29" s="116">
        <v>1.9593976204343124</v>
      </c>
      <c r="K29"/>
      <c r="L29"/>
      <c r="M29"/>
      <c r="N29"/>
      <c r="O29"/>
      <c r="P29"/>
    </row>
    <row r="30" spans="1:16" s="110" customFormat="1" ht="14.45" customHeight="1" x14ac:dyDescent="0.2">
      <c r="A30" s="120"/>
      <c r="B30" s="121" t="s">
        <v>112</v>
      </c>
      <c r="C30" s="113">
        <v>1.362610863706017</v>
      </c>
      <c r="D30" s="115">
        <v>17811</v>
      </c>
      <c r="E30" s="114">
        <v>18162</v>
      </c>
      <c r="F30" s="114">
        <v>18880</v>
      </c>
      <c r="G30" s="114">
        <v>16353</v>
      </c>
      <c r="H30" s="140">
        <v>15584</v>
      </c>
      <c r="I30" s="115">
        <v>2227</v>
      </c>
      <c r="J30" s="116">
        <v>14.2902977412731</v>
      </c>
      <c r="K30"/>
      <c r="L30"/>
      <c r="M30"/>
      <c r="N30"/>
      <c r="O30"/>
      <c r="P30"/>
    </row>
    <row r="31" spans="1:16" s="110" customFormat="1" ht="14.45" customHeight="1" x14ac:dyDescent="0.2">
      <c r="A31" s="120" t="s">
        <v>113</v>
      </c>
      <c r="B31" s="119" t="s">
        <v>116</v>
      </c>
      <c r="C31" s="113">
        <v>84.437960314369803</v>
      </c>
      <c r="D31" s="115">
        <v>1103708</v>
      </c>
      <c r="E31" s="114">
        <v>1142384</v>
      </c>
      <c r="F31" s="114">
        <v>1142913</v>
      </c>
      <c r="G31" s="114">
        <v>1150109</v>
      </c>
      <c r="H31" s="140">
        <v>1132388</v>
      </c>
      <c r="I31" s="115">
        <v>-28680</v>
      </c>
      <c r="J31" s="116">
        <v>-2.5327008057308977</v>
      </c>
      <c r="K31"/>
      <c r="L31"/>
      <c r="M31"/>
      <c r="N31"/>
      <c r="O31"/>
      <c r="P31"/>
    </row>
    <row r="32" spans="1:16" s="110" customFormat="1" ht="14.45" customHeight="1" x14ac:dyDescent="0.2">
      <c r="A32" s="123"/>
      <c r="B32" s="124" t="s">
        <v>117</v>
      </c>
      <c r="C32" s="125">
        <v>15.394572660721295</v>
      </c>
      <c r="D32" s="143">
        <v>201226</v>
      </c>
      <c r="E32" s="144">
        <v>206470</v>
      </c>
      <c r="F32" s="144">
        <v>203231</v>
      </c>
      <c r="G32" s="144">
        <v>203299</v>
      </c>
      <c r="H32" s="145">
        <v>197828</v>
      </c>
      <c r="I32" s="143">
        <v>3398</v>
      </c>
      <c r="J32" s="146">
        <v>1.7176537193926036</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6415440</v>
      </c>
      <c r="E34" s="114">
        <v>6666510</v>
      </c>
      <c r="F34" s="114">
        <v>6669878</v>
      </c>
      <c r="G34" s="114">
        <v>6713473</v>
      </c>
      <c r="H34" s="140">
        <v>6597783</v>
      </c>
      <c r="I34" s="115">
        <v>-182343</v>
      </c>
      <c r="J34" s="116">
        <v>-2.7637010795899166</v>
      </c>
      <c r="K34"/>
      <c r="L34"/>
      <c r="M34"/>
      <c r="N34"/>
      <c r="O34"/>
      <c r="P34"/>
    </row>
    <row r="35" spans="1:16" s="110" customFormat="1" ht="14.45" customHeight="1" x14ac:dyDescent="0.2">
      <c r="A35" s="120" t="s">
        <v>105</v>
      </c>
      <c r="B35" s="119" t="s">
        <v>106</v>
      </c>
      <c r="C35" s="113">
        <v>40.899221253725386</v>
      </c>
      <c r="D35" s="115">
        <v>2623865</v>
      </c>
      <c r="E35" s="114">
        <v>2714871</v>
      </c>
      <c r="F35" s="114">
        <v>2714736</v>
      </c>
      <c r="G35" s="114">
        <v>2719585</v>
      </c>
      <c r="H35" s="140">
        <v>2663168</v>
      </c>
      <c r="I35" s="115">
        <v>-39303</v>
      </c>
      <c r="J35" s="116">
        <v>-1.47579874795732</v>
      </c>
      <c r="K35"/>
      <c r="L35"/>
      <c r="M35"/>
      <c r="N35"/>
      <c r="O35"/>
      <c r="P35"/>
    </row>
    <row r="36" spans="1:16" s="110" customFormat="1" ht="14.45" customHeight="1" x14ac:dyDescent="0.2">
      <c r="A36" s="120"/>
      <c r="B36" s="119" t="s">
        <v>107</v>
      </c>
      <c r="C36" s="113">
        <v>59.100778746274614</v>
      </c>
      <c r="D36" s="115">
        <v>3791575</v>
      </c>
      <c r="E36" s="114">
        <v>3951639</v>
      </c>
      <c r="F36" s="114">
        <v>3955142</v>
      </c>
      <c r="G36" s="114">
        <v>3993888</v>
      </c>
      <c r="H36" s="140">
        <v>3934615</v>
      </c>
      <c r="I36" s="115">
        <v>-143040</v>
      </c>
      <c r="J36" s="116">
        <v>-3.6354255753104181</v>
      </c>
      <c r="K36"/>
      <c r="L36"/>
      <c r="M36"/>
      <c r="N36"/>
      <c r="O36"/>
      <c r="P36"/>
    </row>
    <row r="37" spans="1:16" s="110" customFormat="1" ht="14.45" customHeight="1" x14ac:dyDescent="0.2">
      <c r="A37" s="118" t="s">
        <v>105</v>
      </c>
      <c r="B37" s="121" t="s">
        <v>108</v>
      </c>
      <c r="C37" s="113">
        <v>17.695200952701608</v>
      </c>
      <c r="D37" s="115">
        <v>1135225</v>
      </c>
      <c r="E37" s="114">
        <v>1207051</v>
      </c>
      <c r="F37" s="114">
        <v>1198554</v>
      </c>
      <c r="G37" s="114">
        <v>1240398</v>
      </c>
      <c r="H37" s="140">
        <v>1176945</v>
      </c>
      <c r="I37" s="115">
        <v>-41720</v>
      </c>
      <c r="J37" s="116">
        <v>-3.5447705712671365</v>
      </c>
      <c r="K37"/>
      <c r="L37"/>
      <c r="M37"/>
      <c r="N37"/>
      <c r="O37"/>
      <c r="P37"/>
    </row>
    <row r="38" spans="1:16" s="110" customFormat="1" ht="14.45" customHeight="1" x14ac:dyDescent="0.2">
      <c r="A38" s="118"/>
      <c r="B38" s="121" t="s">
        <v>109</v>
      </c>
      <c r="C38" s="113">
        <v>49.277399523649194</v>
      </c>
      <c r="D38" s="115">
        <v>3161362</v>
      </c>
      <c r="E38" s="114">
        <v>3298402</v>
      </c>
      <c r="F38" s="114">
        <v>3311797</v>
      </c>
      <c r="G38" s="114">
        <v>3326634</v>
      </c>
      <c r="H38" s="140">
        <v>3306303</v>
      </c>
      <c r="I38" s="115">
        <v>-144941</v>
      </c>
      <c r="J38" s="116">
        <v>-4.3837784982199155</v>
      </c>
      <c r="K38"/>
      <c r="L38"/>
      <c r="M38"/>
      <c r="N38"/>
      <c r="O38"/>
      <c r="P38"/>
    </row>
    <row r="39" spans="1:16" s="110" customFormat="1" ht="14.45" customHeight="1" x14ac:dyDescent="0.2">
      <c r="A39" s="118"/>
      <c r="B39" s="121" t="s">
        <v>110</v>
      </c>
      <c r="C39" s="113">
        <v>18.170226827777984</v>
      </c>
      <c r="D39" s="115">
        <v>1165700</v>
      </c>
      <c r="E39" s="114">
        <v>1187654</v>
      </c>
      <c r="F39" s="114">
        <v>1190909</v>
      </c>
      <c r="G39" s="114">
        <v>1188159</v>
      </c>
      <c r="H39" s="140">
        <v>1175286</v>
      </c>
      <c r="I39" s="115">
        <v>-9586</v>
      </c>
      <c r="J39" s="116">
        <v>-0.81563125911480272</v>
      </c>
      <c r="K39"/>
      <c r="L39"/>
      <c r="M39"/>
      <c r="N39"/>
      <c r="O39"/>
      <c r="P39"/>
    </row>
    <row r="40" spans="1:16" s="110" customFormat="1" ht="14.45" customHeight="1" x14ac:dyDescent="0.2">
      <c r="A40" s="120"/>
      <c r="B40" s="121" t="s">
        <v>111</v>
      </c>
      <c r="C40" s="113">
        <v>14.856845360567631</v>
      </c>
      <c r="D40" s="115">
        <v>953132</v>
      </c>
      <c r="E40" s="114">
        <v>973394</v>
      </c>
      <c r="F40" s="114">
        <v>968611</v>
      </c>
      <c r="G40" s="114">
        <v>958275</v>
      </c>
      <c r="H40" s="140">
        <v>939239</v>
      </c>
      <c r="I40" s="115">
        <v>13893</v>
      </c>
      <c r="J40" s="116">
        <v>1.4791762267111992</v>
      </c>
      <c r="K40"/>
      <c r="L40"/>
      <c r="M40"/>
      <c r="N40"/>
      <c r="O40"/>
      <c r="P40"/>
    </row>
    <row r="41" spans="1:16" s="110" customFormat="1" ht="14.45" customHeight="1" x14ac:dyDescent="0.2">
      <c r="A41" s="120"/>
      <c r="B41" s="121" t="s">
        <v>112</v>
      </c>
      <c r="C41" s="113">
        <v>1.3942301697155612</v>
      </c>
      <c r="D41" s="115">
        <v>89446</v>
      </c>
      <c r="E41" s="114">
        <v>91249</v>
      </c>
      <c r="F41" s="114">
        <v>94752</v>
      </c>
      <c r="G41" s="114">
        <v>82773</v>
      </c>
      <c r="H41" s="140">
        <v>79668</v>
      </c>
      <c r="I41" s="115">
        <v>9778</v>
      </c>
      <c r="J41" s="116">
        <v>12.273434754230054</v>
      </c>
      <c r="K41"/>
      <c r="L41"/>
      <c r="M41"/>
      <c r="N41"/>
      <c r="O41"/>
      <c r="P41"/>
    </row>
    <row r="42" spans="1:16" s="110" customFormat="1" ht="14.45" customHeight="1" x14ac:dyDescent="0.2">
      <c r="A42" s="120" t="s">
        <v>113</v>
      </c>
      <c r="B42" s="119" t="s">
        <v>116</v>
      </c>
      <c r="C42" s="113">
        <v>85.712889529011264</v>
      </c>
      <c r="D42" s="115">
        <v>5498859</v>
      </c>
      <c r="E42" s="114">
        <v>5714606</v>
      </c>
      <c r="F42" s="114">
        <v>5727794</v>
      </c>
      <c r="G42" s="114">
        <v>5772203</v>
      </c>
      <c r="H42" s="140">
        <v>5679499</v>
      </c>
      <c r="I42" s="115">
        <v>-180640</v>
      </c>
      <c r="J42" s="116">
        <v>-3.1805622291684532</v>
      </c>
      <c r="K42"/>
      <c r="L42"/>
      <c r="M42"/>
      <c r="N42"/>
      <c r="O42"/>
      <c r="P42"/>
    </row>
    <row r="43" spans="1:16" s="110" customFormat="1" ht="14.45" customHeight="1" x14ac:dyDescent="0.2">
      <c r="A43" s="123"/>
      <c r="B43" s="124" t="s">
        <v>117</v>
      </c>
      <c r="C43" s="125">
        <v>14.053533350791216</v>
      </c>
      <c r="D43" s="143">
        <v>901596</v>
      </c>
      <c r="E43" s="144">
        <v>936137</v>
      </c>
      <c r="F43" s="144">
        <v>926638</v>
      </c>
      <c r="G43" s="144">
        <v>925284</v>
      </c>
      <c r="H43" s="145">
        <v>902857</v>
      </c>
      <c r="I43" s="143">
        <v>-1261</v>
      </c>
      <c r="J43" s="146">
        <v>-0.13966774361831386</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183</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7695</v>
      </c>
      <c r="E56" s="114">
        <v>8180</v>
      </c>
      <c r="F56" s="114">
        <v>7770</v>
      </c>
      <c r="G56" s="114">
        <v>8090</v>
      </c>
      <c r="H56" s="140">
        <v>7868</v>
      </c>
      <c r="I56" s="115">
        <v>-173</v>
      </c>
      <c r="J56" s="116">
        <v>-2.1987798678190136</v>
      </c>
      <c r="K56"/>
      <c r="L56"/>
      <c r="M56"/>
      <c r="N56"/>
      <c r="O56"/>
      <c r="P56"/>
    </row>
    <row r="57" spans="1:16" s="110" customFormat="1" ht="14.45" customHeight="1" x14ac:dyDescent="0.2">
      <c r="A57" s="120" t="s">
        <v>105</v>
      </c>
      <c r="B57" s="119" t="s">
        <v>106</v>
      </c>
      <c r="C57" s="113">
        <v>42.962962962962962</v>
      </c>
      <c r="D57" s="115">
        <v>3306</v>
      </c>
      <c r="E57" s="114">
        <v>3508</v>
      </c>
      <c r="F57" s="114">
        <v>3285</v>
      </c>
      <c r="G57" s="114">
        <v>3394</v>
      </c>
      <c r="H57" s="140">
        <v>3333</v>
      </c>
      <c r="I57" s="115">
        <v>-27</v>
      </c>
      <c r="J57" s="116">
        <v>-0.81008100810081007</v>
      </c>
    </row>
    <row r="58" spans="1:16" s="110" customFormat="1" ht="14.45" customHeight="1" x14ac:dyDescent="0.2">
      <c r="A58" s="120"/>
      <c r="B58" s="119" t="s">
        <v>107</v>
      </c>
      <c r="C58" s="113">
        <v>57.037037037037038</v>
      </c>
      <c r="D58" s="115">
        <v>4389</v>
      </c>
      <c r="E58" s="114">
        <v>4672</v>
      </c>
      <c r="F58" s="114">
        <v>4485</v>
      </c>
      <c r="G58" s="114">
        <v>4696</v>
      </c>
      <c r="H58" s="140">
        <v>4535</v>
      </c>
      <c r="I58" s="115">
        <v>-146</v>
      </c>
      <c r="J58" s="116">
        <v>-3.2194046306504962</v>
      </c>
    </row>
    <row r="59" spans="1:16" s="110" customFormat="1" ht="14.45" customHeight="1" x14ac:dyDescent="0.2">
      <c r="A59" s="118" t="s">
        <v>105</v>
      </c>
      <c r="B59" s="121" t="s">
        <v>108</v>
      </c>
      <c r="C59" s="113">
        <v>27.888239116309293</v>
      </c>
      <c r="D59" s="115">
        <v>2146</v>
      </c>
      <c r="E59" s="114">
        <v>2444</v>
      </c>
      <c r="F59" s="114">
        <v>2115</v>
      </c>
      <c r="G59" s="114">
        <v>2422</v>
      </c>
      <c r="H59" s="140">
        <v>2176</v>
      </c>
      <c r="I59" s="115">
        <v>-30</v>
      </c>
      <c r="J59" s="116">
        <v>-1.3786764705882353</v>
      </c>
    </row>
    <row r="60" spans="1:16" s="110" customFormat="1" ht="14.45" customHeight="1" x14ac:dyDescent="0.2">
      <c r="A60" s="118"/>
      <c r="B60" s="121" t="s">
        <v>109</v>
      </c>
      <c r="C60" s="113">
        <v>45.406107862248213</v>
      </c>
      <c r="D60" s="115">
        <v>3494</v>
      </c>
      <c r="E60" s="114">
        <v>3664</v>
      </c>
      <c r="F60" s="114">
        <v>3609</v>
      </c>
      <c r="G60" s="114">
        <v>3616</v>
      </c>
      <c r="H60" s="140">
        <v>3642</v>
      </c>
      <c r="I60" s="115">
        <v>-148</v>
      </c>
      <c r="J60" s="116">
        <v>-4.0637012630422849</v>
      </c>
    </row>
    <row r="61" spans="1:16" s="110" customFormat="1" ht="14.45" customHeight="1" x14ac:dyDescent="0.2">
      <c r="A61" s="118"/>
      <c r="B61" s="121" t="s">
        <v>110</v>
      </c>
      <c r="C61" s="113">
        <v>13.814165042235217</v>
      </c>
      <c r="D61" s="115">
        <v>1063</v>
      </c>
      <c r="E61" s="114">
        <v>1078</v>
      </c>
      <c r="F61" s="114">
        <v>1055</v>
      </c>
      <c r="G61" s="114">
        <v>1076</v>
      </c>
      <c r="H61" s="140">
        <v>1103</v>
      </c>
      <c r="I61" s="115">
        <v>-40</v>
      </c>
      <c r="J61" s="116">
        <v>-3.626473254759746</v>
      </c>
    </row>
    <row r="62" spans="1:16" s="110" customFormat="1" ht="14.45" customHeight="1" x14ac:dyDescent="0.2">
      <c r="A62" s="120"/>
      <c r="B62" s="121" t="s">
        <v>111</v>
      </c>
      <c r="C62" s="113">
        <v>12.891487979207277</v>
      </c>
      <c r="D62" s="115">
        <v>992</v>
      </c>
      <c r="E62" s="114">
        <v>994</v>
      </c>
      <c r="F62" s="114">
        <v>991</v>
      </c>
      <c r="G62" s="114">
        <v>976</v>
      </c>
      <c r="H62" s="140">
        <v>947</v>
      </c>
      <c r="I62" s="115">
        <v>45</v>
      </c>
      <c r="J62" s="116">
        <v>4.7518479408658925</v>
      </c>
    </row>
    <row r="63" spans="1:16" s="110" customFormat="1" ht="14.45" customHeight="1" x14ac:dyDescent="0.2">
      <c r="A63" s="120"/>
      <c r="B63" s="121" t="s">
        <v>112</v>
      </c>
      <c r="C63" s="113">
        <v>1.078622482131254</v>
      </c>
      <c r="D63" s="115">
        <v>83</v>
      </c>
      <c r="E63" s="114">
        <v>93</v>
      </c>
      <c r="F63" s="114">
        <v>104</v>
      </c>
      <c r="G63" s="114">
        <v>84</v>
      </c>
      <c r="H63" s="140">
        <v>77</v>
      </c>
      <c r="I63" s="115">
        <v>6</v>
      </c>
      <c r="J63" s="116">
        <v>7.7922077922077921</v>
      </c>
    </row>
    <row r="64" spans="1:16" s="110" customFormat="1" ht="14.45" customHeight="1" x14ac:dyDescent="0.2">
      <c r="A64" s="120" t="s">
        <v>113</v>
      </c>
      <c r="B64" s="119" t="s">
        <v>116</v>
      </c>
      <c r="C64" s="113">
        <v>88.979857050032493</v>
      </c>
      <c r="D64" s="115">
        <v>6847</v>
      </c>
      <c r="E64" s="114">
        <v>7309</v>
      </c>
      <c r="F64" s="114">
        <v>6926</v>
      </c>
      <c r="G64" s="114">
        <v>7258</v>
      </c>
      <c r="H64" s="140">
        <v>7064</v>
      </c>
      <c r="I64" s="115">
        <v>-217</v>
      </c>
      <c r="J64" s="116">
        <v>-3.0719139297848246</v>
      </c>
    </row>
    <row r="65" spans="1:10" s="110" customFormat="1" ht="14.45" customHeight="1" x14ac:dyDescent="0.2">
      <c r="A65" s="123"/>
      <c r="B65" s="124" t="s">
        <v>117</v>
      </c>
      <c r="C65" s="125">
        <v>10.890188434048083</v>
      </c>
      <c r="D65" s="143">
        <v>838</v>
      </c>
      <c r="E65" s="144">
        <v>861</v>
      </c>
      <c r="F65" s="144">
        <v>833</v>
      </c>
      <c r="G65" s="144">
        <v>820</v>
      </c>
      <c r="H65" s="145">
        <v>794</v>
      </c>
      <c r="I65" s="143">
        <v>44</v>
      </c>
      <c r="J65" s="146">
        <v>5.5415617128463479</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327</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10045</v>
      </c>
      <c r="G11" s="114">
        <v>10782</v>
      </c>
      <c r="H11" s="114">
        <v>10332</v>
      </c>
      <c r="I11" s="114">
        <v>10758</v>
      </c>
      <c r="J11" s="140">
        <v>10519</v>
      </c>
      <c r="K11" s="114">
        <v>-474</v>
      </c>
      <c r="L11" s="116">
        <v>-4.5061317615742942</v>
      </c>
    </row>
    <row r="12" spans="1:17" s="110" customFormat="1" ht="24" customHeight="1" x14ac:dyDescent="0.2">
      <c r="A12" s="604" t="s">
        <v>185</v>
      </c>
      <c r="B12" s="605"/>
      <c r="C12" s="605"/>
      <c r="D12" s="606"/>
      <c r="E12" s="113">
        <v>43.514186162269787</v>
      </c>
      <c r="F12" s="115">
        <v>4371</v>
      </c>
      <c r="G12" s="114">
        <v>4673</v>
      </c>
      <c r="H12" s="114">
        <v>4415</v>
      </c>
      <c r="I12" s="114">
        <v>4579</v>
      </c>
      <c r="J12" s="140">
        <v>4508</v>
      </c>
      <c r="K12" s="114">
        <v>-137</v>
      </c>
      <c r="L12" s="116">
        <v>-3.0390417036379769</v>
      </c>
    </row>
    <row r="13" spans="1:17" s="110" customFormat="1" ht="15" customHeight="1" x14ac:dyDescent="0.2">
      <c r="A13" s="120"/>
      <c r="B13" s="612" t="s">
        <v>107</v>
      </c>
      <c r="C13" s="612"/>
      <c r="E13" s="113">
        <v>56.485813837730213</v>
      </c>
      <c r="F13" s="115">
        <v>5674</v>
      </c>
      <c r="G13" s="114">
        <v>6109</v>
      </c>
      <c r="H13" s="114">
        <v>5917</v>
      </c>
      <c r="I13" s="114">
        <v>6179</v>
      </c>
      <c r="J13" s="140">
        <v>6011</v>
      </c>
      <c r="K13" s="114">
        <v>-337</v>
      </c>
      <c r="L13" s="116">
        <v>-5.6063882881384126</v>
      </c>
    </row>
    <row r="14" spans="1:17" s="110" customFormat="1" ht="22.5" customHeight="1" x14ac:dyDescent="0.2">
      <c r="A14" s="604" t="s">
        <v>186</v>
      </c>
      <c r="B14" s="605"/>
      <c r="C14" s="605"/>
      <c r="D14" s="606"/>
      <c r="E14" s="113">
        <v>24.718765555002488</v>
      </c>
      <c r="F14" s="115">
        <v>2483</v>
      </c>
      <c r="G14" s="114">
        <v>2926</v>
      </c>
      <c r="H14" s="114">
        <v>2566</v>
      </c>
      <c r="I14" s="114">
        <v>2957</v>
      </c>
      <c r="J14" s="140">
        <v>2648</v>
      </c>
      <c r="K14" s="114">
        <v>-165</v>
      </c>
      <c r="L14" s="116">
        <v>-6.2311178247734142</v>
      </c>
    </row>
    <row r="15" spans="1:17" s="110" customFormat="1" ht="15" customHeight="1" x14ac:dyDescent="0.2">
      <c r="A15" s="120"/>
      <c r="B15" s="119"/>
      <c r="C15" s="258" t="s">
        <v>106</v>
      </c>
      <c r="E15" s="113">
        <v>49.456302859444222</v>
      </c>
      <c r="F15" s="115">
        <v>1228</v>
      </c>
      <c r="G15" s="114">
        <v>1449</v>
      </c>
      <c r="H15" s="114">
        <v>1287</v>
      </c>
      <c r="I15" s="114">
        <v>1426</v>
      </c>
      <c r="J15" s="140">
        <v>1316</v>
      </c>
      <c r="K15" s="114">
        <v>-88</v>
      </c>
      <c r="L15" s="116">
        <v>-6.6869300911854106</v>
      </c>
    </row>
    <row r="16" spans="1:17" s="110" customFormat="1" ht="15" customHeight="1" x14ac:dyDescent="0.2">
      <c r="A16" s="120"/>
      <c r="B16" s="119"/>
      <c r="C16" s="258" t="s">
        <v>107</v>
      </c>
      <c r="E16" s="113">
        <v>50.543697140555778</v>
      </c>
      <c r="F16" s="115">
        <v>1255</v>
      </c>
      <c r="G16" s="114">
        <v>1477</v>
      </c>
      <c r="H16" s="114">
        <v>1279</v>
      </c>
      <c r="I16" s="114">
        <v>1531</v>
      </c>
      <c r="J16" s="140">
        <v>1332</v>
      </c>
      <c r="K16" s="114">
        <v>-77</v>
      </c>
      <c r="L16" s="116">
        <v>-5.7807807807807805</v>
      </c>
    </row>
    <row r="17" spans="1:12" s="110" customFormat="1" ht="15" customHeight="1" x14ac:dyDescent="0.2">
      <c r="A17" s="120"/>
      <c r="B17" s="121" t="s">
        <v>109</v>
      </c>
      <c r="C17" s="258"/>
      <c r="E17" s="113">
        <v>45.614733698357391</v>
      </c>
      <c r="F17" s="115">
        <v>4582</v>
      </c>
      <c r="G17" s="114">
        <v>4806</v>
      </c>
      <c r="H17" s="114">
        <v>4749</v>
      </c>
      <c r="I17" s="114">
        <v>4787</v>
      </c>
      <c r="J17" s="140">
        <v>4856</v>
      </c>
      <c r="K17" s="114">
        <v>-274</v>
      </c>
      <c r="L17" s="116">
        <v>-5.6425041186161451</v>
      </c>
    </row>
    <row r="18" spans="1:12" s="110" customFormat="1" ht="15" customHeight="1" x14ac:dyDescent="0.2">
      <c r="A18" s="120"/>
      <c r="B18" s="119"/>
      <c r="C18" s="258" t="s">
        <v>106</v>
      </c>
      <c r="E18" s="113">
        <v>40.811872544740289</v>
      </c>
      <c r="F18" s="115">
        <v>1870</v>
      </c>
      <c r="G18" s="114">
        <v>1954</v>
      </c>
      <c r="H18" s="114">
        <v>1874</v>
      </c>
      <c r="I18" s="114">
        <v>1891</v>
      </c>
      <c r="J18" s="140">
        <v>1928</v>
      </c>
      <c r="K18" s="114">
        <v>-58</v>
      </c>
      <c r="L18" s="116">
        <v>-3.008298755186722</v>
      </c>
    </row>
    <row r="19" spans="1:12" s="110" customFormat="1" ht="15" customHeight="1" x14ac:dyDescent="0.2">
      <c r="A19" s="120"/>
      <c r="B19" s="119"/>
      <c r="C19" s="258" t="s">
        <v>107</v>
      </c>
      <c r="E19" s="113">
        <v>59.188127455259711</v>
      </c>
      <c r="F19" s="115">
        <v>2712</v>
      </c>
      <c r="G19" s="114">
        <v>2852</v>
      </c>
      <c r="H19" s="114">
        <v>2875</v>
      </c>
      <c r="I19" s="114">
        <v>2896</v>
      </c>
      <c r="J19" s="140">
        <v>2928</v>
      </c>
      <c r="K19" s="114">
        <v>-216</v>
      </c>
      <c r="L19" s="116">
        <v>-7.3770491803278686</v>
      </c>
    </row>
    <row r="20" spans="1:12" s="110" customFormat="1" ht="15" customHeight="1" x14ac:dyDescent="0.2">
      <c r="A20" s="120"/>
      <c r="B20" s="121" t="s">
        <v>110</v>
      </c>
      <c r="C20" s="258"/>
      <c r="E20" s="113">
        <v>15.261324041811847</v>
      </c>
      <c r="F20" s="115">
        <v>1533</v>
      </c>
      <c r="G20" s="114">
        <v>1596</v>
      </c>
      <c r="H20" s="114">
        <v>1569</v>
      </c>
      <c r="I20" s="114">
        <v>1582</v>
      </c>
      <c r="J20" s="140">
        <v>1603</v>
      </c>
      <c r="K20" s="114">
        <v>-70</v>
      </c>
      <c r="L20" s="116">
        <v>-4.3668122270742362</v>
      </c>
    </row>
    <row r="21" spans="1:12" s="110" customFormat="1" ht="15" customHeight="1" x14ac:dyDescent="0.2">
      <c r="A21" s="120"/>
      <c r="B21" s="119"/>
      <c r="C21" s="258" t="s">
        <v>106</v>
      </c>
      <c r="E21" s="113">
        <v>34.833659491193735</v>
      </c>
      <c r="F21" s="115">
        <v>534</v>
      </c>
      <c r="G21" s="114">
        <v>550</v>
      </c>
      <c r="H21" s="114">
        <v>533</v>
      </c>
      <c r="I21" s="114">
        <v>548</v>
      </c>
      <c r="J21" s="140">
        <v>559</v>
      </c>
      <c r="K21" s="114">
        <v>-25</v>
      </c>
      <c r="L21" s="116">
        <v>-4.4722719141323797</v>
      </c>
    </row>
    <row r="22" spans="1:12" s="110" customFormat="1" ht="15" customHeight="1" x14ac:dyDescent="0.2">
      <c r="A22" s="120"/>
      <c r="B22" s="119"/>
      <c r="C22" s="258" t="s">
        <v>107</v>
      </c>
      <c r="E22" s="113">
        <v>65.166340508806258</v>
      </c>
      <c r="F22" s="115">
        <v>999</v>
      </c>
      <c r="G22" s="114">
        <v>1046</v>
      </c>
      <c r="H22" s="114">
        <v>1036</v>
      </c>
      <c r="I22" s="114">
        <v>1034</v>
      </c>
      <c r="J22" s="140">
        <v>1044</v>
      </c>
      <c r="K22" s="114">
        <v>-45</v>
      </c>
      <c r="L22" s="116">
        <v>-4.3103448275862073</v>
      </c>
    </row>
    <row r="23" spans="1:12" s="110" customFormat="1" ht="15" customHeight="1" x14ac:dyDescent="0.2">
      <c r="A23" s="120"/>
      <c r="B23" s="121" t="s">
        <v>111</v>
      </c>
      <c r="C23" s="258"/>
      <c r="E23" s="113">
        <v>14.405176704828273</v>
      </c>
      <c r="F23" s="115">
        <v>1447</v>
      </c>
      <c r="G23" s="114">
        <v>1454</v>
      </c>
      <c r="H23" s="114">
        <v>1448</v>
      </c>
      <c r="I23" s="114">
        <v>1432</v>
      </c>
      <c r="J23" s="140">
        <v>1412</v>
      </c>
      <c r="K23" s="114">
        <v>35</v>
      </c>
      <c r="L23" s="116">
        <v>2.4787535410764874</v>
      </c>
    </row>
    <row r="24" spans="1:12" s="110" customFormat="1" ht="15" customHeight="1" x14ac:dyDescent="0.2">
      <c r="A24" s="120"/>
      <c r="B24" s="119"/>
      <c r="C24" s="258" t="s">
        <v>106</v>
      </c>
      <c r="E24" s="113">
        <v>51.071181755355909</v>
      </c>
      <c r="F24" s="115">
        <v>739</v>
      </c>
      <c r="G24" s="114">
        <v>720</v>
      </c>
      <c r="H24" s="114">
        <v>721</v>
      </c>
      <c r="I24" s="114">
        <v>714</v>
      </c>
      <c r="J24" s="140">
        <v>705</v>
      </c>
      <c r="K24" s="114">
        <v>34</v>
      </c>
      <c r="L24" s="116">
        <v>4.8226950354609928</v>
      </c>
    </row>
    <row r="25" spans="1:12" s="110" customFormat="1" ht="15" customHeight="1" x14ac:dyDescent="0.2">
      <c r="A25" s="120"/>
      <c r="B25" s="119"/>
      <c r="C25" s="258" t="s">
        <v>107</v>
      </c>
      <c r="E25" s="113">
        <v>48.928818244644091</v>
      </c>
      <c r="F25" s="115">
        <v>708</v>
      </c>
      <c r="G25" s="114">
        <v>734</v>
      </c>
      <c r="H25" s="114">
        <v>727</v>
      </c>
      <c r="I25" s="114">
        <v>718</v>
      </c>
      <c r="J25" s="140">
        <v>707</v>
      </c>
      <c r="K25" s="114">
        <v>1</v>
      </c>
      <c r="L25" s="116">
        <v>0.14144271570014144</v>
      </c>
    </row>
    <row r="26" spans="1:12" s="110" customFormat="1" ht="15" customHeight="1" x14ac:dyDescent="0.2">
      <c r="A26" s="120"/>
      <c r="C26" s="121" t="s">
        <v>187</v>
      </c>
      <c r="D26" s="110" t="s">
        <v>188</v>
      </c>
      <c r="E26" s="113">
        <v>1.174713787954206</v>
      </c>
      <c r="F26" s="115">
        <v>118</v>
      </c>
      <c r="G26" s="114">
        <v>123</v>
      </c>
      <c r="H26" s="114">
        <v>152</v>
      </c>
      <c r="I26" s="114">
        <v>121</v>
      </c>
      <c r="J26" s="140">
        <v>138</v>
      </c>
      <c r="K26" s="114">
        <v>-20</v>
      </c>
      <c r="L26" s="116">
        <v>-14.492753623188406</v>
      </c>
    </row>
    <row r="27" spans="1:12" s="110" customFormat="1" ht="15" customHeight="1" x14ac:dyDescent="0.2">
      <c r="A27" s="120"/>
      <c r="B27" s="119"/>
      <c r="D27" s="259" t="s">
        <v>106</v>
      </c>
      <c r="E27" s="113">
        <v>48.305084745762713</v>
      </c>
      <c r="F27" s="115">
        <v>57</v>
      </c>
      <c r="G27" s="114">
        <v>63</v>
      </c>
      <c r="H27" s="114">
        <v>78</v>
      </c>
      <c r="I27" s="114">
        <v>63</v>
      </c>
      <c r="J27" s="140">
        <v>67</v>
      </c>
      <c r="K27" s="114">
        <v>-10</v>
      </c>
      <c r="L27" s="116">
        <v>-14.925373134328359</v>
      </c>
    </row>
    <row r="28" spans="1:12" s="110" customFormat="1" ht="15" customHeight="1" x14ac:dyDescent="0.2">
      <c r="A28" s="120"/>
      <c r="B28" s="119"/>
      <c r="D28" s="259" t="s">
        <v>107</v>
      </c>
      <c r="E28" s="113">
        <v>51.694915254237287</v>
      </c>
      <c r="F28" s="115">
        <v>61</v>
      </c>
      <c r="G28" s="114">
        <v>60</v>
      </c>
      <c r="H28" s="114">
        <v>74</v>
      </c>
      <c r="I28" s="114">
        <v>58</v>
      </c>
      <c r="J28" s="140">
        <v>71</v>
      </c>
      <c r="K28" s="114">
        <v>-10</v>
      </c>
      <c r="L28" s="116">
        <v>-14.084507042253522</v>
      </c>
    </row>
    <row r="29" spans="1:12" s="110" customFormat="1" ht="24" customHeight="1" x14ac:dyDescent="0.2">
      <c r="A29" s="604" t="s">
        <v>189</v>
      </c>
      <c r="B29" s="605"/>
      <c r="C29" s="605"/>
      <c r="D29" s="606"/>
      <c r="E29" s="113">
        <v>92.444001991040324</v>
      </c>
      <c r="F29" s="115">
        <v>9286</v>
      </c>
      <c r="G29" s="114">
        <v>9985</v>
      </c>
      <c r="H29" s="114">
        <v>9555</v>
      </c>
      <c r="I29" s="114">
        <v>9972</v>
      </c>
      <c r="J29" s="140">
        <v>9756</v>
      </c>
      <c r="K29" s="114">
        <v>-470</v>
      </c>
      <c r="L29" s="116">
        <v>-4.8175481754817548</v>
      </c>
    </row>
    <row r="30" spans="1:12" s="110" customFormat="1" ht="15" customHeight="1" x14ac:dyDescent="0.2">
      <c r="A30" s="120"/>
      <c r="B30" s="119"/>
      <c r="C30" s="258" t="s">
        <v>106</v>
      </c>
      <c r="E30" s="113">
        <v>43.355589058798188</v>
      </c>
      <c r="F30" s="115">
        <v>4026</v>
      </c>
      <c r="G30" s="114">
        <v>4323</v>
      </c>
      <c r="H30" s="114">
        <v>4079</v>
      </c>
      <c r="I30" s="114">
        <v>4250</v>
      </c>
      <c r="J30" s="140">
        <v>4178</v>
      </c>
      <c r="K30" s="114">
        <v>-152</v>
      </c>
      <c r="L30" s="116">
        <v>-3.6381043561512687</v>
      </c>
    </row>
    <row r="31" spans="1:12" s="110" customFormat="1" ht="15" customHeight="1" x14ac:dyDescent="0.2">
      <c r="A31" s="120"/>
      <c r="B31" s="119"/>
      <c r="C31" s="258" t="s">
        <v>107</v>
      </c>
      <c r="E31" s="113">
        <v>56.644410941201812</v>
      </c>
      <c r="F31" s="115">
        <v>5260</v>
      </c>
      <c r="G31" s="114">
        <v>5662</v>
      </c>
      <c r="H31" s="114">
        <v>5476</v>
      </c>
      <c r="I31" s="114">
        <v>5722</v>
      </c>
      <c r="J31" s="140">
        <v>5578</v>
      </c>
      <c r="K31" s="114">
        <v>-318</v>
      </c>
      <c r="L31" s="116">
        <v>-5.7009680889207601</v>
      </c>
    </row>
    <row r="32" spans="1:12" s="110" customFormat="1" ht="15" customHeight="1" x14ac:dyDescent="0.2">
      <c r="A32" s="120"/>
      <c r="B32" s="119" t="s">
        <v>117</v>
      </c>
      <c r="C32" s="258"/>
      <c r="E32" s="113">
        <v>7.4166251866600295</v>
      </c>
      <c r="F32" s="114">
        <v>745</v>
      </c>
      <c r="G32" s="114">
        <v>783</v>
      </c>
      <c r="H32" s="114">
        <v>763</v>
      </c>
      <c r="I32" s="114">
        <v>770</v>
      </c>
      <c r="J32" s="140">
        <v>749</v>
      </c>
      <c r="K32" s="114">
        <v>-4</v>
      </c>
      <c r="L32" s="116">
        <v>-0.53404539385847793</v>
      </c>
    </row>
    <row r="33" spans="1:12" s="110" customFormat="1" ht="15" customHeight="1" x14ac:dyDescent="0.2">
      <c r="A33" s="120"/>
      <c r="B33" s="119"/>
      <c r="C33" s="258" t="s">
        <v>106</v>
      </c>
      <c r="E33" s="113">
        <v>45.503355704697988</v>
      </c>
      <c r="F33" s="114">
        <v>339</v>
      </c>
      <c r="G33" s="114">
        <v>345</v>
      </c>
      <c r="H33" s="114">
        <v>331</v>
      </c>
      <c r="I33" s="114">
        <v>325</v>
      </c>
      <c r="J33" s="140">
        <v>326</v>
      </c>
      <c r="K33" s="114">
        <v>13</v>
      </c>
      <c r="L33" s="116">
        <v>3.9877300613496933</v>
      </c>
    </row>
    <row r="34" spans="1:12" s="110" customFormat="1" ht="15" customHeight="1" x14ac:dyDescent="0.2">
      <c r="A34" s="120"/>
      <c r="B34" s="119"/>
      <c r="C34" s="258" t="s">
        <v>107</v>
      </c>
      <c r="E34" s="113">
        <v>54.496644295302012</v>
      </c>
      <c r="F34" s="114">
        <v>406</v>
      </c>
      <c r="G34" s="114">
        <v>438</v>
      </c>
      <c r="H34" s="114">
        <v>432</v>
      </c>
      <c r="I34" s="114">
        <v>445</v>
      </c>
      <c r="J34" s="140">
        <v>423</v>
      </c>
      <c r="K34" s="114">
        <v>-17</v>
      </c>
      <c r="L34" s="116">
        <v>-4.0189125295508275</v>
      </c>
    </row>
    <row r="35" spans="1:12" s="110" customFormat="1" ht="24" customHeight="1" x14ac:dyDescent="0.2">
      <c r="A35" s="604" t="s">
        <v>192</v>
      </c>
      <c r="B35" s="605"/>
      <c r="C35" s="605"/>
      <c r="D35" s="606"/>
      <c r="E35" s="113">
        <v>23.315082130413142</v>
      </c>
      <c r="F35" s="114">
        <v>2342</v>
      </c>
      <c r="G35" s="114">
        <v>2702</v>
      </c>
      <c r="H35" s="114">
        <v>2453</v>
      </c>
      <c r="I35" s="114">
        <v>2711</v>
      </c>
      <c r="J35" s="114">
        <v>2496</v>
      </c>
      <c r="K35" s="318">
        <v>-154</v>
      </c>
      <c r="L35" s="319">
        <v>-6.1698717948717947</v>
      </c>
    </row>
    <row r="36" spans="1:12" s="110" customFormat="1" ht="15" customHeight="1" x14ac:dyDescent="0.2">
      <c r="A36" s="120"/>
      <c r="B36" s="119"/>
      <c r="C36" s="258" t="s">
        <v>106</v>
      </c>
      <c r="E36" s="113">
        <v>45.516652433817249</v>
      </c>
      <c r="F36" s="114">
        <v>1066</v>
      </c>
      <c r="G36" s="114">
        <v>1251</v>
      </c>
      <c r="H36" s="114">
        <v>1105</v>
      </c>
      <c r="I36" s="114">
        <v>1230</v>
      </c>
      <c r="J36" s="114">
        <v>1137</v>
      </c>
      <c r="K36" s="318">
        <v>-71</v>
      </c>
      <c r="L36" s="116">
        <v>-6.244503078276165</v>
      </c>
    </row>
    <row r="37" spans="1:12" s="110" customFormat="1" ht="15" customHeight="1" x14ac:dyDescent="0.2">
      <c r="A37" s="120"/>
      <c r="B37" s="119"/>
      <c r="C37" s="258" t="s">
        <v>107</v>
      </c>
      <c r="E37" s="113">
        <v>54.483347566182751</v>
      </c>
      <c r="F37" s="114">
        <v>1276</v>
      </c>
      <c r="G37" s="114">
        <v>1451</v>
      </c>
      <c r="H37" s="114">
        <v>1348</v>
      </c>
      <c r="I37" s="114">
        <v>1481</v>
      </c>
      <c r="J37" s="140">
        <v>1359</v>
      </c>
      <c r="K37" s="114">
        <v>-83</v>
      </c>
      <c r="L37" s="116">
        <v>-6.1074319352465052</v>
      </c>
    </row>
    <row r="38" spans="1:12" s="110" customFormat="1" ht="15" customHeight="1" x14ac:dyDescent="0.2">
      <c r="A38" s="120"/>
      <c r="B38" s="119" t="s">
        <v>328</v>
      </c>
      <c r="C38" s="258"/>
      <c r="E38" s="113">
        <v>50.194126431060226</v>
      </c>
      <c r="F38" s="114">
        <v>5042</v>
      </c>
      <c r="G38" s="114">
        <v>5187</v>
      </c>
      <c r="H38" s="114">
        <v>5173</v>
      </c>
      <c r="I38" s="114">
        <v>5194</v>
      </c>
      <c r="J38" s="140">
        <v>5244</v>
      </c>
      <c r="K38" s="114">
        <v>-202</v>
      </c>
      <c r="L38" s="116">
        <v>-3.8520213577421814</v>
      </c>
    </row>
    <row r="39" spans="1:12" s="110" customFormat="1" ht="15" customHeight="1" x14ac:dyDescent="0.2">
      <c r="A39" s="120"/>
      <c r="B39" s="119"/>
      <c r="C39" s="258" t="s">
        <v>106</v>
      </c>
      <c r="E39" s="113">
        <v>41.332804442681478</v>
      </c>
      <c r="F39" s="115">
        <v>2084</v>
      </c>
      <c r="G39" s="114">
        <v>2132</v>
      </c>
      <c r="H39" s="114">
        <v>2097</v>
      </c>
      <c r="I39" s="114">
        <v>2100</v>
      </c>
      <c r="J39" s="140">
        <v>2132</v>
      </c>
      <c r="K39" s="114">
        <v>-48</v>
      </c>
      <c r="L39" s="116">
        <v>-2.2514071294559099</v>
      </c>
    </row>
    <row r="40" spans="1:12" s="110" customFormat="1" ht="15" customHeight="1" x14ac:dyDescent="0.2">
      <c r="A40" s="120"/>
      <c r="B40" s="119"/>
      <c r="C40" s="258" t="s">
        <v>107</v>
      </c>
      <c r="E40" s="113">
        <v>58.667195557318522</v>
      </c>
      <c r="F40" s="115">
        <v>2958</v>
      </c>
      <c r="G40" s="114">
        <v>3055</v>
      </c>
      <c r="H40" s="114">
        <v>3076</v>
      </c>
      <c r="I40" s="114">
        <v>3094</v>
      </c>
      <c r="J40" s="140">
        <v>3112</v>
      </c>
      <c r="K40" s="114">
        <v>-154</v>
      </c>
      <c r="L40" s="116">
        <v>-4.948586118251928</v>
      </c>
    </row>
    <row r="41" spans="1:12" s="110" customFormat="1" ht="15" customHeight="1" x14ac:dyDescent="0.2">
      <c r="A41" s="120"/>
      <c r="B41" s="320" t="s">
        <v>515</v>
      </c>
      <c r="C41" s="258"/>
      <c r="E41" s="113">
        <v>12.394225983076158</v>
      </c>
      <c r="F41" s="115">
        <v>1245</v>
      </c>
      <c r="G41" s="114">
        <v>1382</v>
      </c>
      <c r="H41" s="114">
        <v>1216</v>
      </c>
      <c r="I41" s="114">
        <v>1348</v>
      </c>
      <c r="J41" s="140">
        <v>1210</v>
      </c>
      <c r="K41" s="114">
        <v>35</v>
      </c>
      <c r="L41" s="116">
        <v>2.8925619834710745</v>
      </c>
    </row>
    <row r="42" spans="1:12" s="110" customFormat="1" ht="15" customHeight="1" x14ac:dyDescent="0.2">
      <c r="A42" s="120"/>
      <c r="B42" s="119"/>
      <c r="C42" s="268" t="s">
        <v>106</v>
      </c>
      <c r="D42" s="182"/>
      <c r="E42" s="113">
        <v>50.040160642570278</v>
      </c>
      <c r="F42" s="115">
        <v>623</v>
      </c>
      <c r="G42" s="114">
        <v>668</v>
      </c>
      <c r="H42" s="114">
        <v>600</v>
      </c>
      <c r="I42" s="114">
        <v>646</v>
      </c>
      <c r="J42" s="140">
        <v>590</v>
      </c>
      <c r="K42" s="114">
        <v>33</v>
      </c>
      <c r="L42" s="116">
        <v>5.593220338983051</v>
      </c>
    </row>
    <row r="43" spans="1:12" s="110" customFormat="1" ht="15" customHeight="1" x14ac:dyDescent="0.2">
      <c r="A43" s="120"/>
      <c r="B43" s="119"/>
      <c r="C43" s="268" t="s">
        <v>107</v>
      </c>
      <c r="D43" s="182"/>
      <c r="E43" s="113">
        <v>49.959839357429722</v>
      </c>
      <c r="F43" s="115">
        <v>622</v>
      </c>
      <c r="G43" s="114">
        <v>714</v>
      </c>
      <c r="H43" s="114">
        <v>616</v>
      </c>
      <c r="I43" s="114">
        <v>702</v>
      </c>
      <c r="J43" s="140">
        <v>620</v>
      </c>
      <c r="K43" s="114">
        <v>2</v>
      </c>
      <c r="L43" s="116">
        <v>0.32258064516129031</v>
      </c>
    </row>
    <row r="44" spans="1:12" s="110" customFormat="1" ht="15" customHeight="1" x14ac:dyDescent="0.2">
      <c r="A44" s="120"/>
      <c r="B44" s="119" t="s">
        <v>205</v>
      </c>
      <c r="C44" s="268"/>
      <c r="D44" s="182"/>
      <c r="E44" s="113">
        <v>14.096565455450472</v>
      </c>
      <c r="F44" s="115">
        <v>1416</v>
      </c>
      <c r="G44" s="114">
        <v>1511</v>
      </c>
      <c r="H44" s="114">
        <v>1490</v>
      </c>
      <c r="I44" s="114">
        <v>1505</v>
      </c>
      <c r="J44" s="140">
        <v>1569</v>
      </c>
      <c r="K44" s="114">
        <v>-153</v>
      </c>
      <c r="L44" s="116">
        <v>-9.7514340344168264</v>
      </c>
    </row>
    <row r="45" spans="1:12" s="110" customFormat="1" ht="15" customHeight="1" x14ac:dyDescent="0.2">
      <c r="A45" s="120"/>
      <c r="B45" s="119"/>
      <c r="C45" s="268" t="s">
        <v>106</v>
      </c>
      <c r="D45" s="182"/>
      <c r="E45" s="113">
        <v>42.231638418079093</v>
      </c>
      <c r="F45" s="115">
        <v>598</v>
      </c>
      <c r="G45" s="114">
        <v>622</v>
      </c>
      <c r="H45" s="114">
        <v>613</v>
      </c>
      <c r="I45" s="114">
        <v>603</v>
      </c>
      <c r="J45" s="140">
        <v>649</v>
      </c>
      <c r="K45" s="114">
        <v>-51</v>
      </c>
      <c r="L45" s="116">
        <v>-7.8582434514637907</v>
      </c>
    </row>
    <row r="46" spans="1:12" s="110" customFormat="1" ht="15" customHeight="1" x14ac:dyDescent="0.2">
      <c r="A46" s="123"/>
      <c r="B46" s="124"/>
      <c r="C46" s="260" t="s">
        <v>107</v>
      </c>
      <c r="D46" s="261"/>
      <c r="E46" s="125">
        <v>57.768361581920907</v>
      </c>
      <c r="F46" s="143">
        <v>818</v>
      </c>
      <c r="G46" s="144">
        <v>889</v>
      </c>
      <c r="H46" s="144">
        <v>877</v>
      </c>
      <c r="I46" s="144">
        <v>902</v>
      </c>
      <c r="J46" s="145">
        <v>920</v>
      </c>
      <c r="K46" s="144">
        <v>-102</v>
      </c>
      <c r="L46" s="146">
        <v>-11.086956521739131</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329</v>
      </c>
      <c r="B49" s="192"/>
      <c r="C49" s="192"/>
      <c r="D49" s="192"/>
      <c r="E49" s="273"/>
      <c r="F49" s="274"/>
      <c r="G49" s="274"/>
      <c r="H49" s="274"/>
      <c r="I49" s="274"/>
      <c r="J49" s="274"/>
      <c r="K49" s="274"/>
      <c r="L49" s="276"/>
    </row>
    <row r="50" spans="1:12" ht="14.25" customHeight="1" x14ac:dyDescent="0.2">
      <c r="A50" s="535" t="s">
        <v>516</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19"/>
      <c r="B53" s="619"/>
      <c r="C53" s="619"/>
      <c r="D53" s="619"/>
      <c r="E53" s="619"/>
      <c r="F53" s="619"/>
      <c r="G53" s="619"/>
      <c r="H53" s="619"/>
      <c r="I53" s="619"/>
      <c r="J53" s="619"/>
      <c r="K53" s="619"/>
      <c r="L53" s="619"/>
    </row>
    <row r="54" spans="1:12" ht="21" customHeight="1" x14ac:dyDescent="0.2">
      <c r="A54" s="602"/>
      <c r="B54" s="602"/>
      <c r="C54" s="602"/>
      <c r="D54" s="602"/>
      <c r="E54" s="602"/>
      <c r="F54" s="602"/>
      <c r="G54" s="602"/>
      <c r="H54" s="602"/>
      <c r="I54" s="602"/>
      <c r="J54" s="602"/>
      <c r="K54" s="602"/>
      <c r="L54" s="602"/>
    </row>
    <row r="55" spans="1:12" ht="12.75" customHeight="1" x14ac:dyDescent="0.2"/>
  </sheetData>
  <mergeCells count="21">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35:D35"/>
    <mergeCell ref="A51:L51"/>
    <mergeCell ref="A52:L52"/>
    <mergeCell ref="A53:L53"/>
    <mergeCell ref="A54:L5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330</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10045</v>
      </c>
      <c r="E11" s="114">
        <v>10782</v>
      </c>
      <c r="F11" s="114">
        <v>10332</v>
      </c>
      <c r="G11" s="114">
        <v>10758</v>
      </c>
      <c r="H11" s="140">
        <v>10519</v>
      </c>
      <c r="I11" s="115">
        <v>-474</v>
      </c>
      <c r="J11" s="116">
        <v>-4.5061317615742942</v>
      </c>
    </row>
    <row r="12" spans="1:15" s="110" customFormat="1" ht="24.95" customHeight="1" x14ac:dyDescent="0.2">
      <c r="A12" s="193" t="s">
        <v>132</v>
      </c>
      <c r="B12" s="194" t="s">
        <v>133</v>
      </c>
      <c r="C12" s="113">
        <v>0.67695370831259338</v>
      </c>
      <c r="D12" s="115">
        <v>68</v>
      </c>
      <c r="E12" s="114">
        <v>67</v>
      </c>
      <c r="F12" s="114">
        <v>65</v>
      </c>
      <c r="G12" s="114">
        <v>65</v>
      </c>
      <c r="H12" s="140">
        <v>70</v>
      </c>
      <c r="I12" s="115">
        <v>-2</v>
      </c>
      <c r="J12" s="116">
        <v>-2.8571428571428572</v>
      </c>
    </row>
    <row r="13" spans="1:15" s="110" customFormat="1" ht="24.95" customHeight="1" x14ac:dyDescent="0.2">
      <c r="A13" s="193" t="s">
        <v>134</v>
      </c>
      <c r="B13" s="199" t="s">
        <v>214</v>
      </c>
      <c r="C13" s="113">
        <v>0.25883524141363862</v>
      </c>
      <c r="D13" s="115">
        <v>26</v>
      </c>
      <c r="E13" s="114">
        <v>27</v>
      </c>
      <c r="F13" s="114">
        <v>26</v>
      </c>
      <c r="G13" s="114">
        <v>27</v>
      </c>
      <c r="H13" s="140">
        <v>26</v>
      </c>
      <c r="I13" s="115">
        <v>0</v>
      </c>
      <c r="J13" s="116">
        <v>0</v>
      </c>
    </row>
    <row r="14" spans="1:15" s="287" customFormat="1" ht="24.95" customHeight="1" x14ac:dyDescent="0.2">
      <c r="A14" s="193" t="s">
        <v>215</v>
      </c>
      <c r="B14" s="199" t="s">
        <v>137</v>
      </c>
      <c r="C14" s="113">
        <v>4.1015430562468893</v>
      </c>
      <c r="D14" s="115">
        <v>412</v>
      </c>
      <c r="E14" s="114">
        <v>449</v>
      </c>
      <c r="F14" s="114">
        <v>456</v>
      </c>
      <c r="G14" s="114">
        <v>450</v>
      </c>
      <c r="H14" s="140">
        <v>468</v>
      </c>
      <c r="I14" s="115">
        <v>-56</v>
      </c>
      <c r="J14" s="116">
        <v>-11.965811965811966</v>
      </c>
      <c r="K14" s="110"/>
      <c r="L14" s="110"/>
      <c r="M14" s="110"/>
      <c r="N14" s="110"/>
      <c r="O14" s="110"/>
    </row>
    <row r="15" spans="1:15" s="110" customFormat="1" ht="24.95" customHeight="1" x14ac:dyDescent="0.2">
      <c r="A15" s="193" t="s">
        <v>216</v>
      </c>
      <c r="B15" s="199" t="s">
        <v>217</v>
      </c>
      <c r="C15" s="113">
        <v>1.8914883026381284</v>
      </c>
      <c r="D15" s="115">
        <v>190</v>
      </c>
      <c r="E15" s="114">
        <v>212</v>
      </c>
      <c r="F15" s="114">
        <v>224</v>
      </c>
      <c r="G15" s="114">
        <v>225</v>
      </c>
      <c r="H15" s="140">
        <v>236</v>
      </c>
      <c r="I15" s="115">
        <v>-46</v>
      </c>
      <c r="J15" s="116">
        <v>-19.491525423728813</v>
      </c>
    </row>
    <row r="16" spans="1:15" s="287" customFormat="1" ht="24.95" customHeight="1" x14ac:dyDescent="0.2">
      <c r="A16" s="193" t="s">
        <v>218</v>
      </c>
      <c r="B16" s="199" t="s">
        <v>141</v>
      </c>
      <c r="C16" s="113">
        <v>1.8616226978596317</v>
      </c>
      <c r="D16" s="115">
        <v>187</v>
      </c>
      <c r="E16" s="114">
        <v>196</v>
      </c>
      <c r="F16" s="114">
        <v>192</v>
      </c>
      <c r="G16" s="114">
        <v>180</v>
      </c>
      <c r="H16" s="140">
        <v>182</v>
      </c>
      <c r="I16" s="115">
        <v>5</v>
      </c>
      <c r="J16" s="116">
        <v>2.7472527472527473</v>
      </c>
      <c r="K16" s="110"/>
      <c r="L16" s="110"/>
      <c r="M16" s="110"/>
      <c r="N16" s="110"/>
      <c r="O16" s="110"/>
    </row>
    <row r="17" spans="1:15" s="110" customFormat="1" ht="24.95" customHeight="1" x14ac:dyDescent="0.2">
      <c r="A17" s="193" t="s">
        <v>142</v>
      </c>
      <c r="B17" s="199" t="s">
        <v>220</v>
      </c>
      <c r="C17" s="113">
        <v>0.34843205574912894</v>
      </c>
      <c r="D17" s="115">
        <v>35</v>
      </c>
      <c r="E17" s="114">
        <v>41</v>
      </c>
      <c r="F17" s="114">
        <v>40</v>
      </c>
      <c r="G17" s="114">
        <v>45</v>
      </c>
      <c r="H17" s="140">
        <v>50</v>
      </c>
      <c r="I17" s="115">
        <v>-15</v>
      </c>
      <c r="J17" s="116">
        <v>-30</v>
      </c>
    </row>
    <row r="18" spans="1:15" s="287" customFormat="1" ht="24.95" customHeight="1" x14ac:dyDescent="0.2">
      <c r="A18" s="201" t="s">
        <v>144</v>
      </c>
      <c r="B18" s="202" t="s">
        <v>145</v>
      </c>
      <c r="C18" s="113">
        <v>1.562966650074664</v>
      </c>
      <c r="D18" s="115">
        <v>157</v>
      </c>
      <c r="E18" s="114">
        <v>159</v>
      </c>
      <c r="F18" s="114">
        <v>154</v>
      </c>
      <c r="G18" s="114">
        <v>151</v>
      </c>
      <c r="H18" s="140">
        <v>156</v>
      </c>
      <c r="I18" s="115">
        <v>1</v>
      </c>
      <c r="J18" s="116">
        <v>0.64102564102564108</v>
      </c>
      <c r="K18" s="110"/>
      <c r="L18" s="110"/>
      <c r="M18" s="110"/>
      <c r="N18" s="110"/>
      <c r="O18" s="110"/>
    </row>
    <row r="19" spans="1:15" s="110" customFormat="1" ht="24.95" customHeight="1" x14ac:dyDescent="0.2">
      <c r="A19" s="193" t="s">
        <v>146</v>
      </c>
      <c r="B19" s="199" t="s">
        <v>147</v>
      </c>
      <c r="C19" s="113">
        <v>13.081134892981582</v>
      </c>
      <c r="D19" s="115">
        <v>1314</v>
      </c>
      <c r="E19" s="114">
        <v>1344</v>
      </c>
      <c r="F19" s="114">
        <v>1317</v>
      </c>
      <c r="G19" s="114">
        <v>1302</v>
      </c>
      <c r="H19" s="140">
        <v>1269</v>
      </c>
      <c r="I19" s="115">
        <v>45</v>
      </c>
      <c r="J19" s="116">
        <v>3.5460992907801416</v>
      </c>
    </row>
    <row r="20" spans="1:15" s="287" customFormat="1" ht="24.95" customHeight="1" x14ac:dyDescent="0.2">
      <c r="A20" s="193" t="s">
        <v>148</v>
      </c>
      <c r="B20" s="199" t="s">
        <v>149</v>
      </c>
      <c r="C20" s="113">
        <v>2.9666500746640119</v>
      </c>
      <c r="D20" s="115">
        <v>298</v>
      </c>
      <c r="E20" s="114">
        <v>327</v>
      </c>
      <c r="F20" s="114">
        <v>325</v>
      </c>
      <c r="G20" s="114">
        <v>330</v>
      </c>
      <c r="H20" s="140">
        <v>338</v>
      </c>
      <c r="I20" s="115">
        <v>-40</v>
      </c>
      <c r="J20" s="116">
        <v>-11.834319526627219</v>
      </c>
      <c r="K20" s="110"/>
      <c r="L20" s="110"/>
      <c r="M20" s="110"/>
      <c r="N20" s="110"/>
      <c r="O20" s="110"/>
    </row>
    <row r="21" spans="1:15" s="110" customFormat="1" ht="24.95" customHeight="1" x14ac:dyDescent="0.2">
      <c r="A21" s="201" t="s">
        <v>150</v>
      </c>
      <c r="B21" s="202" t="s">
        <v>151</v>
      </c>
      <c r="C21" s="113">
        <v>12.523643603782977</v>
      </c>
      <c r="D21" s="115">
        <v>1258</v>
      </c>
      <c r="E21" s="114">
        <v>1533</v>
      </c>
      <c r="F21" s="114">
        <v>1545</v>
      </c>
      <c r="G21" s="114">
        <v>1579</v>
      </c>
      <c r="H21" s="140">
        <v>1534</v>
      </c>
      <c r="I21" s="115">
        <v>-276</v>
      </c>
      <c r="J21" s="116">
        <v>-17.992177314211212</v>
      </c>
    </row>
    <row r="22" spans="1:15" s="110" customFormat="1" ht="24.95" customHeight="1" x14ac:dyDescent="0.2">
      <c r="A22" s="201" t="s">
        <v>152</v>
      </c>
      <c r="B22" s="199" t="s">
        <v>153</v>
      </c>
      <c r="C22" s="113">
        <v>2.7974116475858635</v>
      </c>
      <c r="D22" s="115">
        <v>281</v>
      </c>
      <c r="E22" s="114">
        <v>297</v>
      </c>
      <c r="F22" s="114">
        <v>294</v>
      </c>
      <c r="G22" s="114">
        <v>289</v>
      </c>
      <c r="H22" s="140">
        <v>293</v>
      </c>
      <c r="I22" s="115">
        <v>-12</v>
      </c>
      <c r="J22" s="116">
        <v>-4.0955631399317403</v>
      </c>
    </row>
    <row r="23" spans="1:15" s="110" customFormat="1" ht="24.95" customHeight="1" x14ac:dyDescent="0.2">
      <c r="A23" s="193" t="s">
        <v>154</v>
      </c>
      <c r="B23" s="199" t="s">
        <v>155</v>
      </c>
      <c r="C23" s="113">
        <v>0.95569935291189645</v>
      </c>
      <c r="D23" s="115">
        <v>96</v>
      </c>
      <c r="E23" s="114">
        <v>96</v>
      </c>
      <c r="F23" s="114">
        <v>92</v>
      </c>
      <c r="G23" s="114">
        <v>89</v>
      </c>
      <c r="H23" s="140">
        <v>90</v>
      </c>
      <c r="I23" s="115">
        <v>6</v>
      </c>
      <c r="J23" s="116">
        <v>6.666666666666667</v>
      </c>
    </row>
    <row r="24" spans="1:15" s="110" customFormat="1" ht="24.95" customHeight="1" x14ac:dyDescent="0.2">
      <c r="A24" s="193" t="s">
        <v>156</v>
      </c>
      <c r="B24" s="199" t="s">
        <v>221</v>
      </c>
      <c r="C24" s="113">
        <v>13.877551020408163</v>
      </c>
      <c r="D24" s="115">
        <v>1394</v>
      </c>
      <c r="E24" s="114">
        <v>1405</v>
      </c>
      <c r="F24" s="114">
        <v>1394</v>
      </c>
      <c r="G24" s="114">
        <v>1420</v>
      </c>
      <c r="H24" s="140">
        <v>1458</v>
      </c>
      <c r="I24" s="115">
        <v>-64</v>
      </c>
      <c r="J24" s="116">
        <v>-4.3895747599451305</v>
      </c>
    </row>
    <row r="25" spans="1:15" s="110" customFormat="1" ht="24.95" customHeight="1" x14ac:dyDescent="0.2">
      <c r="A25" s="193" t="s">
        <v>222</v>
      </c>
      <c r="B25" s="204" t="s">
        <v>159</v>
      </c>
      <c r="C25" s="113">
        <v>10.781483325037332</v>
      </c>
      <c r="D25" s="115">
        <v>1083</v>
      </c>
      <c r="E25" s="114">
        <v>1140</v>
      </c>
      <c r="F25" s="114">
        <v>1109</v>
      </c>
      <c r="G25" s="114">
        <v>1160</v>
      </c>
      <c r="H25" s="140">
        <v>1138</v>
      </c>
      <c r="I25" s="115">
        <v>-55</v>
      </c>
      <c r="J25" s="116">
        <v>-4.8330404217926191</v>
      </c>
    </row>
    <row r="26" spans="1:15" s="110" customFormat="1" ht="24.95" customHeight="1" x14ac:dyDescent="0.2">
      <c r="A26" s="201">
        <v>782.78300000000002</v>
      </c>
      <c r="B26" s="203" t="s">
        <v>160</v>
      </c>
      <c r="C26" s="113">
        <v>0.45793927327028372</v>
      </c>
      <c r="D26" s="115">
        <v>46</v>
      </c>
      <c r="E26" s="114">
        <v>49</v>
      </c>
      <c r="F26" s="114">
        <v>44</v>
      </c>
      <c r="G26" s="114">
        <v>45</v>
      </c>
      <c r="H26" s="140">
        <v>42</v>
      </c>
      <c r="I26" s="115">
        <v>4</v>
      </c>
      <c r="J26" s="116">
        <v>9.5238095238095237</v>
      </c>
    </row>
    <row r="27" spans="1:15" s="110" customFormat="1" ht="24.95" customHeight="1" x14ac:dyDescent="0.2">
      <c r="A27" s="193" t="s">
        <v>161</v>
      </c>
      <c r="B27" s="199" t="s">
        <v>162</v>
      </c>
      <c r="C27" s="113">
        <v>0.79641612742658041</v>
      </c>
      <c r="D27" s="115">
        <v>80</v>
      </c>
      <c r="E27" s="114">
        <v>83</v>
      </c>
      <c r="F27" s="114">
        <v>77</v>
      </c>
      <c r="G27" s="114">
        <v>82</v>
      </c>
      <c r="H27" s="140">
        <v>78</v>
      </c>
      <c r="I27" s="115">
        <v>2</v>
      </c>
      <c r="J27" s="116">
        <v>2.5641025641025643</v>
      </c>
    </row>
    <row r="28" spans="1:15" s="110" customFormat="1" ht="24.95" customHeight="1" x14ac:dyDescent="0.2">
      <c r="A28" s="193" t="s">
        <v>163</v>
      </c>
      <c r="B28" s="199" t="s">
        <v>164</v>
      </c>
      <c r="C28" s="113">
        <v>9.0393230462916883</v>
      </c>
      <c r="D28" s="115">
        <v>908</v>
      </c>
      <c r="E28" s="114">
        <v>1163</v>
      </c>
      <c r="F28" s="114">
        <v>811</v>
      </c>
      <c r="G28" s="114">
        <v>1138</v>
      </c>
      <c r="H28" s="140">
        <v>860</v>
      </c>
      <c r="I28" s="115">
        <v>48</v>
      </c>
      <c r="J28" s="116">
        <v>5.5813953488372094</v>
      </c>
    </row>
    <row r="29" spans="1:15" s="110" customFormat="1" ht="24.95" customHeight="1" x14ac:dyDescent="0.2">
      <c r="A29" s="193">
        <v>86</v>
      </c>
      <c r="B29" s="199" t="s">
        <v>165</v>
      </c>
      <c r="C29" s="113">
        <v>7.8347436535589843</v>
      </c>
      <c r="D29" s="115">
        <v>787</v>
      </c>
      <c r="E29" s="114">
        <v>758</v>
      </c>
      <c r="F29" s="114">
        <v>763</v>
      </c>
      <c r="G29" s="114">
        <v>780</v>
      </c>
      <c r="H29" s="140">
        <v>796</v>
      </c>
      <c r="I29" s="115">
        <v>-9</v>
      </c>
      <c r="J29" s="116">
        <v>-1.1306532663316582</v>
      </c>
    </row>
    <row r="30" spans="1:15" s="110" customFormat="1" ht="24.95" customHeight="1" x14ac:dyDescent="0.2">
      <c r="A30" s="193">
        <v>87.88</v>
      </c>
      <c r="B30" s="204" t="s">
        <v>166</v>
      </c>
      <c r="C30" s="113">
        <v>2.468889995022399</v>
      </c>
      <c r="D30" s="115">
        <v>248</v>
      </c>
      <c r="E30" s="114">
        <v>258</v>
      </c>
      <c r="F30" s="114">
        <v>251</v>
      </c>
      <c r="G30" s="114">
        <v>264</v>
      </c>
      <c r="H30" s="140">
        <v>267</v>
      </c>
      <c r="I30" s="115">
        <v>-19</v>
      </c>
      <c r="J30" s="116">
        <v>-7.1161048689138573</v>
      </c>
    </row>
    <row r="31" spans="1:15" s="110" customFormat="1" ht="24.95" customHeight="1" x14ac:dyDescent="0.2">
      <c r="A31" s="193" t="s">
        <v>167</v>
      </c>
      <c r="B31" s="199" t="s">
        <v>168</v>
      </c>
      <c r="C31" s="113">
        <v>15.818815331010454</v>
      </c>
      <c r="D31" s="115">
        <v>1589</v>
      </c>
      <c r="E31" s="114">
        <v>1627</v>
      </c>
      <c r="F31" s="114">
        <v>1609</v>
      </c>
      <c r="G31" s="114">
        <v>1587</v>
      </c>
      <c r="H31" s="140">
        <v>1636</v>
      </c>
      <c r="I31" s="115">
        <v>-47</v>
      </c>
      <c r="J31" s="116">
        <v>-2.8728606356968216</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0.67695370831259338</v>
      </c>
      <c r="D34" s="115">
        <v>68</v>
      </c>
      <c r="E34" s="114">
        <v>67</v>
      </c>
      <c r="F34" s="114">
        <v>65</v>
      </c>
      <c r="G34" s="114">
        <v>65</v>
      </c>
      <c r="H34" s="140">
        <v>70</v>
      </c>
      <c r="I34" s="115">
        <v>-2</v>
      </c>
      <c r="J34" s="116">
        <v>-2.8571428571428572</v>
      </c>
    </row>
    <row r="35" spans="1:10" s="110" customFormat="1" ht="24.95" customHeight="1" x14ac:dyDescent="0.2">
      <c r="A35" s="292" t="s">
        <v>171</v>
      </c>
      <c r="B35" s="293" t="s">
        <v>172</v>
      </c>
      <c r="C35" s="113">
        <v>5.9233449477351918</v>
      </c>
      <c r="D35" s="115">
        <v>595</v>
      </c>
      <c r="E35" s="114">
        <v>635</v>
      </c>
      <c r="F35" s="114">
        <v>636</v>
      </c>
      <c r="G35" s="114">
        <v>628</v>
      </c>
      <c r="H35" s="140">
        <v>650</v>
      </c>
      <c r="I35" s="115">
        <v>-55</v>
      </c>
      <c r="J35" s="116">
        <v>-8.4615384615384617</v>
      </c>
    </row>
    <row r="36" spans="1:10" s="110" customFormat="1" ht="24.95" customHeight="1" x14ac:dyDescent="0.2">
      <c r="A36" s="294" t="s">
        <v>173</v>
      </c>
      <c r="B36" s="295" t="s">
        <v>174</v>
      </c>
      <c r="C36" s="125">
        <v>93.399701343952216</v>
      </c>
      <c r="D36" s="143">
        <v>9382</v>
      </c>
      <c r="E36" s="144">
        <v>10080</v>
      </c>
      <c r="F36" s="144">
        <v>9631</v>
      </c>
      <c r="G36" s="144">
        <v>10065</v>
      </c>
      <c r="H36" s="145">
        <v>9799</v>
      </c>
      <c r="I36" s="143">
        <v>-417</v>
      </c>
      <c r="J36" s="146">
        <v>-4.2555362792121647</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331</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332</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66" t="s">
        <v>97</v>
      </c>
      <c r="F8" s="566" t="s">
        <v>98</v>
      </c>
      <c r="G8" s="566" t="s">
        <v>99</v>
      </c>
      <c r="H8" s="566" t="s">
        <v>100</v>
      </c>
      <c r="I8" s="566" t="s">
        <v>101</v>
      </c>
      <c r="J8" s="590"/>
      <c r="K8" s="591"/>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10045</v>
      </c>
      <c r="F11" s="264">
        <v>10782</v>
      </c>
      <c r="G11" s="264">
        <v>10332</v>
      </c>
      <c r="H11" s="264">
        <v>10758</v>
      </c>
      <c r="I11" s="265">
        <v>10519</v>
      </c>
      <c r="J11" s="263">
        <v>-474</v>
      </c>
      <c r="K11" s="266">
        <v>-4.5061317615742942</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40.438028870084622</v>
      </c>
      <c r="E13" s="115">
        <v>4062</v>
      </c>
      <c r="F13" s="114">
        <v>4327</v>
      </c>
      <c r="G13" s="114">
        <v>4284</v>
      </c>
      <c r="H13" s="114">
        <v>4289</v>
      </c>
      <c r="I13" s="140">
        <v>4302</v>
      </c>
      <c r="J13" s="115">
        <v>-240</v>
      </c>
      <c r="K13" s="116">
        <v>-5.5788005578800561</v>
      </c>
    </row>
    <row r="14" spans="1:15" ht="15.95" customHeight="1" x14ac:dyDescent="0.2">
      <c r="A14" s="306" t="s">
        <v>230</v>
      </c>
      <c r="B14" s="307"/>
      <c r="C14" s="308"/>
      <c r="D14" s="113">
        <v>40.886012941762068</v>
      </c>
      <c r="E14" s="115">
        <v>4107</v>
      </c>
      <c r="F14" s="114">
        <v>4313</v>
      </c>
      <c r="G14" s="114">
        <v>4267</v>
      </c>
      <c r="H14" s="114">
        <v>4334</v>
      </c>
      <c r="I14" s="140">
        <v>4361</v>
      </c>
      <c r="J14" s="115">
        <v>-254</v>
      </c>
      <c r="K14" s="116">
        <v>-5.8243522127952305</v>
      </c>
    </row>
    <row r="15" spans="1:15" ht="15.95" customHeight="1" x14ac:dyDescent="0.2">
      <c r="A15" s="306" t="s">
        <v>231</v>
      </c>
      <c r="B15" s="307"/>
      <c r="C15" s="308"/>
      <c r="D15" s="113">
        <v>5.4554504728720756</v>
      </c>
      <c r="E15" s="115">
        <v>548</v>
      </c>
      <c r="F15" s="114">
        <v>538</v>
      </c>
      <c r="G15" s="114">
        <v>522</v>
      </c>
      <c r="H15" s="114">
        <v>538</v>
      </c>
      <c r="I15" s="140">
        <v>542</v>
      </c>
      <c r="J15" s="115">
        <v>6</v>
      </c>
      <c r="K15" s="116">
        <v>1.1070110701107012</v>
      </c>
    </row>
    <row r="16" spans="1:15" ht="15.95" customHeight="1" x14ac:dyDescent="0.2">
      <c r="A16" s="306" t="s">
        <v>232</v>
      </c>
      <c r="B16" s="307"/>
      <c r="C16" s="308"/>
      <c r="D16" s="113">
        <v>10.313588850174217</v>
      </c>
      <c r="E16" s="115">
        <v>1036</v>
      </c>
      <c r="F16" s="114">
        <v>1294</v>
      </c>
      <c r="G16" s="114">
        <v>953</v>
      </c>
      <c r="H16" s="114">
        <v>1282</v>
      </c>
      <c r="I16" s="140">
        <v>1005</v>
      </c>
      <c r="J16" s="115">
        <v>31</v>
      </c>
      <c r="K16" s="116">
        <v>3.0845771144278609</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0.20905923344947736</v>
      </c>
      <c r="E18" s="115">
        <v>21</v>
      </c>
      <c r="F18" s="114">
        <v>20</v>
      </c>
      <c r="G18" s="114">
        <v>19</v>
      </c>
      <c r="H18" s="114">
        <v>23</v>
      </c>
      <c r="I18" s="140">
        <v>27</v>
      </c>
      <c r="J18" s="115">
        <v>-6</v>
      </c>
      <c r="K18" s="116">
        <v>-22.222222222222221</v>
      </c>
    </row>
    <row r="19" spans="1:11" ht="14.1" customHeight="1" x14ac:dyDescent="0.2">
      <c r="A19" s="306" t="s">
        <v>235</v>
      </c>
      <c r="B19" s="307" t="s">
        <v>236</v>
      </c>
      <c r="C19" s="308"/>
      <c r="D19" s="113">
        <v>0.13937282229965156</v>
      </c>
      <c r="E19" s="115">
        <v>14</v>
      </c>
      <c r="F19" s="114">
        <v>14</v>
      </c>
      <c r="G19" s="114">
        <v>13</v>
      </c>
      <c r="H19" s="114">
        <v>15</v>
      </c>
      <c r="I19" s="140">
        <v>18</v>
      </c>
      <c r="J19" s="115">
        <v>-4</v>
      </c>
      <c r="K19" s="116">
        <v>-22.222222222222221</v>
      </c>
    </row>
    <row r="20" spans="1:11" ht="14.1" customHeight="1" x14ac:dyDescent="0.2">
      <c r="A20" s="306">
        <v>12</v>
      </c>
      <c r="B20" s="307" t="s">
        <v>237</v>
      </c>
      <c r="C20" s="308"/>
      <c r="D20" s="113">
        <v>0.29865604778496763</v>
      </c>
      <c r="E20" s="115">
        <v>30</v>
      </c>
      <c r="F20" s="114">
        <v>35</v>
      </c>
      <c r="G20" s="114">
        <v>30</v>
      </c>
      <c r="H20" s="114">
        <v>31</v>
      </c>
      <c r="I20" s="140">
        <v>36</v>
      </c>
      <c r="J20" s="115">
        <v>-6</v>
      </c>
      <c r="K20" s="116">
        <v>-16.666666666666668</v>
      </c>
    </row>
    <row r="21" spans="1:11" ht="14.1" customHeight="1" x14ac:dyDescent="0.2">
      <c r="A21" s="306">
        <v>21</v>
      </c>
      <c r="B21" s="307" t="s">
        <v>238</v>
      </c>
      <c r="C21" s="308"/>
      <c r="D21" s="113">
        <v>0</v>
      </c>
      <c r="E21" s="115">
        <v>0</v>
      </c>
      <c r="F21" s="114">
        <v>3</v>
      </c>
      <c r="G21" s="114" t="s">
        <v>513</v>
      </c>
      <c r="H21" s="114" t="s">
        <v>513</v>
      </c>
      <c r="I21" s="140" t="s">
        <v>513</v>
      </c>
      <c r="J21" s="115" t="s">
        <v>513</v>
      </c>
      <c r="K21" s="116" t="s">
        <v>513</v>
      </c>
    </row>
    <row r="22" spans="1:11" ht="14.1" customHeight="1" x14ac:dyDescent="0.2">
      <c r="A22" s="306">
        <v>22</v>
      </c>
      <c r="B22" s="307" t="s">
        <v>239</v>
      </c>
      <c r="C22" s="308"/>
      <c r="D22" s="113">
        <v>0.18914883026381285</v>
      </c>
      <c r="E22" s="115">
        <v>19</v>
      </c>
      <c r="F22" s="114">
        <v>23</v>
      </c>
      <c r="G22" s="114">
        <v>23</v>
      </c>
      <c r="H22" s="114">
        <v>25</v>
      </c>
      <c r="I22" s="140">
        <v>24</v>
      </c>
      <c r="J22" s="115">
        <v>-5</v>
      </c>
      <c r="K22" s="116">
        <v>-20.833333333333332</v>
      </c>
    </row>
    <row r="23" spans="1:11" ht="14.1" customHeight="1" x14ac:dyDescent="0.2">
      <c r="A23" s="306">
        <v>23</v>
      </c>
      <c r="B23" s="307" t="s">
        <v>240</v>
      </c>
      <c r="C23" s="308"/>
      <c r="D23" s="113">
        <v>0.12941762070681931</v>
      </c>
      <c r="E23" s="115">
        <v>13</v>
      </c>
      <c r="F23" s="114">
        <v>19</v>
      </c>
      <c r="G23" s="114">
        <v>16</v>
      </c>
      <c r="H23" s="114">
        <v>20</v>
      </c>
      <c r="I23" s="140">
        <v>24</v>
      </c>
      <c r="J23" s="115">
        <v>-11</v>
      </c>
      <c r="K23" s="116">
        <v>-45.833333333333336</v>
      </c>
    </row>
    <row r="24" spans="1:11" ht="14.1" customHeight="1" x14ac:dyDescent="0.2">
      <c r="A24" s="306">
        <v>24</v>
      </c>
      <c r="B24" s="307" t="s">
        <v>241</v>
      </c>
      <c r="C24" s="308"/>
      <c r="D24" s="113">
        <v>0.11946241911398706</v>
      </c>
      <c r="E24" s="115">
        <v>12</v>
      </c>
      <c r="F24" s="114">
        <v>15</v>
      </c>
      <c r="G24" s="114">
        <v>16</v>
      </c>
      <c r="H24" s="114">
        <v>16</v>
      </c>
      <c r="I24" s="140">
        <v>20</v>
      </c>
      <c r="J24" s="115">
        <v>-8</v>
      </c>
      <c r="K24" s="116">
        <v>-40</v>
      </c>
    </row>
    <row r="25" spans="1:11" ht="14.1" customHeight="1" x14ac:dyDescent="0.2">
      <c r="A25" s="306">
        <v>25</v>
      </c>
      <c r="B25" s="307" t="s">
        <v>242</v>
      </c>
      <c r="C25" s="308"/>
      <c r="D25" s="113">
        <v>0.67695370831259338</v>
      </c>
      <c r="E25" s="115">
        <v>68</v>
      </c>
      <c r="F25" s="114">
        <v>71</v>
      </c>
      <c r="G25" s="114">
        <v>69</v>
      </c>
      <c r="H25" s="114">
        <v>67</v>
      </c>
      <c r="I25" s="140">
        <v>68</v>
      </c>
      <c r="J25" s="115">
        <v>0</v>
      </c>
      <c r="K25" s="116">
        <v>0</v>
      </c>
    </row>
    <row r="26" spans="1:11" ht="14.1" customHeight="1" x14ac:dyDescent="0.2">
      <c r="A26" s="306">
        <v>26</v>
      </c>
      <c r="B26" s="307" t="s">
        <v>243</v>
      </c>
      <c r="C26" s="308"/>
      <c r="D26" s="113">
        <v>0.41811846689895471</v>
      </c>
      <c r="E26" s="115">
        <v>42</v>
      </c>
      <c r="F26" s="114">
        <v>45</v>
      </c>
      <c r="G26" s="114">
        <v>46</v>
      </c>
      <c r="H26" s="114">
        <v>48</v>
      </c>
      <c r="I26" s="140">
        <v>54</v>
      </c>
      <c r="J26" s="115">
        <v>-12</v>
      </c>
      <c r="K26" s="116">
        <v>-22.222222222222221</v>
      </c>
    </row>
    <row r="27" spans="1:11" ht="14.1" customHeight="1" x14ac:dyDescent="0.2">
      <c r="A27" s="306">
        <v>27</v>
      </c>
      <c r="B27" s="307" t="s">
        <v>244</v>
      </c>
      <c r="C27" s="308"/>
      <c r="D27" s="113">
        <v>0.43802887008461922</v>
      </c>
      <c r="E27" s="115">
        <v>44</v>
      </c>
      <c r="F27" s="114">
        <v>43</v>
      </c>
      <c r="G27" s="114">
        <v>49</v>
      </c>
      <c r="H27" s="114">
        <v>55</v>
      </c>
      <c r="I27" s="140">
        <v>63</v>
      </c>
      <c r="J27" s="115">
        <v>-19</v>
      </c>
      <c r="K27" s="116">
        <v>-30.158730158730158</v>
      </c>
    </row>
    <row r="28" spans="1:11" ht="14.1" customHeight="1" x14ac:dyDescent="0.2">
      <c r="A28" s="306">
        <v>28</v>
      </c>
      <c r="B28" s="307" t="s">
        <v>245</v>
      </c>
      <c r="C28" s="308"/>
      <c r="D28" s="113">
        <v>0.44798407167745147</v>
      </c>
      <c r="E28" s="115">
        <v>45</v>
      </c>
      <c r="F28" s="114">
        <v>38</v>
      </c>
      <c r="G28" s="114">
        <v>41</v>
      </c>
      <c r="H28" s="114">
        <v>39</v>
      </c>
      <c r="I28" s="140">
        <v>42</v>
      </c>
      <c r="J28" s="115">
        <v>3</v>
      </c>
      <c r="K28" s="116">
        <v>7.1428571428571432</v>
      </c>
    </row>
    <row r="29" spans="1:11" ht="14.1" customHeight="1" x14ac:dyDescent="0.2">
      <c r="A29" s="306">
        <v>29</v>
      </c>
      <c r="B29" s="307" t="s">
        <v>246</v>
      </c>
      <c r="C29" s="308"/>
      <c r="D29" s="113">
        <v>2.9367844698855152</v>
      </c>
      <c r="E29" s="115">
        <v>295</v>
      </c>
      <c r="F29" s="114">
        <v>332</v>
      </c>
      <c r="G29" s="114">
        <v>367</v>
      </c>
      <c r="H29" s="114">
        <v>373</v>
      </c>
      <c r="I29" s="140">
        <v>355</v>
      </c>
      <c r="J29" s="115">
        <v>-60</v>
      </c>
      <c r="K29" s="116">
        <v>-16.901408450704224</v>
      </c>
    </row>
    <row r="30" spans="1:11" ht="14.1" customHeight="1" x14ac:dyDescent="0.2">
      <c r="A30" s="306" t="s">
        <v>247</v>
      </c>
      <c r="B30" s="307" t="s">
        <v>248</v>
      </c>
      <c r="C30" s="308"/>
      <c r="D30" s="113" t="s">
        <v>513</v>
      </c>
      <c r="E30" s="115" t="s">
        <v>513</v>
      </c>
      <c r="F30" s="114" t="s">
        <v>513</v>
      </c>
      <c r="G30" s="114" t="s">
        <v>513</v>
      </c>
      <c r="H30" s="114" t="s">
        <v>513</v>
      </c>
      <c r="I30" s="140" t="s">
        <v>513</v>
      </c>
      <c r="J30" s="115" t="s">
        <v>513</v>
      </c>
      <c r="K30" s="116" t="s">
        <v>513</v>
      </c>
    </row>
    <row r="31" spans="1:11" ht="14.1" customHeight="1" x14ac:dyDescent="0.2">
      <c r="A31" s="306" t="s">
        <v>249</v>
      </c>
      <c r="B31" s="307" t="s">
        <v>250</v>
      </c>
      <c r="C31" s="308"/>
      <c r="D31" s="113">
        <v>1.9611747137879543</v>
      </c>
      <c r="E31" s="115">
        <v>197</v>
      </c>
      <c r="F31" s="114">
        <v>225</v>
      </c>
      <c r="G31" s="114">
        <v>245</v>
      </c>
      <c r="H31" s="114">
        <v>256</v>
      </c>
      <c r="I31" s="140">
        <v>238</v>
      </c>
      <c r="J31" s="115">
        <v>-41</v>
      </c>
      <c r="K31" s="116">
        <v>-17.22689075630252</v>
      </c>
    </row>
    <row r="32" spans="1:11" ht="14.1" customHeight="1" x14ac:dyDescent="0.2">
      <c r="A32" s="306">
        <v>31</v>
      </c>
      <c r="B32" s="307" t="s">
        <v>251</v>
      </c>
      <c r="C32" s="308"/>
      <c r="D32" s="113">
        <v>0.1791936286709806</v>
      </c>
      <c r="E32" s="115">
        <v>18</v>
      </c>
      <c r="F32" s="114">
        <v>19</v>
      </c>
      <c r="G32" s="114">
        <v>19</v>
      </c>
      <c r="H32" s="114">
        <v>19</v>
      </c>
      <c r="I32" s="140">
        <v>15</v>
      </c>
      <c r="J32" s="115">
        <v>3</v>
      </c>
      <c r="K32" s="116">
        <v>20</v>
      </c>
    </row>
    <row r="33" spans="1:11" ht="14.1" customHeight="1" x14ac:dyDescent="0.2">
      <c r="A33" s="306">
        <v>32</v>
      </c>
      <c r="B33" s="307" t="s">
        <v>252</v>
      </c>
      <c r="C33" s="308"/>
      <c r="D33" s="113">
        <v>0.29865604778496763</v>
      </c>
      <c r="E33" s="115">
        <v>30</v>
      </c>
      <c r="F33" s="114">
        <v>32</v>
      </c>
      <c r="G33" s="114">
        <v>27</v>
      </c>
      <c r="H33" s="114">
        <v>30</v>
      </c>
      <c r="I33" s="140">
        <v>32</v>
      </c>
      <c r="J33" s="115">
        <v>-2</v>
      </c>
      <c r="K33" s="116">
        <v>-6.25</v>
      </c>
    </row>
    <row r="34" spans="1:11" ht="14.1" customHeight="1" x14ac:dyDescent="0.2">
      <c r="A34" s="306">
        <v>33</v>
      </c>
      <c r="B34" s="307" t="s">
        <v>253</v>
      </c>
      <c r="C34" s="308"/>
      <c r="D34" s="113">
        <v>0.15928322548531607</v>
      </c>
      <c r="E34" s="115">
        <v>16</v>
      </c>
      <c r="F34" s="114">
        <v>16</v>
      </c>
      <c r="G34" s="114">
        <v>14</v>
      </c>
      <c r="H34" s="114">
        <v>14</v>
      </c>
      <c r="I34" s="140">
        <v>16</v>
      </c>
      <c r="J34" s="115">
        <v>0</v>
      </c>
      <c r="K34" s="116">
        <v>0</v>
      </c>
    </row>
    <row r="35" spans="1:11" ht="14.1" customHeight="1" x14ac:dyDescent="0.2">
      <c r="A35" s="306">
        <v>34</v>
      </c>
      <c r="B35" s="307" t="s">
        <v>254</v>
      </c>
      <c r="C35" s="308"/>
      <c r="D35" s="113">
        <v>3.0164260826281732</v>
      </c>
      <c r="E35" s="115">
        <v>303</v>
      </c>
      <c r="F35" s="114">
        <v>299</v>
      </c>
      <c r="G35" s="114">
        <v>301</v>
      </c>
      <c r="H35" s="114">
        <v>298</v>
      </c>
      <c r="I35" s="140">
        <v>296</v>
      </c>
      <c r="J35" s="115">
        <v>7</v>
      </c>
      <c r="K35" s="116">
        <v>2.3648648648648649</v>
      </c>
    </row>
    <row r="36" spans="1:11" ht="14.1" customHeight="1" x14ac:dyDescent="0.2">
      <c r="A36" s="306">
        <v>41</v>
      </c>
      <c r="B36" s="307" t="s">
        <v>255</v>
      </c>
      <c r="C36" s="308"/>
      <c r="D36" s="113">
        <v>0.68690890990542564</v>
      </c>
      <c r="E36" s="115">
        <v>69</v>
      </c>
      <c r="F36" s="114">
        <v>63</v>
      </c>
      <c r="G36" s="114">
        <v>67</v>
      </c>
      <c r="H36" s="114">
        <v>66</v>
      </c>
      <c r="I36" s="140">
        <v>67</v>
      </c>
      <c r="J36" s="115">
        <v>2</v>
      </c>
      <c r="K36" s="116">
        <v>2.9850746268656718</v>
      </c>
    </row>
    <row r="37" spans="1:11" ht="14.1" customHeight="1" x14ac:dyDescent="0.2">
      <c r="A37" s="306">
        <v>42</v>
      </c>
      <c r="B37" s="307" t="s">
        <v>256</v>
      </c>
      <c r="C37" s="308"/>
      <c r="D37" s="113">
        <v>4.9776007964161276E-2</v>
      </c>
      <c r="E37" s="115">
        <v>5</v>
      </c>
      <c r="F37" s="114">
        <v>8</v>
      </c>
      <c r="G37" s="114" t="s">
        <v>513</v>
      </c>
      <c r="H37" s="114" t="s">
        <v>513</v>
      </c>
      <c r="I37" s="140">
        <v>13</v>
      </c>
      <c r="J37" s="115">
        <v>-8</v>
      </c>
      <c r="K37" s="116">
        <v>-61.53846153846154</v>
      </c>
    </row>
    <row r="38" spans="1:11" ht="14.1" customHeight="1" x14ac:dyDescent="0.2">
      <c r="A38" s="306">
        <v>43</v>
      </c>
      <c r="B38" s="307" t="s">
        <v>257</v>
      </c>
      <c r="C38" s="308"/>
      <c r="D38" s="113">
        <v>0.34843205574912894</v>
      </c>
      <c r="E38" s="115">
        <v>35</v>
      </c>
      <c r="F38" s="114">
        <v>30</v>
      </c>
      <c r="G38" s="114">
        <v>27</v>
      </c>
      <c r="H38" s="114">
        <v>27</v>
      </c>
      <c r="I38" s="140">
        <v>31</v>
      </c>
      <c r="J38" s="115">
        <v>4</v>
      </c>
      <c r="K38" s="116">
        <v>12.903225806451612</v>
      </c>
    </row>
    <row r="39" spans="1:11" ht="14.1" customHeight="1" x14ac:dyDescent="0.2">
      <c r="A39" s="306">
        <v>51</v>
      </c>
      <c r="B39" s="307" t="s">
        <v>258</v>
      </c>
      <c r="C39" s="308"/>
      <c r="D39" s="113">
        <v>12.384270781483325</v>
      </c>
      <c r="E39" s="115">
        <v>1244</v>
      </c>
      <c r="F39" s="114">
        <v>1251</v>
      </c>
      <c r="G39" s="114">
        <v>1266</v>
      </c>
      <c r="H39" s="114">
        <v>1239</v>
      </c>
      <c r="I39" s="140">
        <v>1278</v>
      </c>
      <c r="J39" s="115">
        <v>-34</v>
      </c>
      <c r="K39" s="116">
        <v>-2.6604068857589986</v>
      </c>
    </row>
    <row r="40" spans="1:11" ht="14.1" customHeight="1" x14ac:dyDescent="0.2">
      <c r="A40" s="306" t="s">
        <v>259</v>
      </c>
      <c r="B40" s="307" t="s">
        <v>260</v>
      </c>
      <c r="C40" s="308"/>
      <c r="D40" s="113">
        <v>12.264808362369338</v>
      </c>
      <c r="E40" s="115">
        <v>1232</v>
      </c>
      <c r="F40" s="114">
        <v>1241</v>
      </c>
      <c r="G40" s="114">
        <v>1254</v>
      </c>
      <c r="H40" s="114">
        <v>1233</v>
      </c>
      <c r="I40" s="140">
        <v>1273</v>
      </c>
      <c r="J40" s="115">
        <v>-41</v>
      </c>
      <c r="K40" s="116">
        <v>-3.2207384131971719</v>
      </c>
    </row>
    <row r="41" spans="1:11" ht="14.1" customHeight="1" x14ac:dyDescent="0.2">
      <c r="A41" s="306"/>
      <c r="B41" s="307" t="s">
        <v>261</v>
      </c>
      <c r="C41" s="308"/>
      <c r="D41" s="113">
        <v>1.7819810851169737</v>
      </c>
      <c r="E41" s="115">
        <v>179</v>
      </c>
      <c r="F41" s="114">
        <v>185</v>
      </c>
      <c r="G41" s="114">
        <v>185</v>
      </c>
      <c r="H41" s="114">
        <v>190</v>
      </c>
      <c r="I41" s="140">
        <v>193</v>
      </c>
      <c r="J41" s="115">
        <v>-14</v>
      </c>
      <c r="K41" s="116">
        <v>-7.2538860103626943</v>
      </c>
    </row>
    <row r="42" spans="1:11" ht="14.1" customHeight="1" x14ac:dyDescent="0.2">
      <c r="A42" s="306">
        <v>52</v>
      </c>
      <c r="B42" s="307" t="s">
        <v>262</v>
      </c>
      <c r="C42" s="308"/>
      <c r="D42" s="113">
        <v>5.3957192633150823</v>
      </c>
      <c r="E42" s="115">
        <v>542</v>
      </c>
      <c r="F42" s="114">
        <v>577</v>
      </c>
      <c r="G42" s="114">
        <v>571</v>
      </c>
      <c r="H42" s="114">
        <v>557</v>
      </c>
      <c r="I42" s="140">
        <v>587</v>
      </c>
      <c r="J42" s="115">
        <v>-45</v>
      </c>
      <c r="K42" s="116">
        <v>-7.6660988074957412</v>
      </c>
    </row>
    <row r="43" spans="1:11" ht="14.1" customHeight="1" x14ac:dyDescent="0.2">
      <c r="A43" s="306" t="s">
        <v>263</v>
      </c>
      <c r="B43" s="307" t="s">
        <v>264</v>
      </c>
      <c r="C43" s="308"/>
      <c r="D43" s="113">
        <v>4.449975111996018</v>
      </c>
      <c r="E43" s="115">
        <v>447</v>
      </c>
      <c r="F43" s="114">
        <v>479</v>
      </c>
      <c r="G43" s="114">
        <v>468</v>
      </c>
      <c r="H43" s="114">
        <v>455</v>
      </c>
      <c r="I43" s="140">
        <v>482</v>
      </c>
      <c r="J43" s="115">
        <v>-35</v>
      </c>
      <c r="K43" s="116">
        <v>-7.2614107883817427</v>
      </c>
    </row>
    <row r="44" spans="1:11" ht="14.1" customHeight="1" x14ac:dyDescent="0.2">
      <c r="A44" s="306">
        <v>53</v>
      </c>
      <c r="B44" s="307" t="s">
        <v>265</v>
      </c>
      <c r="C44" s="308"/>
      <c r="D44" s="113">
        <v>4.3205574912891986</v>
      </c>
      <c r="E44" s="115">
        <v>434</v>
      </c>
      <c r="F44" s="114">
        <v>418</v>
      </c>
      <c r="G44" s="114">
        <v>404</v>
      </c>
      <c r="H44" s="114">
        <v>453</v>
      </c>
      <c r="I44" s="140">
        <v>432</v>
      </c>
      <c r="J44" s="115">
        <v>2</v>
      </c>
      <c r="K44" s="116">
        <v>0.46296296296296297</v>
      </c>
    </row>
    <row r="45" spans="1:11" ht="14.1" customHeight="1" x14ac:dyDescent="0.2">
      <c r="A45" s="306" t="s">
        <v>266</v>
      </c>
      <c r="B45" s="307" t="s">
        <v>267</v>
      </c>
      <c r="C45" s="308"/>
      <c r="D45" s="113">
        <v>4.1911398705823792</v>
      </c>
      <c r="E45" s="115">
        <v>421</v>
      </c>
      <c r="F45" s="114">
        <v>405</v>
      </c>
      <c r="G45" s="114">
        <v>383</v>
      </c>
      <c r="H45" s="114">
        <v>428</v>
      </c>
      <c r="I45" s="140">
        <v>416</v>
      </c>
      <c r="J45" s="115">
        <v>5</v>
      </c>
      <c r="K45" s="116">
        <v>1.2019230769230769</v>
      </c>
    </row>
    <row r="46" spans="1:11" ht="14.1" customHeight="1" x14ac:dyDescent="0.2">
      <c r="A46" s="306">
        <v>54</v>
      </c>
      <c r="B46" s="307" t="s">
        <v>268</v>
      </c>
      <c r="C46" s="308"/>
      <c r="D46" s="113">
        <v>12.792434046789447</v>
      </c>
      <c r="E46" s="115">
        <v>1285</v>
      </c>
      <c r="F46" s="114">
        <v>1358</v>
      </c>
      <c r="G46" s="114">
        <v>1339</v>
      </c>
      <c r="H46" s="114">
        <v>1328</v>
      </c>
      <c r="I46" s="140">
        <v>1361</v>
      </c>
      <c r="J46" s="115">
        <v>-76</v>
      </c>
      <c r="K46" s="116">
        <v>-5.5841293166789123</v>
      </c>
    </row>
    <row r="47" spans="1:11" ht="14.1" customHeight="1" x14ac:dyDescent="0.2">
      <c r="A47" s="306">
        <v>61</v>
      </c>
      <c r="B47" s="307" t="s">
        <v>269</v>
      </c>
      <c r="C47" s="308"/>
      <c r="D47" s="113">
        <v>0.7565953210552514</v>
      </c>
      <c r="E47" s="115">
        <v>76</v>
      </c>
      <c r="F47" s="114">
        <v>74</v>
      </c>
      <c r="G47" s="114">
        <v>69</v>
      </c>
      <c r="H47" s="114">
        <v>74</v>
      </c>
      <c r="I47" s="140">
        <v>67</v>
      </c>
      <c r="J47" s="115">
        <v>9</v>
      </c>
      <c r="K47" s="116">
        <v>13.432835820895523</v>
      </c>
    </row>
    <row r="48" spans="1:11" ht="14.1" customHeight="1" x14ac:dyDescent="0.2">
      <c r="A48" s="306">
        <v>62</v>
      </c>
      <c r="B48" s="307" t="s">
        <v>270</v>
      </c>
      <c r="C48" s="308"/>
      <c r="D48" s="113">
        <v>7.7949228471876557</v>
      </c>
      <c r="E48" s="115">
        <v>783</v>
      </c>
      <c r="F48" s="114">
        <v>848</v>
      </c>
      <c r="G48" s="114">
        <v>805</v>
      </c>
      <c r="H48" s="114">
        <v>819</v>
      </c>
      <c r="I48" s="140">
        <v>803</v>
      </c>
      <c r="J48" s="115">
        <v>-20</v>
      </c>
      <c r="K48" s="116">
        <v>-2.4906600249066004</v>
      </c>
    </row>
    <row r="49" spans="1:11" ht="14.1" customHeight="1" x14ac:dyDescent="0.2">
      <c r="A49" s="306">
        <v>63</v>
      </c>
      <c r="B49" s="307" t="s">
        <v>271</v>
      </c>
      <c r="C49" s="308"/>
      <c r="D49" s="113">
        <v>11.816824290691887</v>
      </c>
      <c r="E49" s="115">
        <v>1187</v>
      </c>
      <c r="F49" s="114">
        <v>1428</v>
      </c>
      <c r="G49" s="114">
        <v>1418</v>
      </c>
      <c r="H49" s="114">
        <v>1425</v>
      </c>
      <c r="I49" s="140">
        <v>1381</v>
      </c>
      <c r="J49" s="115">
        <v>-194</v>
      </c>
      <c r="K49" s="116">
        <v>-14.047791455467053</v>
      </c>
    </row>
    <row r="50" spans="1:11" ht="14.1" customHeight="1" x14ac:dyDescent="0.2">
      <c r="A50" s="306" t="s">
        <v>272</v>
      </c>
      <c r="B50" s="307" t="s">
        <v>273</v>
      </c>
      <c r="C50" s="308"/>
      <c r="D50" s="113">
        <v>0.40816326530612246</v>
      </c>
      <c r="E50" s="115">
        <v>41</v>
      </c>
      <c r="F50" s="114">
        <v>44</v>
      </c>
      <c r="G50" s="114">
        <v>50</v>
      </c>
      <c r="H50" s="114">
        <v>50</v>
      </c>
      <c r="I50" s="140">
        <v>54</v>
      </c>
      <c r="J50" s="115">
        <v>-13</v>
      </c>
      <c r="K50" s="116">
        <v>-24.074074074074073</v>
      </c>
    </row>
    <row r="51" spans="1:11" ht="14.1" customHeight="1" x14ac:dyDescent="0.2">
      <c r="A51" s="306" t="s">
        <v>274</v>
      </c>
      <c r="B51" s="307" t="s">
        <v>275</v>
      </c>
      <c r="C51" s="308"/>
      <c r="D51" s="113">
        <v>9.955201592832255</v>
      </c>
      <c r="E51" s="115">
        <v>1000</v>
      </c>
      <c r="F51" s="114">
        <v>1211</v>
      </c>
      <c r="G51" s="114">
        <v>1209</v>
      </c>
      <c r="H51" s="114">
        <v>1238</v>
      </c>
      <c r="I51" s="140">
        <v>1184</v>
      </c>
      <c r="J51" s="115">
        <v>-184</v>
      </c>
      <c r="K51" s="116">
        <v>-15.54054054054054</v>
      </c>
    </row>
    <row r="52" spans="1:11" ht="14.1" customHeight="1" x14ac:dyDescent="0.2">
      <c r="A52" s="306">
        <v>71</v>
      </c>
      <c r="B52" s="307" t="s">
        <v>276</v>
      </c>
      <c r="C52" s="308"/>
      <c r="D52" s="113">
        <v>10.960676953708312</v>
      </c>
      <c r="E52" s="115">
        <v>1101</v>
      </c>
      <c r="F52" s="114">
        <v>1111</v>
      </c>
      <c r="G52" s="114">
        <v>1076</v>
      </c>
      <c r="H52" s="114">
        <v>1073</v>
      </c>
      <c r="I52" s="140">
        <v>1069</v>
      </c>
      <c r="J52" s="115">
        <v>32</v>
      </c>
      <c r="K52" s="116">
        <v>2.9934518241347052</v>
      </c>
    </row>
    <row r="53" spans="1:11" ht="14.1" customHeight="1" x14ac:dyDescent="0.2">
      <c r="A53" s="306" t="s">
        <v>277</v>
      </c>
      <c r="B53" s="307" t="s">
        <v>278</v>
      </c>
      <c r="C53" s="308"/>
      <c r="D53" s="113">
        <v>1.1846689895470384</v>
      </c>
      <c r="E53" s="115">
        <v>119</v>
      </c>
      <c r="F53" s="114">
        <v>123</v>
      </c>
      <c r="G53" s="114">
        <v>120</v>
      </c>
      <c r="H53" s="114">
        <v>116</v>
      </c>
      <c r="I53" s="140">
        <v>117</v>
      </c>
      <c r="J53" s="115">
        <v>2</v>
      </c>
      <c r="K53" s="116">
        <v>1.7094017094017093</v>
      </c>
    </row>
    <row r="54" spans="1:11" ht="14.1" customHeight="1" x14ac:dyDescent="0.2">
      <c r="A54" s="306" t="s">
        <v>279</v>
      </c>
      <c r="B54" s="307" t="s">
        <v>280</v>
      </c>
      <c r="C54" s="308"/>
      <c r="D54" s="113">
        <v>9.3081134892981581</v>
      </c>
      <c r="E54" s="115">
        <v>935</v>
      </c>
      <c r="F54" s="114">
        <v>941</v>
      </c>
      <c r="G54" s="114">
        <v>909</v>
      </c>
      <c r="H54" s="114">
        <v>909</v>
      </c>
      <c r="I54" s="140">
        <v>907</v>
      </c>
      <c r="J54" s="115">
        <v>28</v>
      </c>
      <c r="K54" s="116">
        <v>3.0871003307607499</v>
      </c>
    </row>
    <row r="55" spans="1:11" ht="14.1" customHeight="1" x14ac:dyDescent="0.2">
      <c r="A55" s="306">
        <v>72</v>
      </c>
      <c r="B55" s="307" t="s">
        <v>281</v>
      </c>
      <c r="C55" s="308"/>
      <c r="D55" s="113">
        <v>1.4932802389248383</v>
      </c>
      <c r="E55" s="115">
        <v>150</v>
      </c>
      <c r="F55" s="114">
        <v>159</v>
      </c>
      <c r="G55" s="114">
        <v>153</v>
      </c>
      <c r="H55" s="114">
        <v>156</v>
      </c>
      <c r="I55" s="140">
        <v>155</v>
      </c>
      <c r="J55" s="115">
        <v>-5</v>
      </c>
      <c r="K55" s="116">
        <v>-3.225806451612903</v>
      </c>
    </row>
    <row r="56" spans="1:11" ht="14.1" customHeight="1" x14ac:dyDescent="0.2">
      <c r="A56" s="306" t="s">
        <v>282</v>
      </c>
      <c r="B56" s="307" t="s">
        <v>283</v>
      </c>
      <c r="C56" s="308"/>
      <c r="D56" s="113">
        <v>0.16923842707814835</v>
      </c>
      <c r="E56" s="115">
        <v>17</v>
      </c>
      <c r="F56" s="114">
        <v>19</v>
      </c>
      <c r="G56" s="114">
        <v>21</v>
      </c>
      <c r="H56" s="114">
        <v>20</v>
      </c>
      <c r="I56" s="140">
        <v>20</v>
      </c>
      <c r="J56" s="115">
        <v>-3</v>
      </c>
      <c r="K56" s="116">
        <v>-15</v>
      </c>
    </row>
    <row r="57" spans="1:11" ht="14.1" customHeight="1" x14ac:dyDescent="0.2">
      <c r="A57" s="306" t="s">
        <v>284</v>
      </c>
      <c r="B57" s="307" t="s">
        <v>285</v>
      </c>
      <c r="C57" s="308"/>
      <c r="D57" s="113">
        <v>0.64708810353409651</v>
      </c>
      <c r="E57" s="115">
        <v>65</v>
      </c>
      <c r="F57" s="114">
        <v>71</v>
      </c>
      <c r="G57" s="114">
        <v>64</v>
      </c>
      <c r="H57" s="114">
        <v>68</v>
      </c>
      <c r="I57" s="140">
        <v>67</v>
      </c>
      <c r="J57" s="115">
        <v>-2</v>
      </c>
      <c r="K57" s="116">
        <v>-2.9850746268656718</v>
      </c>
    </row>
    <row r="58" spans="1:11" ht="14.1" customHeight="1" x14ac:dyDescent="0.2">
      <c r="A58" s="306">
        <v>73</v>
      </c>
      <c r="B58" s="307" t="s">
        <v>286</v>
      </c>
      <c r="C58" s="308"/>
      <c r="D58" s="113">
        <v>1.2244897959183674</v>
      </c>
      <c r="E58" s="115">
        <v>123</v>
      </c>
      <c r="F58" s="114">
        <v>123</v>
      </c>
      <c r="G58" s="114">
        <v>121</v>
      </c>
      <c r="H58" s="114">
        <v>121</v>
      </c>
      <c r="I58" s="140">
        <v>127</v>
      </c>
      <c r="J58" s="115">
        <v>-4</v>
      </c>
      <c r="K58" s="116">
        <v>-3.1496062992125986</v>
      </c>
    </row>
    <row r="59" spans="1:11" ht="14.1" customHeight="1" x14ac:dyDescent="0.2">
      <c r="A59" s="306" t="s">
        <v>287</v>
      </c>
      <c r="B59" s="307" t="s">
        <v>288</v>
      </c>
      <c r="C59" s="308"/>
      <c r="D59" s="113">
        <v>0.59731209556993525</v>
      </c>
      <c r="E59" s="115">
        <v>60</v>
      </c>
      <c r="F59" s="114">
        <v>61</v>
      </c>
      <c r="G59" s="114">
        <v>61</v>
      </c>
      <c r="H59" s="114">
        <v>59</v>
      </c>
      <c r="I59" s="140">
        <v>57</v>
      </c>
      <c r="J59" s="115">
        <v>3</v>
      </c>
      <c r="K59" s="116">
        <v>5.2631578947368425</v>
      </c>
    </row>
    <row r="60" spans="1:11" ht="14.1" customHeight="1" x14ac:dyDescent="0.2">
      <c r="A60" s="306">
        <v>81</v>
      </c>
      <c r="B60" s="307" t="s">
        <v>289</v>
      </c>
      <c r="C60" s="308"/>
      <c r="D60" s="113">
        <v>3.7929318068690892</v>
      </c>
      <c r="E60" s="115">
        <v>381</v>
      </c>
      <c r="F60" s="114">
        <v>370</v>
      </c>
      <c r="G60" s="114">
        <v>363</v>
      </c>
      <c r="H60" s="114">
        <v>386</v>
      </c>
      <c r="I60" s="140">
        <v>396</v>
      </c>
      <c r="J60" s="115">
        <v>-15</v>
      </c>
      <c r="K60" s="116">
        <v>-3.7878787878787881</v>
      </c>
    </row>
    <row r="61" spans="1:11" ht="14.1" customHeight="1" x14ac:dyDescent="0.2">
      <c r="A61" s="306" t="s">
        <v>290</v>
      </c>
      <c r="B61" s="307" t="s">
        <v>291</v>
      </c>
      <c r="C61" s="308"/>
      <c r="D61" s="113">
        <v>1.4136386261821803</v>
      </c>
      <c r="E61" s="115">
        <v>142</v>
      </c>
      <c r="F61" s="114">
        <v>132</v>
      </c>
      <c r="G61" s="114">
        <v>132</v>
      </c>
      <c r="H61" s="114">
        <v>150</v>
      </c>
      <c r="I61" s="140">
        <v>152</v>
      </c>
      <c r="J61" s="115">
        <v>-10</v>
      </c>
      <c r="K61" s="116">
        <v>-6.5789473684210522</v>
      </c>
    </row>
    <row r="62" spans="1:11" ht="14.1" customHeight="1" x14ac:dyDescent="0.2">
      <c r="A62" s="306" t="s">
        <v>292</v>
      </c>
      <c r="B62" s="307" t="s">
        <v>293</v>
      </c>
      <c r="C62" s="308"/>
      <c r="D62" s="113">
        <v>1.254355400696864</v>
      </c>
      <c r="E62" s="115">
        <v>126</v>
      </c>
      <c r="F62" s="114">
        <v>118</v>
      </c>
      <c r="G62" s="114">
        <v>111</v>
      </c>
      <c r="H62" s="114">
        <v>110</v>
      </c>
      <c r="I62" s="140">
        <v>109</v>
      </c>
      <c r="J62" s="115">
        <v>17</v>
      </c>
      <c r="K62" s="116">
        <v>15.596330275229358</v>
      </c>
    </row>
    <row r="63" spans="1:11" ht="14.1" customHeight="1" x14ac:dyDescent="0.2">
      <c r="A63" s="306"/>
      <c r="B63" s="307" t="s">
        <v>294</v>
      </c>
      <c r="C63" s="308"/>
      <c r="D63" s="113">
        <v>0.9656545545047287</v>
      </c>
      <c r="E63" s="115">
        <v>97</v>
      </c>
      <c r="F63" s="114">
        <v>92</v>
      </c>
      <c r="G63" s="114">
        <v>85</v>
      </c>
      <c r="H63" s="114">
        <v>82</v>
      </c>
      <c r="I63" s="140">
        <v>80</v>
      </c>
      <c r="J63" s="115">
        <v>17</v>
      </c>
      <c r="K63" s="116">
        <v>21.25</v>
      </c>
    </row>
    <row r="64" spans="1:11" ht="14.1" customHeight="1" x14ac:dyDescent="0.2">
      <c r="A64" s="306" t="s">
        <v>295</v>
      </c>
      <c r="B64" s="307" t="s">
        <v>296</v>
      </c>
      <c r="C64" s="308"/>
      <c r="D64" s="113">
        <v>0.1095072175211548</v>
      </c>
      <c r="E64" s="115">
        <v>11</v>
      </c>
      <c r="F64" s="114">
        <v>12</v>
      </c>
      <c r="G64" s="114">
        <v>12</v>
      </c>
      <c r="H64" s="114">
        <v>12</v>
      </c>
      <c r="I64" s="140">
        <v>10</v>
      </c>
      <c r="J64" s="115">
        <v>1</v>
      </c>
      <c r="K64" s="116">
        <v>10</v>
      </c>
    </row>
    <row r="65" spans="1:11" ht="14.1" customHeight="1" x14ac:dyDescent="0.2">
      <c r="A65" s="306" t="s">
        <v>297</v>
      </c>
      <c r="B65" s="307" t="s">
        <v>298</v>
      </c>
      <c r="C65" s="308"/>
      <c r="D65" s="113">
        <v>0.64708810353409651</v>
      </c>
      <c r="E65" s="115">
        <v>65</v>
      </c>
      <c r="F65" s="114">
        <v>72</v>
      </c>
      <c r="G65" s="114">
        <v>71</v>
      </c>
      <c r="H65" s="114">
        <v>78</v>
      </c>
      <c r="I65" s="140">
        <v>84</v>
      </c>
      <c r="J65" s="115">
        <v>-19</v>
      </c>
      <c r="K65" s="116">
        <v>-22.61904761904762</v>
      </c>
    </row>
    <row r="66" spans="1:11" ht="14.1" customHeight="1" x14ac:dyDescent="0.2">
      <c r="A66" s="306">
        <v>82</v>
      </c>
      <c r="B66" s="307" t="s">
        <v>299</v>
      </c>
      <c r="C66" s="308"/>
      <c r="D66" s="113">
        <v>1.2444001991040319</v>
      </c>
      <c r="E66" s="115">
        <v>125</v>
      </c>
      <c r="F66" s="114">
        <v>135</v>
      </c>
      <c r="G66" s="114">
        <v>148</v>
      </c>
      <c r="H66" s="114">
        <v>155</v>
      </c>
      <c r="I66" s="140">
        <v>157</v>
      </c>
      <c r="J66" s="115">
        <v>-32</v>
      </c>
      <c r="K66" s="116">
        <v>-20.38216560509554</v>
      </c>
    </row>
    <row r="67" spans="1:11" ht="14.1" customHeight="1" x14ac:dyDescent="0.2">
      <c r="A67" s="306" t="s">
        <v>300</v>
      </c>
      <c r="B67" s="307" t="s">
        <v>301</v>
      </c>
      <c r="C67" s="308"/>
      <c r="D67" s="113">
        <v>0.28870084619213537</v>
      </c>
      <c r="E67" s="115">
        <v>29</v>
      </c>
      <c r="F67" s="114">
        <v>35</v>
      </c>
      <c r="G67" s="114">
        <v>38</v>
      </c>
      <c r="H67" s="114">
        <v>42</v>
      </c>
      <c r="I67" s="140">
        <v>48</v>
      </c>
      <c r="J67" s="115">
        <v>-19</v>
      </c>
      <c r="K67" s="116">
        <v>-39.583333333333336</v>
      </c>
    </row>
    <row r="68" spans="1:11" ht="14.1" customHeight="1" x14ac:dyDescent="0.2">
      <c r="A68" s="306" t="s">
        <v>302</v>
      </c>
      <c r="B68" s="307" t="s">
        <v>303</v>
      </c>
      <c r="C68" s="308"/>
      <c r="D68" s="113">
        <v>0.57740169238427075</v>
      </c>
      <c r="E68" s="115">
        <v>58</v>
      </c>
      <c r="F68" s="114">
        <v>59</v>
      </c>
      <c r="G68" s="114">
        <v>72</v>
      </c>
      <c r="H68" s="114">
        <v>69</v>
      </c>
      <c r="I68" s="140">
        <v>68</v>
      </c>
      <c r="J68" s="115">
        <v>-10</v>
      </c>
      <c r="K68" s="116">
        <v>-14.705882352941176</v>
      </c>
    </row>
    <row r="69" spans="1:11" ht="14.1" customHeight="1" x14ac:dyDescent="0.2">
      <c r="A69" s="306">
        <v>83</v>
      </c>
      <c r="B69" s="307" t="s">
        <v>304</v>
      </c>
      <c r="C69" s="308"/>
      <c r="D69" s="113">
        <v>1.4036834245893479</v>
      </c>
      <c r="E69" s="115">
        <v>141</v>
      </c>
      <c r="F69" s="114">
        <v>140</v>
      </c>
      <c r="G69" s="114">
        <v>128</v>
      </c>
      <c r="H69" s="114">
        <v>135</v>
      </c>
      <c r="I69" s="140">
        <v>128</v>
      </c>
      <c r="J69" s="115">
        <v>13</v>
      </c>
      <c r="K69" s="116">
        <v>10.15625</v>
      </c>
    </row>
    <row r="70" spans="1:11" ht="14.1" customHeight="1" x14ac:dyDescent="0.2">
      <c r="A70" s="306" t="s">
        <v>305</v>
      </c>
      <c r="B70" s="307" t="s">
        <v>306</v>
      </c>
      <c r="C70" s="308"/>
      <c r="D70" s="113">
        <v>0.84619213539074167</v>
      </c>
      <c r="E70" s="115">
        <v>85</v>
      </c>
      <c r="F70" s="114">
        <v>83</v>
      </c>
      <c r="G70" s="114">
        <v>75</v>
      </c>
      <c r="H70" s="114">
        <v>84</v>
      </c>
      <c r="I70" s="140">
        <v>82</v>
      </c>
      <c r="J70" s="115">
        <v>3</v>
      </c>
      <c r="K70" s="116">
        <v>3.6585365853658538</v>
      </c>
    </row>
    <row r="71" spans="1:11" ht="14.1" customHeight="1" x14ac:dyDescent="0.2">
      <c r="A71" s="306"/>
      <c r="B71" s="307" t="s">
        <v>307</v>
      </c>
      <c r="C71" s="308"/>
      <c r="D71" s="113">
        <v>0.54753608760577399</v>
      </c>
      <c r="E71" s="115">
        <v>55</v>
      </c>
      <c r="F71" s="114">
        <v>55</v>
      </c>
      <c r="G71" s="114">
        <v>49</v>
      </c>
      <c r="H71" s="114">
        <v>57</v>
      </c>
      <c r="I71" s="140">
        <v>56</v>
      </c>
      <c r="J71" s="115">
        <v>-1</v>
      </c>
      <c r="K71" s="116">
        <v>-1.7857142857142858</v>
      </c>
    </row>
    <row r="72" spans="1:11" ht="14.1" customHeight="1" x14ac:dyDescent="0.2">
      <c r="A72" s="306">
        <v>84</v>
      </c>
      <c r="B72" s="307" t="s">
        <v>308</v>
      </c>
      <c r="C72" s="308"/>
      <c r="D72" s="113">
        <v>9.1189646590343454</v>
      </c>
      <c r="E72" s="115">
        <v>916</v>
      </c>
      <c r="F72" s="114">
        <v>1166</v>
      </c>
      <c r="G72" s="114">
        <v>830</v>
      </c>
      <c r="H72" s="114">
        <v>1165</v>
      </c>
      <c r="I72" s="140">
        <v>885</v>
      </c>
      <c r="J72" s="115">
        <v>31</v>
      </c>
      <c r="K72" s="116">
        <v>3.5028248587570623</v>
      </c>
    </row>
    <row r="73" spans="1:11" ht="14.1" customHeight="1" x14ac:dyDescent="0.2">
      <c r="A73" s="306" t="s">
        <v>309</v>
      </c>
      <c r="B73" s="307" t="s">
        <v>310</v>
      </c>
      <c r="C73" s="308"/>
      <c r="D73" s="113">
        <v>0.16923842707814835</v>
      </c>
      <c r="E73" s="115">
        <v>17</v>
      </c>
      <c r="F73" s="114">
        <v>18</v>
      </c>
      <c r="G73" s="114">
        <v>14</v>
      </c>
      <c r="H73" s="114">
        <v>22</v>
      </c>
      <c r="I73" s="140">
        <v>22</v>
      </c>
      <c r="J73" s="115">
        <v>-5</v>
      </c>
      <c r="K73" s="116">
        <v>-22.727272727272727</v>
      </c>
    </row>
    <row r="74" spans="1:11" ht="14.1" customHeight="1" x14ac:dyDescent="0.2">
      <c r="A74" s="306" t="s">
        <v>311</v>
      </c>
      <c r="B74" s="307" t="s">
        <v>312</v>
      </c>
      <c r="C74" s="308"/>
      <c r="D74" s="113">
        <v>0.22896963663514186</v>
      </c>
      <c r="E74" s="115">
        <v>23</v>
      </c>
      <c r="F74" s="114">
        <v>26</v>
      </c>
      <c r="G74" s="114">
        <v>24</v>
      </c>
      <c r="H74" s="114">
        <v>28</v>
      </c>
      <c r="I74" s="140">
        <v>26</v>
      </c>
      <c r="J74" s="115">
        <v>-3</v>
      </c>
      <c r="K74" s="116">
        <v>-11.538461538461538</v>
      </c>
    </row>
    <row r="75" spans="1:11" ht="14.1" customHeight="1" x14ac:dyDescent="0.2">
      <c r="A75" s="306" t="s">
        <v>313</v>
      </c>
      <c r="B75" s="307" t="s">
        <v>314</v>
      </c>
      <c r="C75" s="308"/>
      <c r="D75" s="113">
        <v>7.2374315579890496</v>
      </c>
      <c r="E75" s="115">
        <v>727</v>
      </c>
      <c r="F75" s="114">
        <v>982</v>
      </c>
      <c r="G75" s="114">
        <v>655</v>
      </c>
      <c r="H75" s="114">
        <v>962</v>
      </c>
      <c r="I75" s="140">
        <v>691</v>
      </c>
      <c r="J75" s="115">
        <v>36</v>
      </c>
      <c r="K75" s="116">
        <v>5.2098408104196814</v>
      </c>
    </row>
    <row r="76" spans="1:11" ht="14.1" customHeight="1" x14ac:dyDescent="0.2">
      <c r="A76" s="306">
        <v>91</v>
      </c>
      <c r="B76" s="307" t="s">
        <v>315</v>
      </c>
      <c r="C76" s="308"/>
      <c r="D76" s="113">
        <v>5.9731209556993528E-2</v>
      </c>
      <c r="E76" s="115">
        <v>6</v>
      </c>
      <c r="F76" s="114">
        <v>8</v>
      </c>
      <c r="G76" s="114">
        <v>10</v>
      </c>
      <c r="H76" s="114">
        <v>10</v>
      </c>
      <c r="I76" s="140" t="s">
        <v>513</v>
      </c>
      <c r="J76" s="115" t="s">
        <v>513</v>
      </c>
      <c r="K76" s="116" t="s">
        <v>513</v>
      </c>
    </row>
    <row r="77" spans="1:11" ht="14.1" customHeight="1" x14ac:dyDescent="0.2">
      <c r="A77" s="306">
        <v>92</v>
      </c>
      <c r="B77" s="307" t="s">
        <v>316</v>
      </c>
      <c r="C77" s="308"/>
      <c r="D77" s="113">
        <v>0.97560975609756095</v>
      </c>
      <c r="E77" s="115">
        <v>98</v>
      </c>
      <c r="F77" s="114">
        <v>95</v>
      </c>
      <c r="G77" s="114">
        <v>91</v>
      </c>
      <c r="H77" s="114">
        <v>92</v>
      </c>
      <c r="I77" s="140">
        <v>96</v>
      </c>
      <c r="J77" s="115">
        <v>2</v>
      </c>
      <c r="K77" s="116">
        <v>2.0833333333333335</v>
      </c>
    </row>
    <row r="78" spans="1:11" ht="14.1" customHeight="1" x14ac:dyDescent="0.2">
      <c r="A78" s="306">
        <v>93</v>
      </c>
      <c r="B78" s="307" t="s">
        <v>317</v>
      </c>
      <c r="C78" s="308"/>
      <c r="D78" s="113">
        <v>8.9596814335490299E-2</v>
      </c>
      <c r="E78" s="115">
        <v>9</v>
      </c>
      <c r="F78" s="114">
        <v>8</v>
      </c>
      <c r="G78" s="114">
        <v>10</v>
      </c>
      <c r="H78" s="114">
        <v>10</v>
      </c>
      <c r="I78" s="140">
        <v>10</v>
      </c>
      <c r="J78" s="115">
        <v>-1</v>
      </c>
      <c r="K78" s="116">
        <v>-10</v>
      </c>
    </row>
    <row r="79" spans="1:11" ht="14.1" customHeight="1" x14ac:dyDescent="0.2">
      <c r="A79" s="306">
        <v>94</v>
      </c>
      <c r="B79" s="307" t="s">
        <v>318</v>
      </c>
      <c r="C79" s="308"/>
      <c r="D79" s="113">
        <v>0.86610253857640618</v>
      </c>
      <c r="E79" s="115">
        <v>87</v>
      </c>
      <c r="F79" s="114">
        <v>92</v>
      </c>
      <c r="G79" s="114">
        <v>83</v>
      </c>
      <c r="H79" s="114">
        <v>83</v>
      </c>
      <c r="I79" s="140">
        <v>87</v>
      </c>
      <c r="J79" s="115">
        <v>0</v>
      </c>
      <c r="K79" s="116">
        <v>0</v>
      </c>
    </row>
    <row r="80" spans="1:11" ht="14.1" customHeight="1" x14ac:dyDescent="0.2">
      <c r="A80" s="306" t="s">
        <v>319</v>
      </c>
      <c r="B80" s="307" t="s">
        <v>320</v>
      </c>
      <c r="C80" s="308"/>
      <c r="D80" s="113">
        <v>0</v>
      </c>
      <c r="E80" s="115">
        <v>0</v>
      </c>
      <c r="F80" s="114">
        <v>0</v>
      </c>
      <c r="G80" s="114">
        <v>0</v>
      </c>
      <c r="H80" s="114">
        <v>0</v>
      </c>
      <c r="I80" s="140">
        <v>0</v>
      </c>
      <c r="J80" s="115">
        <v>0</v>
      </c>
      <c r="K80" s="116">
        <v>0</v>
      </c>
    </row>
    <row r="81" spans="1:11" ht="14.1" customHeight="1" x14ac:dyDescent="0.2">
      <c r="A81" s="310" t="s">
        <v>321</v>
      </c>
      <c r="B81" s="311" t="s">
        <v>333</v>
      </c>
      <c r="C81" s="312"/>
      <c r="D81" s="125">
        <v>2.9069188651070186</v>
      </c>
      <c r="E81" s="143">
        <v>292</v>
      </c>
      <c r="F81" s="144">
        <v>310</v>
      </c>
      <c r="G81" s="144">
        <v>306</v>
      </c>
      <c r="H81" s="144">
        <v>315</v>
      </c>
      <c r="I81" s="145">
        <v>309</v>
      </c>
      <c r="J81" s="143">
        <v>-17</v>
      </c>
      <c r="K81" s="146">
        <v>-5.5016181229773462</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18" t="s">
        <v>323</v>
      </c>
      <c r="B85" s="618"/>
      <c r="C85" s="618"/>
      <c r="D85" s="618"/>
      <c r="E85" s="618"/>
      <c r="F85" s="618"/>
      <c r="G85" s="618"/>
      <c r="H85" s="618"/>
      <c r="I85" s="618"/>
      <c r="J85" s="618"/>
      <c r="K85" s="618"/>
    </row>
    <row r="86" spans="1:11" ht="18" customHeight="1" x14ac:dyDescent="0.2">
      <c r="A86" s="618"/>
      <c r="B86" s="618"/>
      <c r="C86" s="618"/>
      <c r="D86" s="618"/>
      <c r="E86" s="618"/>
      <c r="F86" s="618"/>
      <c r="G86" s="618"/>
      <c r="H86" s="618"/>
      <c r="I86" s="618"/>
      <c r="J86" s="618"/>
      <c r="K86" s="618"/>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heetViews>
  <sheetFormatPr baseColWidth="10" defaultColWidth="7.75" defaultRowHeight="15.95" customHeight="1" x14ac:dyDescent="0.2"/>
  <cols>
    <col min="1" max="1" width="3.625" style="402" customWidth="1"/>
    <col min="2" max="2" width="3.125" style="403" customWidth="1"/>
    <col min="3" max="3" width="3.25" style="402" customWidth="1"/>
    <col min="4" max="4" width="5.625" style="403" customWidth="1"/>
    <col min="5" max="5" width="15.5" style="403" customWidth="1"/>
    <col min="6" max="11" width="8.5" style="404" customWidth="1"/>
    <col min="12" max="12" width="7.625" style="405"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32" t="s">
        <v>334</v>
      </c>
      <c r="B3" s="632"/>
      <c r="C3" s="632"/>
      <c r="D3" s="632"/>
      <c r="E3" s="632"/>
      <c r="F3" s="632"/>
      <c r="G3" s="632"/>
      <c r="H3" s="632"/>
      <c r="I3" s="632"/>
      <c r="J3" s="632"/>
      <c r="K3" s="632"/>
      <c r="L3" s="63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33" t="s">
        <v>335</v>
      </c>
      <c r="B5" s="633"/>
      <c r="C5" s="633"/>
      <c r="D5" s="633"/>
      <c r="E5" s="336"/>
      <c r="F5" s="336"/>
      <c r="G5" s="336"/>
      <c r="H5" s="336"/>
      <c r="I5" s="337"/>
      <c r="J5" s="337"/>
      <c r="K5" s="336"/>
      <c r="L5" s="336"/>
    </row>
    <row r="6" spans="1:17" s="94" customFormat="1" ht="11.25" customHeight="1" x14ac:dyDescent="0.2">
      <c r="A6" s="338"/>
      <c r="B6" s="338"/>
      <c r="C6" s="338"/>
      <c r="D6" s="338"/>
      <c r="E6" s="336"/>
      <c r="F6" s="336"/>
      <c r="G6" s="336"/>
      <c r="H6" s="336"/>
      <c r="I6" s="337"/>
      <c r="J6" s="337"/>
      <c r="K6" s="336"/>
      <c r="L6" s="336"/>
    </row>
    <row r="7" spans="1:17" s="91" customFormat="1" ht="12" customHeight="1" x14ac:dyDescent="0.2">
      <c r="A7" s="634" t="s">
        <v>336</v>
      </c>
      <c r="B7" s="634"/>
      <c r="C7" s="634"/>
      <c r="D7" s="634"/>
      <c r="E7" s="634"/>
      <c r="F7" s="637" t="s">
        <v>104</v>
      </c>
      <c r="G7" s="638"/>
      <c r="H7" s="638"/>
      <c r="I7" s="638"/>
      <c r="J7" s="638"/>
      <c r="K7" s="638"/>
      <c r="L7" s="639"/>
      <c r="M7" s="96"/>
      <c r="N7" s="96"/>
      <c r="O7" s="96"/>
      <c r="P7" s="96"/>
      <c r="Q7" s="96"/>
    </row>
    <row r="8" spans="1:17" ht="21.75" customHeight="1" x14ac:dyDescent="0.2">
      <c r="A8" s="634"/>
      <c r="B8" s="634"/>
      <c r="C8" s="634"/>
      <c r="D8" s="634"/>
      <c r="E8" s="634"/>
      <c r="F8" s="640" t="s">
        <v>335</v>
      </c>
      <c r="G8" s="640" t="s">
        <v>337</v>
      </c>
      <c r="H8" s="640" t="s">
        <v>338</v>
      </c>
      <c r="I8" s="640" t="s">
        <v>339</v>
      </c>
      <c r="J8" s="640" t="s">
        <v>340</v>
      </c>
      <c r="K8" s="642" t="s">
        <v>341</v>
      </c>
      <c r="L8" s="643"/>
    </row>
    <row r="9" spans="1:17" ht="12" customHeight="1" x14ac:dyDescent="0.2">
      <c r="A9" s="634"/>
      <c r="B9" s="634"/>
      <c r="C9" s="634"/>
      <c r="D9" s="634"/>
      <c r="E9" s="634"/>
      <c r="F9" s="641"/>
      <c r="G9" s="641"/>
      <c r="H9" s="641"/>
      <c r="I9" s="641"/>
      <c r="J9" s="641"/>
      <c r="K9" s="339" t="s">
        <v>102</v>
      </c>
      <c r="L9" s="340" t="s">
        <v>342</v>
      </c>
    </row>
    <row r="10" spans="1:17" ht="12" customHeight="1" x14ac:dyDescent="0.2">
      <c r="A10" s="635"/>
      <c r="B10" s="635"/>
      <c r="C10" s="635"/>
      <c r="D10" s="635"/>
      <c r="E10" s="636"/>
      <c r="F10" s="341">
        <v>1</v>
      </c>
      <c r="G10" s="342">
        <v>2</v>
      </c>
      <c r="H10" s="342">
        <v>3</v>
      </c>
      <c r="I10" s="342">
        <v>4</v>
      </c>
      <c r="J10" s="342">
        <v>5</v>
      </c>
      <c r="K10" s="342">
        <v>6</v>
      </c>
      <c r="L10" s="342">
        <v>7</v>
      </c>
      <c r="M10" s="101"/>
    </row>
    <row r="11" spans="1:17" s="110" customFormat="1" ht="27.75" customHeight="1" x14ac:dyDescent="0.2">
      <c r="A11" s="620" t="s">
        <v>343</v>
      </c>
      <c r="B11" s="621"/>
      <c r="C11" s="621"/>
      <c r="D11" s="621"/>
      <c r="E11" s="622"/>
      <c r="F11" s="343"/>
      <c r="G11" s="343"/>
      <c r="H11" s="343"/>
      <c r="I11" s="343"/>
      <c r="J11" s="344"/>
      <c r="K11" s="343"/>
      <c r="L11" s="344"/>
    </row>
    <row r="12" spans="1:17" s="110" customFormat="1" ht="15.75" customHeight="1" x14ac:dyDescent="0.2">
      <c r="A12" s="345" t="s">
        <v>104</v>
      </c>
      <c r="B12" s="346"/>
      <c r="C12" s="347"/>
      <c r="D12" s="347"/>
      <c r="E12" s="348"/>
      <c r="F12" s="536">
        <v>3750</v>
      </c>
      <c r="G12" s="536">
        <v>3393</v>
      </c>
      <c r="H12" s="536">
        <v>5294</v>
      </c>
      <c r="I12" s="536">
        <v>3531</v>
      </c>
      <c r="J12" s="537">
        <v>3703</v>
      </c>
      <c r="K12" s="538">
        <v>47</v>
      </c>
      <c r="L12" s="349">
        <v>1.2692411558196057</v>
      </c>
    </row>
    <row r="13" spans="1:17" s="110" customFormat="1" ht="15" customHeight="1" x14ac:dyDescent="0.2">
      <c r="A13" s="350" t="s">
        <v>344</v>
      </c>
      <c r="B13" s="351" t="s">
        <v>345</v>
      </c>
      <c r="C13" s="347"/>
      <c r="D13" s="347"/>
      <c r="E13" s="348"/>
      <c r="F13" s="536">
        <v>2155</v>
      </c>
      <c r="G13" s="536">
        <v>1756</v>
      </c>
      <c r="H13" s="536">
        <v>2765</v>
      </c>
      <c r="I13" s="536">
        <v>2040</v>
      </c>
      <c r="J13" s="537">
        <v>2081</v>
      </c>
      <c r="K13" s="538">
        <v>74</v>
      </c>
      <c r="L13" s="349">
        <v>3.5559827006246998</v>
      </c>
    </row>
    <row r="14" spans="1:17" s="110" customFormat="1" ht="22.5" customHeight="1" x14ac:dyDescent="0.2">
      <c r="A14" s="350"/>
      <c r="B14" s="351" t="s">
        <v>346</v>
      </c>
      <c r="C14" s="347"/>
      <c r="D14" s="347"/>
      <c r="E14" s="348"/>
      <c r="F14" s="536">
        <v>1595</v>
      </c>
      <c r="G14" s="536">
        <v>1637</v>
      </c>
      <c r="H14" s="536">
        <v>2529</v>
      </c>
      <c r="I14" s="536">
        <v>1491</v>
      </c>
      <c r="J14" s="537">
        <v>1622</v>
      </c>
      <c r="K14" s="538">
        <v>-27</v>
      </c>
      <c r="L14" s="349">
        <v>-1.6646115906288532</v>
      </c>
    </row>
    <row r="15" spans="1:17" s="110" customFormat="1" ht="15" customHeight="1" x14ac:dyDescent="0.2">
      <c r="A15" s="350" t="s">
        <v>347</v>
      </c>
      <c r="B15" s="351" t="s">
        <v>108</v>
      </c>
      <c r="C15" s="347"/>
      <c r="D15" s="347"/>
      <c r="E15" s="348"/>
      <c r="F15" s="536">
        <v>973</v>
      </c>
      <c r="G15" s="536">
        <v>976</v>
      </c>
      <c r="H15" s="536">
        <v>2157</v>
      </c>
      <c r="I15" s="536">
        <v>845</v>
      </c>
      <c r="J15" s="537">
        <v>895</v>
      </c>
      <c r="K15" s="538">
        <v>78</v>
      </c>
      <c r="L15" s="349">
        <v>8.7150837988826808</v>
      </c>
    </row>
    <row r="16" spans="1:17" s="110" customFormat="1" ht="15" customHeight="1" x14ac:dyDescent="0.2">
      <c r="A16" s="350"/>
      <c r="B16" s="351" t="s">
        <v>109</v>
      </c>
      <c r="C16" s="347"/>
      <c r="D16" s="347"/>
      <c r="E16" s="348"/>
      <c r="F16" s="536">
        <v>2407</v>
      </c>
      <c r="G16" s="536">
        <v>2179</v>
      </c>
      <c r="H16" s="536">
        <v>2836</v>
      </c>
      <c r="I16" s="536">
        <v>2373</v>
      </c>
      <c r="J16" s="537">
        <v>2449</v>
      </c>
      <c r="K16" s="538">
        <v>-42</v>
      </c>
      <c r="L16" s="349">
        <v>-1.7149857084524296</v>
      </c>
    </row>
    <row r="17" spans="1:12" s="110" customFormat="1" ht="15" customHeight="1" x14ac:dyDescent="0.2">
      <c r="A17" s="350"/>
      <c r="B17" s="351" t="s">
        <v>110</v>
      </c>
      <c r="C17" s="347"/>
      <c r="D17" s="347"/>
      <c r="E17" s="348"/>
      <c r="F17" s="536">
        <v>335</v>
      </c>
      <c r="G17" s="536">
        <v>211</v>
      </c>
      <c r="H17" s="536">
        <v>271</v>
      </c>
      <c r="I17" s="536">
        <v>285</v>
      </c>
      <c r="J17" s="537">
        <v>319</v>
      </c>
      <c r="K17" s="538">
        <v>16</v>
      </c>
      <c r="L17" s="349">
        <v>5.015673981191223</v>
      </c>
    </row>
    <row r="18" spans="1:12" s="110" customFormat="1" ht="15" customHeight="1" x14ac:dyDescent="0.2">
      <c r="A18" s="350"/>
      <c r="B18" s="351" t="s">
        <v>111</v>
      </c>
      <c r="C18" s="347"/>
      <c r="D18" s="347"/>
      <c r="E18" s="348"/>
      <c r="F18" s="536">
        <v>35</v>
      </c>
      <c r="G18" s="536">
        <v>27</v>
      </c>
      <c r="H18" s="536">
        <v>30</v>
      </c>
      <c r="I18" s="536">
        <v>28</v>
      </c>
      <c r="J18" s="537">
        <v>40</v>
      </c>
      <c r="K18" s="538">
        <v>-5</v>
      </c>
      <c r="L18" s="349">
        <v>-12.5</v>
      </c>
    </row>
    <row r="19" spans="1:12" s="110" customFormat="1" ht="15" customHeight="1" x14ac:dyDescent="0.2">
      <c r="A19" s="118" t="s">
        <v>113</v>
      </c>
      <c r="B19" s="119" t="s">
        <v>181</v>
      </c>
      <c r="C19" s="347"/>
      <c r="D19" s="347"/>
      <c r="E19" s="348"/>
      <c r="F19" s="536">
        <v>2529</v>
      </c>
      <c r="G19" s="536">
        <v>2085</v>
      </c>
      <c r="H19" s="536">
        <v>3723</v>
      </c>
      <c r="I19" s="536">
        <v>2274</v>
      </c>
      <c r="J19" s="537">
        <v>2423</v>
      </c>
      <c r="K19" s="538">
        <v>106</v>
      </c>
      <c r="L19" s="349">
        <v>4.3747420553033427</v>
      </c>
    </row>
    <row r="20" spans="1:12" s="110" customFormat="1" ht="15" customHeight="1" x14ac:dyDescent="0.2">
      <c r="A20" s="118"/>
      <c r="B20" s="119" t="s">
        <v>182</v>
      </c>
      <c r="C20" s="347"/>
      <c r="D20" s="347"/>
      <c r="E20" s="348"/>
      <c r="F20" s="536">
        <v>1221</v>
      </c>
      <c r="G20" s="536">
        <v>1308</v>
      </c>
      <c r="H20" s="536">
        <v>1571</v>
      </c>
      <c r="I20" s="536">
        <v>1257</v>
      </c>
      <c r="J20" s="537">
        <v>1280</v>
      </c>
      <c r="K20" s="538">
        <v>-59</v>
      </c>
      <c r="L20" s="349">
        <v>-4.609375</v>
      </c>
    </row>
    <row r="21" spans="1:12" s="110" customFormat="1" ht="15" customHeight="1" x14ac:dyDescent="0.2">
      <c r="A21" s="118" t="s">
        <v>113</v>
      </c>
      <c r="B21" s="119" t="s">
        <v>116</v>
      </c>
      <c r="C21" s="347"/>
      <c r="D21" s="347"/>
      <c r="E21" s="348"/>
      <c r="F21" s="536">
        <v>2836</v>
      </c>
      <c r="G21" s="536">
        <v>2527</v>
      </c>
      <c r="H21" s="536">
        <v>4186</v>
      </c>
      <c r="I21" s="536">
        <v>2614</v>
      </c>
      <c r="J21" s="537">
        <v>2876</v>
      </c>
      <c r="K21" s="538">
        <v>-40</v>
      </c>
      <c r="L21" s="349">
        <v>-1.3908205841446453</v>
      </c>
    </row>
    <row r="22" spans="1:12" s="110" customFormat="1" ht="15" customHeight="1" x14ac:dyDescent="0.2">
      <c r="A22" s="118"/>
      <c r="B22" s="119" t="s">
        <v>117</v>
      </c>
      <c r="C22" s="347"/>
      <c r="D22" s="347"/>
      <c r="E22" s="348"/>
      <c r="F22" s="536">
        <v>913</v>
      </c>
      <c r="G22" s="536">
        <v>866</v>
      </c>
      <c r="H22" s="536">
        <v>1105</v>
      </c>
      <c r="I22" s="536">
        <v>916</v>
      </c>
      <c r="J22" s="537">
        <v>827</v>
      </c>
      <c r="K22" s="538">
        <v>86</v>
      </c>
      <c r="L22" s="349">
        <v>10.399032648125756</v>
      </c>
    </row>
    <row r="23" spans="1:12" s="110" customFormat="1" ht="15" customHeight="1" x14ac:dyDescent="0.2">
      <c r="A23" s="352" t="s">
        <v>347</v>
      </c>
      <c r="B23" s="353" t="s">
        <v>193</v>
      </c>
      <c r="C23" s="354"/>
      <c r="D23" s="354"/>
      <c r="E23" s="355"/>
      <c r="F23" s="539">
        <v>101</v>
      </c>
      <c r="G23" s="539">
        <v>219</v>
      </c>
      <c r="H23" s="539">
        <v>975</v>
      </c>
      <c r="I23" s="539">
        <v>75</v>
      </c>
      <c r="J23" s="540">
        <v>65</v>
      </c>
      <c r="K23" s="541">
        <v>36</v>
      </c>
      <c r="L23" s="356">
        <v>55.384615384615387</v>
      </c>
    </row>
    <row r="24" spans="1:12" s="110" customFormat="1" ht="15" customHeight="1" x14ac:dyDescent="0.2">
      <c r="A24" s="623" t="s">
        <v>348</v>
      </c>
      <c r="B24" s="624"/>
      <c r="C24" s="624"/>
      <c r="D24" s="624"/>
      <c r="E24" s="625"/>
      <c r="F24" s="357"/>
      <c r="G24" s="357"/>
      <c r="H24" s="357"/>
      <c r="I24" s="357"/>
      <c r="J24" s="357"/>
      <c r="K24" s="358"/>
      <c r="L24" s="359"/>
    </row>
    <row r="25" spans="1:12" s="110" customFormat="1" ht="15" customHeight="1" x14ac:dyDescent="0.2">
      <c r="A25" s="360" t="s">
        <v>104</v>
      </c>
      <c r="B25" s="361"/>
      <c r="C25" s="362"/>
      <c r="D25" s="362"/>
      <c r="E25" s="363"/>
      <c r="F25" s="542">
        <v>37</v>
      </c>
      <c r="G25" s="542">
        <v>47.8</v>
      </c>
      <c r="H25" s="542">
        <v>41.7</v>
      </c>
      <c r="I25" s="542">
        <v>44.6</v>
      </c>
      <c r="J25" s="542">
        <v>38.1</v>
      </c>
      <c r="K25" s="543" t="s">
        <v>349</v>
      </c>
      <c r="L25" s="364">
        <v>-1.1000000000000014</v>
      </c>
    </row>
    <row r="26" spans="1:12" s="110" customFormat="1" ht="15" customHeight="1" x14ac:dyDescent="0.2">
      <c r="A26" s="365" t="s">
        <v>105</v>
      </c>
      <c r="B26" s="366" t="s">
        <v>345</v>
      </c>
      <c r="C26" s="362"/>
      <c r="D26" s="362"/>
      <c r="E26" s="363"/>
      <c r="F26" s="542">
        <v>32.200000000000003</v>
      </c>
      <c r="G26" s="542">
        <v>44.8</v>
      </c>
      <c r="H26" s="542">
        <v>38.700000000000003</v>
      </c>
      <c r="I26" s="542">
        <v>40.9</v>
      </c>
      <c r="J26" s="544">
        <v>34.1</v>
      </c>
      <c r="K26" s="543" t="s">
        <v>349</v>
      </c>
      <c r="L26" s="364">
        <v>-1.8999999999999986</v>
      </c>
    </row>
    <row r="27" spans="1:12" s="110" customFormat="1" ht="15" customHeight="1" x14ac:dyDescent="0.2">
      <c r="A27" s="365"/>
      <c r="B27" s="366" t="s">
        <v>346</v>
      </c>
      <c r="C27" s="362"/>
      <c r="D27" s="362"/>
      <c r="E27" s="363"/>
      <c r="F27" s="542">
        <v>43.5</v>
      </c>
      <c r="G27" s="542">
        <v>51.2</v>
      </c>
      <c r="H27" s="542">
        <v>45.1</v>
      </c>
      <c r="I27" s="542">
        <v>49.8</v>
      </c>
      <c r="J27" s="542">
        <v>43.2</v>
      </c>
      <c r="K27" s="543" t="s">
        <v>349</v>
      </c>
      <c r="L27" s="364">
        <v>0.29999999999999716</v>
      </c>
    </row>
    <row r="28" spans="1:12" s="110" customFormat="1" ht="15" customHeight="1" x14ac:dyDescent="0.2">
      <c r="A28" s="365" t="s">
        <v>113</v>
      </c>
      <c r="B28" s="366" t="s">
        <v>108</v>
      </c>
      <c r="C28" s="362"/>
      <c r="D28" s="362"/>
      <c r="E28" s="363"/>
      <c r="F28" s="542">
        <v>47</v>
      </c>
      <c r="G28" s="542">
        <v>53.8</v>
      </c>
      <c r="H28" s="542">
        <v>48.9</v>
      </c>
      <c r="I28" s="542">
        <v>49.4</v>
      </c>
      <c r="J28" s="542">
        <v>48.5</v>
      </c>
      <c r="K28" s="543" t="s">
        <v>349</v>
      </c>
      <c r="L28" s="364">
        <v>-1.5</v>
      </c>
    </row>
    <row r="29" spans="1:12" s="110" customFormat="1" ht="11.25" x14ac:dyDescent="0.2">
      <c r="A29" s="365"/>
      <c r="B29" s="366" t="s">
        <v>109</v>
      </c>
      <c r="C29" s="362"/>
      <c r="D29" s="362"/>
      <c r="E29" s="363"/>
      <c r="F29" s="542">
        <v>35</v>
      </c>
      <c r="G29" s="542">
        <v>46.3</v>
      </c>
      <c r="H29" s="542">
        <v>39.5</v>
      </c>
      <c r="I29" s="542">
        <v>43.6</v>
      </c>
      <c r="J29" s="544">
        <v>36.5</v>
      </c>
      <c r="K29" s="543" t="s">
        <v>349</v>
      </c>
      <c r="L29" s="364">
        <v>-1.5</v>
      </c>
    </row>
    <row r="30" spans="1:12" s="110" customFormat="1" ht="15" customHeight="1" x14ac:dyDescent="0.2">
      <c r="A30" s="365"/>
      <c r="B30" s="366" t="s">
        <v>110</v>
      </c>
      <c r="C30" s="362"/>
      <c r="D30" s="362"/>
      <c r="E30" s="363"/>
      <c r="F30" s="542">
        <v>23.6</v>
      </c>
      <c r="G30" s="542">
        <v>41.2</v>
      </c>
      <c r="H30" s="542">
        <v>34.299999999999997</v>
      </c>
      <c r="I30" s="542">
        <v>40.4</v>
      </c>
      <c r="J30" s="542">
        <v>25.5</v>
      </c>
      <c r="K30" s="543" t="s">
        <v>349</v>
      </c>
      <c r="L30" s="364">
        <v>-1.8999999999999986</v>
      </c>
    </row>
    <row r="31" spans="1:12" s="110" customFormat="1" ht="15" customHeight="1" x14ac:dyDescent="0.2">
      <c r="A31" s="365"/>
      <c r="B31" s="366" t="s">
        <v>111</v>
      </c>
      <c r="C31" s="362"/>
      <c r="D31" s="362"/>
      <c r="E31" s="363"/>
      <c r="F31" s="542">
        <v>48.6</v>
      </c>
      <c r="G31" s="542">
        <v>44.4</v>
      </c>
      <c r="H31" s="542">
        <v>33.299999999999997</v>
      </c>
      <c r="I31" s="542">
        <v>35.700000000000003</v>
      </c>
      <c r="J31" s="542">
        <v>20</v>
      </c>
      <c r="K31" s="543" t="s">
        <v>349</v>
      </c>
      <c r="L31" s="364">
        <v>28.6</v>
      </c>
    </row>
    <row r="32" spans="1:12" s="110" customFormat="1" ht="15" customHeight="1" x14ac:dyDescent="0.2">
      <c r="A32" s="367" t="s">
        <v>113</v>
      </c>
      <c r="B32" s="368" t="s">
        <v>181</v>
      </c>
      <c r="C32" s="362"/>
      <c r="D32" s="362"/>
      <c r="E32" s="363"/>
      <c r="F32" s="542">
        <v>29.1</v>
      </c>
      <c r="G32" s="542">
        <v>37</v>
      </c>
      <c r="H32" s="542">
        <v>32</v>
      </c>
      <c r="I32" s="542">
        <v>36.5</v>
      </c>
      <c r="J32" s="544">
        <v>27.9</v>
      </c>
      <c r="K32" s="543" t="s">
        <v>349</v>
      </c>
      <c r="L32" s="364">
        <v>1.2000000000000028</v>
      </c>
    </row>
    <row r="33" spans="1:12" s="110" customFormat="1" ht="15" customHeight="1" x14ac:dyDescent="0.2">
      <c r="A33" s="367"/>
      <c r="B33" s="368" t="s">
        <v>182</v>
      </c>
      <c r="C33" s="362"/>
      <c r="D33" s="362"/>
      <c r="E33" s="363"/>
      <c r="F33" s="542">
        <v>52.7</v>
      </c>
      <c r="G33" s="542">
        <v>63</v>
      </c>
      <c r="H33" s="542">
        <v>58</v>
      </c>
      <c r="I33" s="542">
        <v>58.8</v>
      </c>
      <c r="J33" s="542">
        <v>56.8</v>
      </c>
      <c r="K33" s="543" t="s">
        <v>349</v>
      </c>
      <c r="L33" s="364">
        <v>-4.0999999999999943</v>
      </c>
    </row>
    <row r="34" spans="1:12" s="369" customFormat="1" ht="15" customHeight="1" x14ac:dyDescent="0.2">
      <c r="A34" s="367" t="s">
        <v>113</v>
      </c>
      <c r="B34" s="368" t="s">
        <v>116</v>
      </c>
      <c r="C34" s="362"/>
      <c r="D34" s="362"/>
      <c r="E34" s="363"/>
      <c r="F34" s="542">
        <v>36.4</v>
      </c>
      <c r="G34" s="542">
        <v>48.3</v>
      </c>
      <c r="H34" s="542">
        <v>41.5</v>
      </c>
      <c r="I34" s="542">
        <v>45.2</v>
      </c>
      <c r="J34" s="542">
        <v>38.9</v>
      </c>
      <c r="K34" s="543" t="s">
        <v>349</v>
      </c>
      <c r="L34" s="364">
        <v>-2.5</v>
      </c>
    </row>
    <row r="35" spans="1:12" s="369" customFormat="1" ht="11.25" x14ac:dyDescent="0.2">
      <c r="A35" s="370"/>
      <c r="B35" s="371" t="s">
        <v>117</v>
      </c>
      <c r="C35" s="372"/>
      <c r="D35" s="372"/>
      <c r="E35" s="373"/>
      <c r="F35" s="545">
        <v>38.700000000000003</v>
      </c>
      <c r="G35" s="545">
        <v>46.3</v>
      </c>
      <c r="H35" s="545">
        <v>42.2</v>
      </c>
      <c r="I35" s="545">
        <v>43.1</v>
      </c>
      <c r="J35" s="546">
        <v>35.200000000000003</v>
      </c>
      <c r="K35" s="547" t="s">
        <v>349</v>
      </c>
      <c r="L35" s="374">
        <v>3.5</v>
      </c>
    </row>
    <row r="36" spans="1:12" s="369" customFormat="1" ht="15.95" customHeight="1" x14ac:dyDescent="0.2">
      <c r="A36" s="375" t="s">
        <v>350</v>
      </c>
      <c r="B36" s="376"/>
      <c r="C36" s="377"/>
      <c r="D36" s="376"/>
      <c r="E36" s="378"/>
      <c r="F36" s="548">
        <v>3633</v>
      </c>
      <c r="G36" s="548">
        <v>3151</v>
      </c>
      <c r="H36" s="548">
        <v>4173</v>
      </c>
      <c r="I36" s="548">
        <v>3434</v>
      </c>
      <c r="J36" s="548">
        <v>3617</v>
      </c>
      <c r="K36" s="549">
        <v>16</v>
      </c>
      <c r="L36" s="380">
        <v>0.44235554326790155</v>
      </c>
    </row>
    <row r="37" spans="1:12" s="369" customFormat="1" ht="15.95" customHeight="1" x14ac:dyDescent="0.2">
      <c r="A37" s="381"/>
      <c r="B37" s="382" t="s">
        <v>113</v>
      </c>
      <c r="C37" s="382" t="s">
        <v>351</v>
      </c>
      <c r="D37" s="382"/>
      <c r="E37" s="383"/>
      <c r="F37" s="548">
        <v>1344</v>
      </c>
      <c r="G37" s="548">
        <v>1505</v>
      </c>
      <c r="H37" s="548">
        <v>1739</v>
      </c>
      <c r="I37" s="548">
        <v>1532</v>
      </c>
      <c r="J37" s="548">
        <v>1377</v>
      </c>
      <c r="K37" s="549">
        <v>-33</v>
      </c>
      <c r="L37" s="380">
        <v>-2.3965141612200438</v>
      </c>
    </row>
    <row r="38" spans="1:12" s="369" customFormat="1" ht="15.95" customHeight="1" x14ac:dyDescent="0.2">
      <c r="A38" s="381"/>
      <c r="B38" s="384" t="s">
        <v>105</v>
      </c>
      <c r="C38" s="384" t="s">
        <v>106</v>
      </c>
      <c r="D38" s="385"/>
      <c r="E38" s="383"/>
      <c r="F38" s="548">
        <v>2094</v>
      </c>
      <c r="G38" s="548">
        <v>1678</v>
      </c>
      <c r="H38" s="548">
        <v>2212</v>
      </c>
      <c r="I38" s="548">
        <v>1994</v>
      </c>
      <c r="J38" s="550">
        <v>2048</v>
      </c>
      <c r="K38" s="549">
        <v>46</v>
      </c>
      <c r="L38" s="380">
        <v>2.24609375</v>
      </c>
    </row>
    <row r="39" spans="1:12" s="369" customFormat="1" ht="15.95" customHeight="1" x14ac:dyDescent="0.2">
      <c r="A39" s="381"/>
      <c r="B39" s="385"/>
      <c r="C39" s="382" t="s">
        <v>352</v>
      </c>
      <c r="D39" s="385"/>
      <c r="E39" s="383"/>
      <c r="F39" s="548">
        <v>675</v>
      </c>
      <c r="G39" s="548">
        <v>751</v>
      </c>
      <c r="H39" s="548">
        <v>855</v>
      </c>
      <c r="I39" s="548">
        <v>815</v>
      </c>
      <c r="J39" s="548">
        <v>699</v>
      </c>
      <c r="K39" s="549">
        <v>-24</v>
      </c>
      <c r="L39" s="380">
        <v>-3.4334763948497855</v>
      </c>
    </row>
    <row r="40" spans="1:12" s="369" customFormat="1" ht="15.95" customHeight="1" x14ac:dyDescent="0.2">
      <c r="A40" s="381"/>
      <c r="B40" s="384"/>
      <c r="C40" s="384" t="s">
        <v>107</v>
      </c>
      <c r="D40" s="385"/>
      <c r="E40" s="383"/>
      <c r="F40" s="548">
        <v>1539</v>
      </c>
      <c r="G40" s="548">
        <v>1473</v>
      </c>
      <c r="H40" s="548">
        <v>1961</v>
      </c>
      <c r="I40" s="548">
        <v>1440</v>
      </c>
      <c r="J40" s="548">
        <v>1569</v>
      </c>
      <c r="K40" s="549">
        <v>-30</v>
      </c>
      <c r="L40" s="380">
        <v>-1.9120458891013383</v>
      </c>
    </row>
    <row r="41" spans="1:12" s="369" customFormat="1" ht="24" customHeight="1" x14ac:dyDescent="0.2">
      <c r="A41" s="381"/>
      <c r="B41" s="385"/>
      <c r="C41" s="382" t="s">
        <v>352</v>
      </c>
      <c r="D41" s="385"/>
      <c r="E41" s="383"/>
      <c r="F41" s="548">
        <v>669</v>
      </c>
      <c r="G41" s="548">
        <v>754</v>
      </c>
      <c r="H41" s="548">
        <v>884</v>
      </c>
      <c r="I41" s="548">
        <v>717</v>
      </c>
      <c r="J41" s="550">
        <v>678</v>
      </c>
      <c r="K41" s="549">
        <v>-9</v>
      </c>
      <c r="L41" s="380">
        <v>-1.3274336283185841</v>
      </c>
    </row>
    <row r="42" spans="1:12" s="110" customFormat="1" ht="15" customHeight="1" x14ac:dyDescent="0.2">
      <c r="A42" s="381"/>
      <c r="B42" s="384" t="s">
        <v>113</v>
      </c>
      <c r="C42" s="384" t="s">
        <v>353</v>
      </c>
      <c r="D42" s="385"/>
      <c r="E42" s="383"/>
      <c r="F42" s="548">
        <v>874</v>
      </c>
      <c r="G42" s="548">
        <v>770</v>
      </c>
      <c r="H42" s="548">
        <v>1148</v>
      </c>
      <c r="I42" s="548">
        <v>775</v>
      </c>
      <c r="J42" s="548">
        <v>827</v>
      </c>
      <c r="K42" s="549">
        <v>47</v>
      </c>
      <c r="L42" s="380">
        <v>5.6831922611850061</v>
      </c>
    </row>
    <row r="43" spans="1:12" s="110" customFormat="1" ht="15" customHeight="1" x14ac:dyDescent="0.2">
      <c r="A43" s="381"/>
      <c r="B43" s="385"/>
      <c r="C43" s="382" t="s">
        <v>352</v>
      </c>
      <c r="D43" s="385"/>
      <c r="E43" s="383"/>
      <c r="F43" s="548">
        <v>411</v>
      </c>
      <c r="G43" s="548">
        <v>414</v>
      </c>
      <c r="H43" s="548">
        <v>561</v>
      </c>
      <c r="I43" s="548">
        <v>383</v>
      </c>
      <c r="J43" s="548">
        <v>401</v>
      </c>
      <c r="K43" s="549">
        <v>10</v>
      </c>
      <c r="L43" s="380">
        <v>2.4937655860349128</v>
      </c>
    </row>
    <row r="44" spans="1:12" s="110" customFormat="1" ht="15" customHeight="1" x14ac:dyDescent="0.2">
      <c r="A44" s="381"/>
      <c r="B44" s="384"/>
      <c r="C44" s="366" t="s">
        <v>109</v>
      </c>
      <c r="D44" s="385"/>
      <c r="E44" s="383"/>
      <c r="F44" s="548">
        <v>2389</v>
      </c>
      <c r="G44" s="548">
        <v>2143</v>
      </c>
      <c r="H44" s="548">
        <v>2724</v>
      </c>
      <c r="I44" s="548">
        <v>2346</v>
      </c>
      <c r="J44" s="550">
        <v>2432</v>
      </c>
      <c r="K44" s="549">
        <v>-43</v>
      </c>
      <c r="L44" s="380">
        <v>-1.768092105263158</v>
      </c>
    </row>
    <row r="45" spans="1:12" s="110" customFormat="1" ht="15" customHeight="1" x14ac:dyDescent="0.2">
      <c r="A45" s="381"/>
      <c r="B45" s="385"/>
      <c r="C45" s="382" t="s">
        <v>352</v>
      </c>
      <c r="D45" s="385"/>
      <c r="E45" s="383"/>
      <c r="F45" s="548">
        <v>837</v>
      </c>
      <c r="G45" s="548">
        <v>992</v>
      </c>
      <c r="H45" s="548">
        <v>1075</v>
      </c>
      <c r="I45" s="548">
        <v>1024</v>
      </c>
      <c r="J45" s="548">
        <v>887</v>
      </c>
      <c r="K45" s="549">
        <v>-50</v>
      </c>
      <c r="L45" s="380">
        <v>-5.636978579481398</v>
      </c>
    </row>
    <row r="46" spans="1:12" s="110" customFormat="1" ht="15" customHeight="1" x14ac:dyDescent="0.2">
      <c r="A46" s="381"/>
      <c r="B46" s="384"/>
      <c r="C46" s="366" t="s">
        <v>110</v>
      </c>
      <c r="D46" s="385"/>
      <c r="E46" s="383"/>
      <c r="F46" s="548">
        <v>335</v>
      </c>
      <c r="G46" s="548">
        <v>211</v>
      </c>
      <c r="H46" s="548">
        <v>271</v>
      </c>
      <c r="I46" s="548">
        <v>285</v>
      </c>
      <c r="J46" s="548">
        <v>318</v>
      </c>
      <c r="K46" s="549">
        <v>17</v>
      </c>
      <c r="L46" s="380">
        <v>5.3459119496855347</v>
      </c>
    </row>
    <row r="47" spans="1:12" s="110" customFormat="1" ht="15" customHeight="1" x14ac:dyDescent="0.2">
      <c r="A47" s="381"/>
      <c r="B47" s="385"/>
      <c r="C47" s="382" t="s">
        <v>352</v>
      </c>
      <c r="D47" s="385"/>
      <c r="E47" s="383"/>
      <c r="F47" s="548">
        <v>79</v>
      </c>
      <c r="G47" s="548">
        <v>87</v>
      </c>
      <c r="H47" s="548">
        <v>93</v>
      </c>
      <c r="I47" s="548">
        <v>115</v>
      </c>
      <c r="J47" s="550">
        <v>81</v>
      </c>
      <c r="K47" s="549">
        <v>-2</v>
      </c>
      <c r="L47" s="380">
        <v>-2.4691358024691357</v>
      </c>
    </row>
    <row r="48" spans="1:12" s="110" customFormat="1" ht="15" customHeight="1" x14ac:dyDescent="0.2">
      <c r="A48" s="381"/>
      <c r="B48" s="385"/>
      <c r="C48" s="366" t="s">
        <v>111</v>
      </c>
      <c r="D48" s="386"/>
      <c r="E48" s="387"/>
      <c r="F48" s="548">
        <v>35</v>
      </c>
      <c r="G48" s="548">
        <v>27</v>
      </c>
      <c r="H48" s="548">
        <v>30</v>
      </c>
      <c r="I48" s="548">
        <v>28</v>
      </c>
      <c r="J48" s="548">
        <v>40</v>
      </c>
      <c r="K48" s="549">
        <v>-5</v>
      </c>
      <c r="L48" s="380">
        <v>-12.5</v>
      </c>
    </row>
    <row r="49" spans="1:12" s="110" customFormat="1" ht="15" customHeight="1" x14ac:dyDescent="0.2">
      <c r="A49" s="381"/>
      <c r="B49" s="385"/>
      <c r="C49" s="382" t="s">
        <v>352</v>
      </c>
      <c r="D49" s="385"/>
      <c r="E49" s="383"/>
      <c r="F49" s="548">
        <v>17</v>
      </c>
      <c r="G49" s="548">
        <v>12</v>
      </c>
      <c r="H49" s="548">
        <v>10</v>
      </c>
      <c r="I49" s="548">
        <v>10</v>
      </c>
      <c r="J49" s="548">
        <v>8</v>
      </c>
      <c r="K49" s="549">
        <v>9</v>
      </c>
      <c r="L49" s="380">
        <v>112.5</v>
      </c>
    </row>
    <row r="50" spans="1:12" s="110" customFormat="1" ht="15" customHeight="1" x14ac:dyDescent="0.2">
      <c r="A50" s="381"/>
      <c r="B50" s="384" t="s">
        <v>113</v>
      </c>
      <c r="C50" s="382" t="s">
        <v>181</v>
      </c>
      <c r="D50" s="385"/>
      <c r="E50" s="383"/>
      <c r="F50" s="548">
        <v>2416</v>
      </c>
      <c r="G50" s="548">
        <v>1850</v>
      </c>
      <c r="H50" s="548">
        <v>2626</v>
      </c>
      <c r="I50" s="548">
        <v>2188</v>
      </c>
      <c r="J50" s="550">
        <v>2346</v>
      </c>
      <c r="K50" s="549">
        <v>70</v>
      </c>
      <c r="L50" s="380">
        <v>2.9838022165387894</v>
      </c>
    </row>
    <row r="51" spans="1:12" s="110" customFormat="1" ht="15" customHeight="1" x14ac:dyDescent="0.2">
      <c r="A51" s="381"/>
      <c r="B51" s="385"/>
      <c r="C51" s="382" t="s">
        <v>352</v>
      </c>
      <c r="D51" s="385"/>
      <c r="E51" s="383"/>
      <c r="F51" s="548">
        <v>703</v>
      </c>
      <c r="G51" s="548">
        <v>685</v>
      </c>
      <c r="H51" s="548">
        <v>841</v>
      </c>
      <c r="I51" s="548">
        <v>799</v>
      </c>
      <c r="J51" s="548">
        <v>655</v>
      </c>
      <c r="K51" s="549">
        <v>48</v>
      </c>
      <c r="L51" s="380">
        <v>7.3282442748091601</v>
      </c>
    </row>
    <row r="52" spans="1:12" s="110" customFormat="1" ht="15" customHeight="1" x14ac:dyDescent="0.2">
      <c r="A52" s="381"/>
      <c r="B52" s="384"/>
      <c r="C52" s="382" t="s">
        <v>182</v>
      </c>
      <c r="D52" s="385"/>
      <c r="E52" s="383"/>
      <c r="F52" s="548">
        <v>1217</v>
      </c>
      <c r="G52" s="548">
        <v>1301</v>
      </c>
      <c r="H52" s="548">
        <v>1547</v>
      </c>
      <c r="I52" s="548">
        <v>1246</v>
      </c>
      <c r="J52" s="548">
        <v>1271</v>
      </c>
      <c r="K52" s="549">
        <v>-54</v>
      </c>
      <c r="L52" s="380">
        <v>-4.2486231313926046</v>
      </c>
    </row>
    <row r="53" spans="1:12" s="269" customFormat="1" ht="11.25" customHeight="1" x14ac:dyDescent="0.2">
      <c r="A53" s="381"/>
      <c r="B53" s="385"/>
      <c r="C53" s="382" t="s">
        <v>352</v>
      </c>
      <c r="D53" s="385"/>
      <c r="E53" s="383"/>
      <c r="F53" s="548">
        <v>641</v>
      </c>
      <c r="G53" s="548">
        <v>820</v>
      </c>
      <c r="H53" s="548">
        <v>898</v>
      </c>
      <c r="I53" s="548">
        <v>733</v>
      </c>
      <c r="J53" s="550">
        <v>722</v>
      </c>
      <c r="K53" s="549">
        <v>-81</v>
      </c>
      <c r="L53" s="380">
        <v>-11.218836565096954</v>
      </c>
    </row>
    <row r="54" spans="1:12" s="151" customFormat="1" ht="12.75" customHeight="1" x14ac:dyDescent="0.2">
      <c r="A54" s="381"/>
      <c r="B54" s="384" t="s">
        <v>113</v>
      </c>
      <c r="C54" s="384" t="s">
        <v>116</v>
      </c>
      <c r="D54" s="385"/>
      <c r="E54" s="383"/>
      <c r="F54" s="548">
        <v>2737</v>
      </c>
      <c r="G54" s="548">
        <v>2302</v>
      </c>
      <c r="H54" s="548">
        <v>3163</v>
      </c>
      <c r="I54" s="548">
        <v>2547</v>
      </c>
      <c r="J54" s="548">
        <v>2797</v>
      </c>
      <c r="K54" s="549">
        <v>-60</v>
      </c>
      <c r="L54" s="380">
        <v>-2.1451555237754736</v>
      </c>
    </row>
    <row r="55" spans="1:12" ht="11.25" x14ac:dyDescent="0.2">
      <c r="A55" s="381"/>
      <c r="B55" s="385"/>
      <c r="C55" s="382" t="s">
        <v>352</v>
      </c>
      <c r="D55" s="385"/>
      <c r="E55" s="383"/>
      <c r="F55" s="548">
        <v>997</v>
      </c>
      <c r="G55" s="548">
        <v>1112</v>
      </c>
      <c r="H55" s="548">
        <v>1312</v>
      </c>
      <c r="I55" s="548">
        <v>1150</v>
      </c>
      <c r="J55" s="548">
        <v>1088</v>
      </c>
      <c r="K55" s="549">
        <v>-91</v>
      </c>
      <c r="L55" s="380">
        <v>-8.3639705882352935</v>
      </c>
    </row>
    <row r="56" spans="1:12" ht="14.25" customHeight="1" x14ac:dyDescent="0.2">
      <c r="A56" s="381"/>
      <c r="B56" s="385"/>
      <c r="C56" s="384" t="s">
        <v>117</v>
      </c>
      <c r="D56" s="385"/>
      <c r="E56" s="383"/>
      <c r="F56" s="548">
        <v>895</v>
      </c>
      <c r="G56" s="548">
        <v>849</v>
      </c>
      <c r="H56" s="548">
        <v>1008</v>
      </c>
      <c r="I56" s="548">
        <v>886</v>
      </c>
      <c r="J56" s="548">
        <v>820</v>
      </c>
      <c r="K56" s="549">
        <v>75</v>
      </c>
      <c r="L56" s="380">
        <v>9.1463414634146343</v>
      </c>
    </row>
    <row r="57" spans="1:12" ht="18.75" customHeight="1" x14ac:dyDescent="0.2">
      <c r="A57" s="388"/>
      <c r="B57" s="389"/>
      <c r="C57" s="390" t="s">
        <v>352</v>
      </c>
      <c r="D57" s="389"/>
      <c r="E57" s="391"/>
      <c r="F57" s="551">
        <v>346</v>
      </c>
      <c r="G57" s="552">
        <v>393</v>
      </c>
      <c r="H57" s="552">
        <v>425</v>
      </c>
      <c r="I57" s="552">
        <v>382</v>
      </c>
      <c r="J57" s="552">
        <v>289</v>
      </c>
      <c r="K57" s="553">
        <f t="shared" ref="K57" si="0">IF(OR(F57=".",J57=".")=TRUE,".",IF(OR(F57="*",J57="*")=TRUE,"*",IF(AND(F57="-",J57="-")=TRUE,"-",IF(AND(ISNUMBER(J57),ISNUMBER(F57))=TRUE,IF(F57-J57=0,0,F57-J57),IF(ISNUMBER(F57)=TRUE,F57,-J57)))))</f>
        <v>57</v>
      </c>
      <c r="L57" s="392">
        <f t="shared" ref="L57" si="1">IF(K57 =".",".",IF(K57 ="*","*",IF(K57="-","-",IF(K57=0,0,IF(OR(J57="-",J57=".",F57="-",F57=".")=TRUE,"X",IF(J57=0,"0,0",IF(ABS(K57*100/J57)&gt;250,".X",(K57*100/J57))))))))</f>
        <v>19.72318339100346</v>
      </c>
    </row>
    <row r="58" spans="1:12" ht="11.25" x14ac:dyDescent="0.2">
      <c r="A58" s="393"/>
      <c r="B58" s="385"/>
      <c r="C58" s="382"/>
      <c r="D58" s="385"/>
      <c r="E58" s="385"/>
      <c r="F58" s="394"/>
      <c r="G58" s="394"/>
      <c r="H58" s="394"/>
      <c r="I58" s="379"/>
      <c r="J58" s="394"/>
      <c r="K58" s="395"/>
      <c r="L58" s="269" t="s">
        <v>45</v>
      </c>
    </row>
    <row r="59" spans="1:12" ht="20.25" customHeight="1" x14ac:dyDescent="0.2">
      <c r="A59" s="626" t="s">
        <v>354</v>
      </c>
      <c r="B59" s="627"/>
      <c r="C59" s="627"/>
      <c r="D59" s="626"/>
      <c r="E59" s="627"/>
      <c r="F59" s="627"/>
      <c r="G59" s="627"/>
      <c r="H59" s="627"/>
      <c r="I59" s="627"/>
      <c r="J59" s="627"/>
      <c r="K59" s="627"/>
      <c r="L59" s="627"/>
    </row>
    <row r="60" spans="1:12" ht="11.25" customHeight="1" x14ac:dyDescent="0.2">
      <c r="A60" s="628" t="s">
        <v>355</v>
      </c>
      <c r="B60" s="629"/>
      <c r="C60" s="629"/>
      <c r="D60" s="629"/>
      <c r="E60" s="629"/>
      <c r="F60" s="629"/>
      <c r="G60" s="629"/>
      <c r="H60" s="629"/>
      <c r="I60" s="629"/>
      <c r="J60" s="629"/>
      <c r="K60" s="629"/>
      <c r="L60" s="629"/>
    </row>
    <row r="61" spans="1:12" ht="12.75" customHeight="1" x14ac:dyDescent="0.2">
      <c r="A61" s="630" t="s">
        <v>356</v>
      </c>
      <c r="B61" s="631"/>
      <c r="C61" s="631"/>
      <c r="D61" s="631"/>
      <c r="E61" s="631"/>
      <c r="F61" s="631"/>
      <c r="G61" s="631"/>
      <c r="H61" s="631"/>
      <c r="I61" s="631"/>
      <c r="J61" s="631"/>
      <c r="K61" s="631"/>
      <c r="L61" s="631"/>
    </row>
    <row r="62" spans="1:12" ht="15.95" customHeight="1" x14ac:dyDescent="0.2">
      <c r="A62" s="396"/>
      <c r="B62" s="396"/>
      <c r="C62" s="396"/>
      <c r="D62" s="396"/>
      <c r="E62" s="396"/>
      <c r="F62" s="396"/>
      <c r="G62" s="396"/>
      <c r="H62" s="396"/>
      <c r="I62" s="396"/>
      <c r="J62" s="397"/>
      <c r="K62" s="397"/>
      <c r="L62" s="398"/>
    </row>
    <row r="63" spans="1:12" ht="15.95" customHeight="1" x14ac:dyDescent="0.2">
      <c r="A63" s="398"/>
      <c r="B63" s="399"/>
      <c r="C63" s="398"/>
      <c r="D63" s="399"/>
      <c r="E63" s="399"/>
      <c r="F63" s="397"/>
      <c r="G63" s="397"/>
      <c r="H63" s="397"/>
      <c r="I63" s="397"/>
      <c r="J63" s="397"/>
      <c r="K63" s="397"/>
      <c r="L63" s="400"/>
    </row>
    <row r="64" spans="1:12" ht="15.95" customHeight="1" x14ac:dyDescent="0.2">
      <c r="A64" s="398"/>
      <c r="B64" s="399"/>
      <c r="C64" s="398"/>
      <c r="D64" s="399"/>
      <c r="E64" s="399"/>
      <c r="F64" s="397"/>
      <c r="G64" s="397"/>
      <c r="H64" s="397"/>
      <c r="I64" s="397"/>
      <c r="J64" s="397"/>
      <c r="K64" s="397"/>
      <c r="L64" s="400"/>
    </row>
    <row r="65" spans="12:12" ht="15.95" customHeight="1" x14ac:dyDescent="0.2">
      <c r="L65" s="401"/>
    </row>
  </sheetData>
  <mergeCells count="15">
    <mergeCell ref="A3:L3"/>
    <mergeCell ref="A5:D5"/>
    <mergeCell ref="A7:E10"/>
    <mergeCell ref="F7:L7"/>
    <mergeCell ref="F8:F9"/>
    <mergeCell ref="G8:G9"/>
    <mergeCell ref="H8:H9"/>
    <mergeCell ref="I8:I9"/>
    <mergeCell ref="J8:J9"/>
    <mergeCell ref="K8:L8"/>
    <mergeCell ref="A11:E11"/>
    <mergeCell ref="A24:E24"/>
    <mergeCell ref="A59:L59"/>
    <mergeCell ref="A60:L60"/>
    <mergeCell ref="A61:L61"/>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47" t="s">
        <v>358</v>
      </c>
      <c r="E7" s="648"/>
      <c r="F7" s="648"/>
      <c r="G7" s="648"/>
      <c r="H7" s="649"/>
      <c r="I7" s="650" t="s">
        <v>359</v>
      </c>
      <c r="J7" s="651"/>
      <c r="K7" s="96"/>
      <c r="L7" s="96"/>
      <c r="M7" s="96"/>
      <c r="N7" s="96"/>
      <c r="O7" s="96"/>
    </row>
    <row r="8" spans="1:15" ht="21.75" customHeight="1" x14ac:dyDescent="0.2">
      <c r="A8" s="616"/>
      <c r="B8" s="617"/>
      <c r="C8" s="583"/>
      <c r="D8" s="566" t="s">
        <v>335</v>
      </c>
      <c r="E8" s="566" t="s">
        <v>337</v>
      </c>
      <c r="F8" s="566" t="s">
        <v>338</v>
      </c>
      <c r="G8" s="566" t="s">
        <v>339</v>
      </c>
      <c r="H8" s="566" t="s">
        <v>340</v>
      </c>
      <c r="I8" s="652"/>
      <c r="J8" s="653"/>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3750</v>
      </c>
      <c r="E11" s="114">
        <v>3393</v>
      </c>
      <c r="F11" s="114">
        <v>5294</v>
      </c>
      <c r="G11" s="114">
        <v>3531</v>
      </c>
      <c r="H11" s="140">
        <v>3703</v>
      </c>
      <c r="I11" s="115">
        <v>47</v>
      </c>
      <c r="J11" s="116">
        <v>1.2692411558196057</v>
      </c>
    </row>
    <row r="12" spans="1:15" s="110" customFormat="1" ht="24.95" customHeight="1" x14ac:dyDescent="0.2">
      <c r="A12" s="193" t="s">
        <v>132</v>
      </c>
      <c r="B12" s="194" t="s">
        <v>133</v>
      </c>
      <c r="C12" s="113">
        <v>0.13333333333333333</v>
      </c>
      <c r="D12" s="115">
        <v>5</v>
      </c>
      <c r="E12" s="114" t="s">
        <v>513</v>
      </c>
      <c r="F12" s="114">
        <v>6</v>
      </c>
      <c r="G12" s="114">
        <v>13</v>
      </c>
      <c r="H12" s="140">
        <v>6</v>
      </c>
      <c r="I12" s="115">
        <v>-1</v>
      </c>
      <c r="J12" s="116">
        <v>-16.666666666666668</v>
      </c>
    </row>
    <row r="13" spans="1:15" s="110" customFormat="1" ht="24.95" customHeight="1" x14ac:dyDescent="0.2">
      <c r="A13" s="193" t="s">
        <v>134</v>
      </c>
      <c r="B13" s="199" t="s">
        <v>214</v>
      </c>
      <c r="C13" s="113">
        <v>2.1066666666666665</v>
      </c>
      <c r="D13" s="115">
        <v>79</v>
      </c>
      <c r="E13" s="114" t="s">
        <v>513</v>
      </c>
      <c r="F13" s="114">
        <v>232</v>
      </c>
      <c r="G13" s="114">
        <v>73</v>
      </c>
      <c r="H13" s="140">
        <v>93</v>
      </c>
      <c r="I13" s="115">
        <v>-14</v>
      </c>
      <c r="J13" s="116">
        <v>-15.053763440860216</v>
      </c>
    </row>
    <row r="14" spans="1:15" s="287" customFormat="1" ht="24.95" customHeight="1" x14ac:dyDescent="0.2">
      <c r="A14" s="193" t="s">
        <v>215</v>
      </c>
      <c r="B14" s="199" t="s">
        <v>137</v>
      </c>
      <c r="C14" s="113">
        <v>6.6933333333333334</v>
      </c>
      <c r="D14" s="115">
        <v>251</v>
      </c>
      <c r="E14" s="114">
        <v>195</v>
      </c>
      <c r="F14" s="114">
        <v>353</v>
      </c>
      <c r="G14" s="114">
        <v>200</v>
      </c>
      <c r="H14" s="140">
        <v>276</v>
      </c>
      <c r="I14" s="115">
        <v>-25</v>
      </c>
      <c r="J14" s="116">
        <v>-9.0579710144927539</v>
      </c>
      <c r="K14" s="110"/>
      <c r="L14" s="110"/>
      <c r="M14" s="110"/>
      <c r="N14" s="110"/>
      <c r="O14" s="110"/>
    </row>
    <row r="15" spans="1:15" s="110" customFormat="1" ht="24.95" customHeight="1" x14ac:dyDescent="0.2">
      <c r="A15" s="193" t="s">
        <v>216</v>
      </c>
      <c r="B15" s="199" t="s">
        <v>217</v>
      </c>
      <c r="C15" s="113">
        <v>2.2933333333333334</v>
      </c>
      <c r="D15" s="115">
        <v>86</v>
      </c>
      <c r="E15" s="114">
        <v>47</v>
      </c>
      <c r="F15" s="114">
        <v>106</v>
      </c>
      <c r="G15" s="114">
        <v>75</v>
      </c>
      <c r="H15" s="140">
        <v>67</v>
      </c>
      <c r="I15" s="115">
        <v>19</v>
      </c>
      <c r="J15" s="116">
        <v>28.35820895522388</v>
      </c>
    </row>
    <row r="16" spans="1:15" s="287" customFormat="1" ht="24.95" customHeight="1" x14ac:dyDescent="0.2">
      <c r="A16" s="193" t="s">
        <v>218</v>
      </c>
      <c r="B16" s="199" t="s">
        <v>141</v>
      </c>
      <c r="C16" s="113">
        <v>3.68</v>
      </c>
      <c r="D16" s="115">
        <v>138</v>
      </c>
      <c r="E16" s="114">
        <v>102</v>
      </c>
      <c r="F16" s="114">
        <v>197</v>
      </c>
      <c r="G16" s="114">
        <v>103</v>
      </c>
      <c r="H16" s="140">
        <v>158</v>
      </c>
      <c r="I16" s="115">
        <v>-20</v>
      </c>
      <c r="J16" s="116">
        <v>-12.658227848101266</v>
      </c>
      <c r="K16" s="110"/>
      <c r="L16" s="110"/>
      <c r="M16" s="110"/>
      <c r="N16" s="110"/>
      <c r="O16" s="110"/>
    </row>
    <row r="17" spans="1:15" s="110" customFormat="1" ht="24.95" customHeight="1" x14ac:dyDescent="0.2">
      <c r="A17" s="193" t="s">
        <v>142</v>
      </c>
      <c r="B17" s="199" t="s">
        <v>220</v>
      </c>
      <c r="C17" s="113">
        <v>0.72</v>
      </c>
      <c r="D17" s="115">
        <v>27</v>
      </c>
      <c r="E17" s="114">
        <v>46</v>
      </c>
      <c r="F17" s="114">
        <v>50</v>
      </c>
      <c r="G17" s="114">
        <v>22</v>
      </c>
      <c r="H17" s="140">
        <v>51</v>
      </c>
      <c r="I17" s="115">
        <v>-24</v>
      </c>
      <c r="J17" s="116">
        <v>-47.058823529411768</v>
      </c>
    </row>
    <row r="18" spans="1:15" s="287" customFormat="1" ht="24.95" customHeight="1" x14ac:dyDescent="0.2">
      <c r="A18" s="201" t="s">
        <v>144</v>
      </c>
      <c r="B18" s="202" t="s">
        <v>145</v>
      </c>
      <c r="C18" s="113">
        <v>5.8666666666666663</v>
      </c>
      <c r="D18" s="115">
        <v>220</v>
      </c>
      <c r="E18" s="114">
        <v>80</v>
      </c>
      <c r="F18" s="114">
        <v>239</v>
      </c>
      <c r="G18" s="114">
        <v>170</v>
      </c>
      <c r="H18" s="140">
        <v>260</v>
      </c>
      <c r="I18" s="115">
        <v>-40</v>
      </c>
      <c r="J18" s="116">
        <v>-15.384615384615385</v>
      </c>
      <c r="K18" s="110"/>
      <c r="L18" s="110"/>
      <c r="M18" s="110"/>
      <c r="N18" s="110"/>
      <c r="O18" s="110"/>
    </row>
    <row r="19" spans="1:15" s="110" customFormat="1" ht="24.95" customHeight="1" x14ac:dyDescent="0.2">
      <c r="A19" s="193" t="s">
        <v>146</v>
      </c>
      <c r="B19" s="199" t="s">
        <v>147</v>
      </c>
      <c r="C19" s="113">
        <v>18.16</v>
      </c>
      <c r="D19" s="115">
        <v>681</v>
      </c>
      <c r="E19" s="114">
        <v>396</v>
      </c>
      <c r="F19" s="114">
        <v>663</v>
      </c>
      <c r="G19" s="114">
        <v>318</v>
      </c>
      <c r="H19" s="140">
        <v>453</v>
      </c>
      <c r="I19" s="115">
        <v>228</v>
      </c>
      <c r="J19" s="116">
        <v>50.331125827814567</v>
      </c>
    </row>
    <row r="20" spans="1:15" s="287" customFormat="1" ht="24.95" customHeight="1" x14ac:dyDescent="0.2">
      <c r="A20" s="193" t="s">
        <v>148</v>
      </c>
      <c r="B20" s="199" t="s">
        <v>149</v>
      </c>
      <c r="C20" s="113">
        <v>2.6933333333333334</v>
      </c>
      <c r="D20" s="115">
        <v>101</v>
      </c>
      <c r="E20" s="114">
        <v>99</v>
      </c>
      <c r="F20" s="114">
        <v>146</v>
      </c>
      <c r="G20" s="114">
        <v>188</v>
      </c>
      <c r="H20" s="140">
        <v>89</v>
      </c>
      <c r="I20" s="115">
        <v>12</v>
      </c>
      <c r="J20" s="116">
        <v>13.48314606741573</v>
      </c>
      <c r="K20" s="110"/>
      <c r="L20" s="110"/>
      <c r="M20" s="110"/>
      <c r="N20" s="110"/>
      <c r="O20" s="110"/>
    </row>
    <row r="21" spans="1:15" s="110" customFormat="1" ht="24.95" customHeight="1" x14ac:dyDescent="0.2">
      <c r="A21" s="201" t="s">
        <v>150</v>
      </c>
      <c r="B21" s="202" t="s">
        <v>151</v>
      </c>
      <c r="C21" s="113">
        <v>6.5866666666666669</v>
      </c>
      <c r="D21" s="115">
        <v>247</v>
      </c>
      <c r="E21" s="114">
        <v>246</v>
      </c>
      <c r="F21" s="114">
        <v>308</v>
      </c>
      <c r="G21" s="114">
        <v>319</v>
      </c>
      <c r="H21" s="140">
        <v>229</v>
      </c>
      <c r="I21" s="115">
        <v>18</v>
      </c>
      <c r="J21" s="116">
        <v>7.8602620087336241</v>
      </c>
    </row>
    <row r="22" spans="1:15" s="110" customFormat="1" ht="24.95" customHeight="1" x14ac:dyDescent="0.2">
      <c r="A22" s="201" t="s">
        <v>152</v>
      </c>
      <c r="B22" s="199" t="s">
        <v>153</v>
      </c>
      <c r="C22" s="113">
        <v>1.3066666666666666</v>
      </c>
      <c r="D22" s="115">
        <v>49</v>
      </c>
      <c r="E22" s="114" t="s">
        <v>513</v>
      </c>
      <c r="F22" s="114">
        <v>90</v>
      </c>
      <c r="G22" s="114">
        <v>35</v>
      </c>
      <c r="H22" s="140">
        <v>61</v>
      </c>
      <c r="I22" s="115">
        <v>-12</v>
      </c>
      <c r="J22" s="116">
        <v>-19.672131147540984</v>
      </c>
    </row>
    <row r="23" spans="1:15" s="110" customFormat="1" ht="24.95" customHeight="1" x14ac:dyDescent="0.2">
      <c r="A23" s="193" t="s">
        <v>154</v>
      </c>
      <c r="B23" s="199" t="s">
        <v>155</v>
      </c>
      <c r="C23" s="113">
        <v>0.77333333333333332</v>
      </c>
      <c r="D23" s="115">
        <v>29</v>
      </c>
      <c r="E23" s="114" t="s">
        <v>513</v>
      </c>
      <c r="F23" s="114">
        <v>82</v>
      </c>
      <c r="G23" s="114">
        <v>21</v>
      </c>
      <c r="H23" s="140">
        <v>25</v>
      </c>
      <c r="I23" s="115">
        <v>4</v>
      </c>
      <c r="J23" s="116">
        <v>16</v>
      </c>
    </row>
    <row r="24" spans="1:15" s="110" customFormat="1" ht="24.95" customHeight="1" x14ac:dyDescent="0.2">
      <c r="A24" s="193" t="s">
        <v>156</v>
      </c>
      <c r="B24" s="199" t="s">
        <v>221</v>
      </c>
      <c r="C24" s="113">
        <v>4.7733333333333334</v>
      </c>
      <c r="D24" s="115">
        <v>179</v>
      </c>
      <c r="E24" s="114">
        <v>168</v>
      </c>
      <c r="F24" s="114">
        <v>262</v>
      </c>
      <c r="G24" s="114">
        <v>187</v>
      </c>
      <c r="H24" s="140">
        <v>246</v>
      </c>
      <c r="I24" s="115">
        <v>-67</v>
      </c>
      <c r="J24" s="116">
        <v>-27.235772357723576</v>
      </c>
    </row>
    <row r="25" spans="1:15" s="110" customFormat="1" ht="24.95" customHeight="1" x14ac:dyDescent="0.2">
      <c r="A25" s="193" t="s">
        <v>222</v>
      </c>
      <c r="B25" s="204" t="s">
        <v>159</v>
      </c>
      <c r="C25" s="113">
        <v>4.6133333333333333</v>
      </c>
      <c r="D25" s="115">
        <v>173</v>
      </c>
      <c r="E25" s="114">
        <v>190</v>
      </c>
      <c r="F25" s="114">
        <v>212</v>
      </c>
      <c r="G25" s="114">
        <v>161</v>
      </c>
      <c r="H25" s="140">
        <v>173</v>
      </c>
      <c r="I25" s="115">
        <v>0</v>
      </c>
      <c r="J25" s="116">
        <v>0</v>
      </c>
    </row>
    <row r="26" spans="1:15" s="110" customFormat="1" ht="24.95" customHeight="1" x14ac:dyDescent="0.2">
      <c r="A26" s="201">
        <v>782.78300000000002</v>
      </c>
      <c r="B26" s="203" t="s">
        <v>160</v>
      </c>
      <c r="C26" s="113">
        <v>19.093333333333334</v>
      </c>
      <c r="D26" s="115">
        <v>716</v>
      </c>
      <c r="E26" s="114">
        <v>646</v>
      </c>
      <c r="F26" s="114">
        <v>942</v>
      </c>
      <c r="G26" s="114">
        <v>811</v>
      </c>
      <c r="H26" s="140">
        <v>813</v>
      </c>
      <c r="I26" s="115">
        <v>-97</v>
      </c>
      <c r="J26" s="116">
        <v>-11.931119311193111</v>
      </c>
    </row>
    <row r="27" spans="1:15" s="110" customFormat="1" ht="24.95" customHeight="1" x14ac:dyDescent="0.2">
      <c r="A27" s="193" t="s">
        <v>161</v>
      </c>
      <c r="B27" s="199" t="s">
        <v>162</v>
      </c>
      <c r="C27" s="113">
        <v>3.52</v>
      </c>
      <c r="D27" s="115">
        <v>132</v>
      </c>
      <c r="E27" s="114">
        <v>110</v>
      </c>
      <c r="F27" s="114">
        <v>220</v>
      </c>
      <c r="G27" s="114">
        <v>104</v>
      </c>
      <c r="H27" s="140">
        <v>107</v>
      </c>
      <c r="I27" s="115">
        <v>25</v>
      </c>
      <c r="J27" s="116">
        <v>23.364485981308412</v>
      </c>
    </row>
    <row r="28" spans="1:15" s="110" customFormat="1" ht="24.95" customHeight="1" x14ac:dyDescent="0.2">
      <c r="A28" s="193" t="s">
        <v>163</v>
      </c>
      <c r="B28" s="199" t="s">
        <v>164</v>
      </c>
      <c r="C28" s="113">
        <v>6.56</v>
      </c>
      <c r="D28" s="115">
        <v>246</v>
      </c>
      <c r="E28" s="114">
        <v>320</v>
      </c>
      <c r="F28" s="114">
        <v>341</v>
      </c>
      <c r="G28" s="114">
        <v>280</v>
      </c>
      <c r="H28" s="140">
        <v>239</v>
      </c>
      <c r="I28" s="115">
        <v>7</v>
      </c>
      <c r="J28" s="116">
        <v>2.9288702928870292</v>
      </c>
    </row>
    <row r="29" spans="1:15" s="110" customFormat="1" ht="24.95" customHeight="1" x14ac:dyDescent="0.2">
      <c r="A29" s="193">
        <v>86</v>
      </c>
      <c r="B29" s="199" t="s">
        <v>165</v>
      </c>
      <c r="C29" s="113">
        <v>9.2799999999999994</v>
      </c>
      <c r="D29" s="115">
        <v>348</v>
      </c>
      <c r="E29" s="114">
        <v>478</v>
      </c>
      <c r="F29" s="114">
        <v>591</v>
      </c>
      <c r="G29" s="114">
        <v>191</v>
      </c>
      <c r="H29" s="140">
        <v>308</v>
      </c>
      <c r="I29" s="115">
        <v>40</v>
      </c>
      <c r="J29" s="116">
        <v>12.987012987012987</v>
      </c>
    </row>
    <row r="30" spans="1:15" s="110" customFormat="1" ht="24.95" customHeight="1" x14ac:dyDescent="0.2">
      <c r="A30" s="193">
        <v>87.88</v>
      </c>
      <c r="B30" s="204" t="s">
        <v>166</v>
      </c>
      <c r="C30" s="113">
        <v>3.5733333333333333</v>
      </c>
      <c r="D30" s="115">
        <v>134</v>
      </c>
      <c r="E30" s="114">
        <v>153</v>
      </c>
      <c r="F30" s="114">
        <v>307</v>
      </c>
      <c r="G30" s="114">
        <v>150</v>
      </c>
      <c r="H30" s="140">
        <v>186</v>
      </c>
      <c r="I30" s="115">
        <v>-52</v>
      </c>
      <c r="J30" s="116">
        <v>-27.956989247311828</v>
      </c>
    </row>
    <row r="31" spans="1:15" s="110" customFormat="1" ht="24.95" customHeight="1" x14ac:dyDescent="0.2">
      <c r="A31" s="193" t="s">
        <v>167</v>
      </c>
      <c r="B31" s="199" t="s">
        <v>168</v>
      </c>
      <c r="C31" s="113">
        <v>4.2666666666666666</v>
      </c>
      <c r="D31" s="115">
        <v>160</v>
      </c>
      <c r="E31" s="114">
        <v>167</v>
      </c>
      <c r="F31" s="114">
        <v>300</v>
      </c>
      <c r="G31" s="114">
        <v>310</v>
      </c>
      <c r="H31" s="140">
        <v>139</v>
      </c>
      <c r="I31" s="115">
        <v>21</v>
      </c>
      <c r="J31" s="116">
        <v>15.107913669064748</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0.13333333333333333</v>
      </c>
      <c r="D34" s="115">
        <v>5</v>
      </c>
      <c r="E34" s="114" t="s">
        <v>513</v>
      </c>
      <c r="F34" s="114">
        <v>6</v>
      </c>
      <c r="G34" s="114">
        <v>13</v>
      </c>
      <c r="H34" s="140">
        <v>6</v>
      </c>
      <c r="I34" s="115">
        <v>-1</v>
      </c>
      <c r="J34" s="116">
        <v>-16.666666666666668</v>
      </c>
    </row>
    <row r="35" spans="1:10" s="110" customFormat="1" ht="24.95" customHeight="1" x14ac:dyDescent="0.2">
      <c r="A35" s="292" t="s">
        <v>171</v>
      </c>
      <c r="B35" s="293" t="s">
        <v>172</v>
      </c>
      <c r="C35" s="113">
        <v>14.666666666666666</v>
      </c>
      <c r="D35" s="115">
        <v>550</v>
      </c>
      <c r="E35" s="114" t="s">
        <v>513</v>
      </c>
      <c r="F35" s="114">
        <v>824</v>
      </c>
      <c r="G35" s="114">
        <v>443</v>
      </c>
      <c r="H35" s="140">
        <v>629</v>
      </c>
      <c r="I35" s="115">
        <v>-79</v>
      </c>
      <c r="J35" s="116">
        <v>-12.559618441971383</v>
      </c>
    </row>
    <row r="36" spans="1:10" s="110" customFormat="1" ht="24.95" customHeight="1" x14ac:dyDescent="0.2">
      <c r="A36" s="294" t="s">
        <v>173</v>
      </c>
      <c r="B36" s="295" t="s">
        <v>174</v>
      </c>
      <c r="C36" s="125">
        <v>85.2</v>
      </c>
      <c r="D36" s="143">
        <v>3195</v>
      </c>
      <c r="E36" s="144">
        <v>3040</v>
      </c>
      <c r="F36" s="144">
        <v>4464</v>
      </c>
      <c r="G36" s="144">
        <v>3075</v>
      </c>
      <c r="H36" s="145">
        <v>3068</v>
      </c>
      <c r="I36" s="143">
        <v>127</v>
      </c>
      <c r="J36" s="146">
        <v>4.1395045632333769</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44" t="s">
        <v>360</v>
      </c>
      <c r="B39" s="645"/>
      <c r="C39" s="645"/>
      <c r="D39" s="645"/>
      <c r="E39" s="645"/>
      <c r="F39" s="645"/>
      <c r="G39" s="645"/>
      <c r="H39" s="645"/>
      <c r="I39" s="645"/>
      <c r="J39" s="645"/>
    </row>
    <row r="40" spans="1:10" ht="31.5" customHeight="1" x14ac:dyDescent="0.2">
      <c r="A40" s="646" t="s">
        <v>361</v>
      </c>
      <c r="B40" s="646"/>
      <c r="C40" s="646"/>
      <c r="D40" s="646"/>
      <c r="E40" s="646"/>
      <c r="F40" s="646"/>
      <c r="G40" s="646"/>
      <c r="H40" s="646"/>
      <c r="I40" s="646"/>
      <c r="J40" s="646"/>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335</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332</v>
      </c>
      <c r="B7" s="577"/>
      <c r="C7" s="577"/>
      <c r="D7" s="582" t="s">
        <v>94</v>
      </c>
      <c r="E7" s="656" t="s">
        <v>363</v>
      </c>
      <c r="F7" s="586"/>
      <c r="G7" s="586"/>
      <c r="H7" s="586"/>
      <c r="I7" s="587"/>
      <c r="J7" s="650" t="s">
        <v>359</v>
      </c>
      <c r="K7" s="651"/>
      <c r="L7" s="96"/>
      <c r="M7" s="96"/>
      <c r="N7" s="96"/>
      <c r="O7" s="96"/>
    </row>
    <row r="8" spans="1:15" ht="21.75" customHeight="1" x14ac:dyDescent="0.2">
      <c r="A8" s="578"/>
      <c r="B8" s="579"/>
      <c r="C8" s="579"/>
      <c r="D8" s="583"/>
      <c r="E8" s="566" t="s">
        <v>335</v>
      </c>
      <c r="F8" s="566" t="s">
        <v>337</v>
      </c>
      <c r="G8" s="566" t="s">
        <v>338</v>
      </c>
      <c r="H8" s="566" t="s">
        <v>339</v>
      </c>
      <c r="I8" s="566" t="s">
        <v>340</v>
      </c>
      <c r="J8" s="652"/>
      <c r="K8" s="653"/>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3750</v>
      </c>
      <c r="F11" s="264">
        <v>3393</v>
      </c>
      <c r="G11" s="264">
        <v>5294</v>
      </c>
      <c r="H11" s="264">
        <v>3531</v>
      </c>
      <c r="I11" s="265">
        <v>3703</v>
      </c>
      <c r="J11" s="263">
        <v>47</v>
      </c>
      <c r="K11" s="266">
        <v>1.2692411558196057</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29.173333333333332</v>
      </c>
      <c r="E13" s="115">
        <v>1094</v>
      </c>
      <c r="F13" s="114">
        <v>1106</v>
      </c>
      <c r="G13" s="114">
        <v>1545</v>
      </c>
      <c r="H13" s="114">
        <v>1258</v>
      </c>
      <c r="I13" s="140">
        <v>1263</v>
      </c>
      <c r="J13" s="115">
        <v>-169</v>
      </c>
      <c r="K13" s="116">
        <v>-13.380839271575613</v>
      </c>
    </row>
    <row r="14" spans="1:15" ht="15.95" customHeight="1" x14ac:dyDescent="0.2">
      <c r="A14" s="306" t="s">
        <v>230</v>
      </c>
      <c r="B14" s="307"/>
      <c r="C14" s="308"/>
      <c r="D14" s="113">
        <v>48.8</v>
      </c>
      <c r="E14" s="115">
        <v>1830</v>
      </c>
      <c r="F14" s="114">
        <v>1483</v>
      </c>
      <c r="G14" s="114">
        <v>2780</v>
      </c>
      <c r="H14" s="114">
        <v>1500</v>
      </c>
      <c r="I14" s="140">
        <v>1633</v>
      </c>
      <c r="J14" s="115">
        <v>197</v>
      </c>
      <c r="K14" s="116">
        <v>12.063686466625843</v>
      </c>
    </row>
    <row r="15" spans="1:15" ht="15.95" customHeight="1" x14ac:dyDescent="0.2">
      <c r="A15" s="306" t="s">
        <v>231</v>
      </c>
      <c r="B15" s="307"/>
      <c r="C15" s="308"/>
      <c r="D15" s="113">
        <v>8.8533333333333335</v>
      </c>
      <c r="E15" s="115">
        <v>332</v>
      </c>
      <c r="F15" s="114">
        <v>280</v>
      </c>
      <c r="G15" s="114">
        <v>470</v>
      </c>
      <c r="H15" s="114">
        <v>306</v>
      </c>
      <c r="I15" s="140">
        <v>336</v>
      </c>
      <c r="J15" s="115">
        <v>-4</v>
      </c>
      <c r="K15" s="116">
        <v>-1.1904761904761905</v>
      </c>
    </row>
    <row r="16" spans="1:15" ht="15.95" customHeight="1" x14ac:dyDescent="0.2">
      <c r="A16" s="306" t="s">
        <v>232</v>
      </c>
      <c r="B16" s="307"/>
      <c r="C16" s="308"/>
      <c r="D16" s="113">
        <v>13.12</v>
      </c>
      <c r="E16" s="115">
        <v>492</v>
      </c>
      <c r="F16" s="114">
        <v>516</v>
      </c>
      <c r="G16" s="114">
        <v>474</v>
      </c>
      <c r="H16" s="114">
        <v>467</v>
      </c>
      <c r="I16" s="140">
        <v>469</v>
      </c>
      <c r="J16" s="115">
        <v>23</v>
      </c>
      <c r="K16" s="116">
        <v>4.9040511727078888</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0.13333333333333333</v>
      </c>
      <c r="E18" s="115">
        <v>5</v>
      </c>
      <c r="F18" s="114">
        <v>7</v>
      </c>
      <c r="G18" s="114">
        <v>14</v>
      </c>
      <c r="H18" s="114">
        <v>18</v>
      </c>
      <c r="I18" s="140">
        <v>9</v>
      </c>
      <c r="J18" s="115">
        <v>-4</v>
      </c>
      <c r="K18" s="116">
        <v>-44.444444444444443</v>
      </c>
    </row>
    <row r="19" spans="1:11" ht="14.1" customHeight="1" x14ac:dyDescent="0.2">
      <c r="A19" s="306" t="s">
        <v>235</v>
      </c>
      <c r="B19" s="307" t="s">
        <v>236</v>
      </c>
      <c r="C19" s="308"/>
      <c r="D19" s="113">
        <v>0.10666666666666667</v>
      </c>
      <c r="E19" s="115">
        <v>4</v>
      </c>
      <c r="F19" s="114">
        <v>3</v>
      </c>
      <c r="G19" s="114">
        <v>11</v>
      </c>
      <c r="H19" s="114">
        <v>11</v>
      </c>
      <c r="I19" s="140">
        <v>6</v>
      </c>
      <c r="J19" s="115">
        <v>-2</v>
      </c>
      <c r="K19" s="116">
        <v>-33.333333333333336</v>
      </c>
    </row>
    <row r="20" spans="1:11" ht="14.1" customHeight="1" x14ac:dyDescent="0.2">
      <c r="A20" s="306">
        <v>12</v>
      </c>
      <c r="B20" s="307" t="s">
        <v>237</v>
      </c>
      <c r="C20" s="308"/>
      <c r="D20" s="113">
        <v>0.90666666666666662</v>
      </c>
      <c r="E20" s="115">
        <v>34</v>
      </c>
      <c r="F20" s="114">
        <v>9</v>
      </c>
      <c r="G20" s="114">
        <v>30</v>
      </c>
      <c r="H20" s="114">
        <v>32</v>
      </c>
      <c r="I20" s="140">
        <v>31</v>
      </c>
      <c r="J20" s="115">
        <v>3</v>
      </c>
      <c r="K20" s="116">
        <v>9.67741935483871</v>
      </c>
    </row>
    <row r="21" spans="1:11" ht="14.1" customHeight="1" x14ac:dyDescent="0.2">
      <c r="A21" s="306">
        <v>21</v>
      </c>
      <c r="B21" s="307" t="s">
        <v>238</v>
      </c>
      <c r="C21" s="308"/>
      <c r="D21" s="113">
        <v>0.61333333333333329</v>
      </c>
      <c r="E21" s="115">
        <v>23</v>
      </c>
      <c r="F21" s="114">
        <v>17</v>
      </c>
      <c r="G21" s="114">
        <v>33</v>
      </c>
      <c r="H21" s="114">
        <v>22</v>
      </c>
      <c r="I21" s="140">
        <v>25</v>
      </c>
      <c r="J21" s="115">
        <v>-2</v>
      </c>
      <c r="K21" s="116">
        <v>-8</v>
      </c>
    </row>
    <row r="22" spans="1:11" ht="14.1" customHeight="1" x14ac:dyDescent="0.2">
      <c r="A22" s="306">
        <v>22</v>
      </c>
      <c r="B22" s="307" t="s">
        <v>239</v>
      </c>
      <c r="C22" s="308"/>
      <c r="D22" s="113">
        <v>3.2533333333333334</v>
      </c>
      <c r="E22" s="115">
        <v>122</v>
      </c>
      <c r="F22" s="114">
        <v>105</v>
      </c>
      <c r="G22" s="114">
        <v>192</v>
      </c>
      <c r="H22" s="114">
        <v>130</v>
      </c>
      <c r="I22" s="140">
        <v>132</v>
      </c>
      <c r="J22" s="115">
        <v>-10</v>
      </c>
      <c r="K22" s="116">
        <v>-7.5757575757575761</v>
      </c>
    </row>
    <row r="23" spans="1:11" ht="14.1" customHeight="1" x14ac:dyDescent="0.2">
      <c r="A23" s="306">
        <v>23</v>
      </c>
      <c r="B23" s="307" t="s">
        <v>240</v>
      </c>
      <c r="C23" s="308"/>
      <c r="D23" s="113">
        <v>0.88</v>
      </c>
      <c r="E23" s="115">
        <v>33</v>
      </c>
      <c r="F23" s="114">
        <v>64</v>
      </c>
      <c r="G23" s="114">
        <v>58</v>
      </c>
      <c r="H23" s="114">
        <v>36</v>
      </c>
      <c r="I23" s="140">
        <v>47</v>
      </c>
      <c r="J23" s="115">
        <v>-14</v>
      </c>
      <c r="K23" s="116">
        <v>-29.787234042553191</v>
      </c>
    </row>
    <row r="24" spans="1:11" ht="14.1" customHeight="1" x14ac:dyDescent="0.2">
      <c r="A24" s="306">
        <v>24</v>
      </c>
      <c r="B24" s="307" t="s">
        <v>241</v>
      </c>
      <c r="C24" s="308"/>
      <c r="D24" s="113">
        <v>3.3333333333333335</v>
      </c>
      <c r="E24" s="115">
        <v>125</v>
      </c>
      <c r="F24" s="114">
        <v>90</v>
      </c>
      <c r="G24" s="114">
        <v>185</v>
      </c>
      <c r="H24" s="114">
        <v>142</v>
      </c>
      <c r="I24" s="140">
        <v>131</v>
      </c>
      <c r="J24" s="115">
        <v>-6</v>
      </c>
      <c r="K24" s="116">
        <v>-4.5801526717557248</v>
      </c>
    </row>
    <row r="25" spans="1:11" ht="14.1" customHeight="1" x14ac:dyDescent="0.2">
      <c r="A25" s="306">
        <v>25</v>
      </c>
      <c r="B25" s="307" t="s">
        <v>242</v>
      </c>
      <c r="C25" s="308"/>
      <c r="D25" s="113">
        <v>6.3733333333333331</v>
      </c>
      <c r="E25" s="115">
        <v>239</v>
      </c>
      <c r="F25" s="114">
        <v>90</v>
      </c>
      <c r="G25" s="114">
        <v>191</v>
      </c>
      <c r="H25" s="114">
        <v>126</v>
      </c>
      <c r="I25" s="140">
        <v>146</v>
      </c>
      <c r="J25" s="115">
        <v>93</v>
      </c>
      <c r="K25" s="116">
        <v>63.698630136986303</v>
      </c>
    </row>
    <row r="26" spans="1:11" ht="14.1" customHeight="1" x14ac:dyDescent="0.2">
      <c r="A26" s="306">
        <v>26</v>
      </c>
      <c r="B26" s="307" t="s">
        <v>243</v>
      </c>
      <c r="C26" s="308"/>
      <c r="D26" s="113">
        <v>3.1733333333333333</v>
      </c>
      <c r="E26" s="115">
        <v>119</v>
      </c>
      <c r="F26" s="114">
        <v>74</v>
      </c>
      <c r="G26" s="114">
        <v>180</v>
      </c>
      <c r="H26" s="114">
        <v>98</v>
      </c>
      <c r="I26" s="140">
        <v>127</v>
      </c>
      <c r="J26" s="115">
        <v>-8</v>
      </c>
      <c r="K26" s="116">
        <v>-6.2992125984251972</v>
      </c>
    </row>
    <row r="27" spans="1:11" ht="14.1" customHeight="1" x14ac:dyDescent="0.2">
      <c r="A27" s="306">
        <v>27</v>
      </c>
      <c r="B27" s="307" t="s">
        <v>244</v>
      </c>
      <c r="C27" s="308"/>
      <c r="D27" s="113">
        <v>0.88</v>
      </c>
      <c r="E27" s="115">
        <v>33</v>
      </c>
      <c r="F27" s="114">
        <v>33</v>
      </c>
      <c r="G27" s="114">
        <v>68</v>
      </c>
      <c r="H27" s="114">
        <v>26</v>
      </c>
      <c r="I27" s="140">
        <v>27</v>
      </c>
      <c r="J27" s="115">
        <v>6</v>
      </c>
      <c r="K27" s="116">
        <v>22.222222222222221</v>
      </c>
    </row>
    <row r="28" spans="1:11" ht="14.1" customHeight="1" x14ac:dyDescent="0.2">
      <c r="A28" s="306">
        <v>28</v>
      </c>
      <c r="B28" s="307" t="s">
        <v>245</v>
      </c>
      <c r="C28" s="308"/>
      <c r="D28" s="113">
        <v>2.1066666666666665</v>
      </c>
      <c r="E28" s="115">
        <v>79</v>
      </c>
      <c r="F28" s="114">
        <v>42</v>
      </c>
      <c r="G28" s="114">
        <v>79</v>
      </c>
      <c r="H28" s="114">
        <v>58</v>
      </c>
      <c r="I28" s="140">
        <v>65</v>
      </c>
      <c r="J28" s="115">
        <v>14</v>
      </c>
      <c r="K28" s="116">
        <v>21.53846153846154</v>
      </c>
    </row>
    <row r="29" spans="1:11" ht="14.1" customHeight="1" x14ac:dyDescent="0.2">
      <c r="A29" s="306">
        <v>29</v>
      </c>
      <c r="B29" s="307" t="s">
        <v>246</v>
      </c>
      <c r="C29" s="308"/>
      <c r="D29" s="113">
        <v>4.8266666666666671</v>
      </c>
      <c r="E29" s="115">
        <v>181</v>
      </c>
      <c r="F29" s="114">
        <v>192</v>
      </c>
      <c r="G29" s="114">
        <v>230</v>
      </c>
      <c r="H29" s="114">
        <v>211</v>
      </c>
      <c r="I29" s="140">
        <v>157</v>
      </c>
      <c r="J29" s="115">
        <v>24</v>
      </c>
      <c r="K29" s="116">
        <v>15.286624203821656</v>
      </c>
    </row>
    <row r="30" spans="1:11" ht="14.1" customHeight="1" x14ac:dyDescent="0.2">
      <c r="A30" s="306" t="s">
        <v>247</v>
      </c>
      <c r="B30" s="307" t="s">
        <v>248</v>
      </c>
      <c r="C30" s="308"/>
      <c r="D30" s="113">
        <v>3.0133333333333332</v>
      </c>
      <c r="E30" s="115">
        <v>113</v>
      </c>
      <c r="F30" s="114">
        <v>117</v>
      </c>
      <c r="G30" s="114">
        <v>114</v>
      </c>
      <c r="H30" s="114">
        <v>112</v>
      </c>
      <c r="I30" s="140">
        <v>85</v>
      </c>
      <c r="J30" s="115">
        <v>28</v>
      </c>
      <c r="K30" s="116">
        <v>32.941176470588232</v>
      </c>
    </row>
    <row r="31" spans="1:11" ht="14.1" customHeight="1" x14ac:dyDescent="0.2">
      <c r="A31" s="306" t="s">
        <v>249</v>
      </c>
      <c r="B31" s="307" t="s">
        <v>250</v>
      </c>
      <c r="C31" s="308"/>
      <c r="D31" s="113">
        <v>1.8133333333333332</v>
      </c>
      <c r="E31" s="115">
        <v>68</v>
      </c>
      <c r="F31" s="114" t="s">
        <v>513</v>
      </c>
      <c r="G31" s="114">
        <v>110</v>
      </c>
      <c r="H31" s="114">
        <v>99</v>
      </c>
      <c r="I31" s="140" t="s">
        <v>513</v>
      </c>
      <c r="J31" s="115" t="s">
        <v>513</v>
      </c>
      <c r="K31" s="116" t="s">
        <v>513</v>
      </c>
    </row>
    <row r="32" spans="1:11" ht="14.1" customHeight="1" x14ac:dyDescent="0.2">
      <c r="A32" s="306">
        <v>31</v>
      </c>
      <c r="B32" s="307" t="s">
        <v>251</v>
      </c>
      <c r="C32" s="308"/>
      <c r="D32" s="113">
        <v>0.77333333333333332</v>
      </c>
      <c r="E32" s="115">
        <v>29</v>
      </c>
      <c r="F32" s="114">
        <v>30</v>
      </c>
      <c r="G32" s="114">
        <v>22</v>
      </c>
      <c r="H32" s="114">
        <v>18</v>
      </c>
      <c r="I32" s="140">
        <v>30</v>
      </c>
      <c r="J32" s="115">
        <v>-1</v>
      </c>
      <c r="K32" s="116">
        <v>-3.3333333333333335</v>
      </c>
    </row>
    <row r="33" spans="1:11" ht="14.1" customHeight="1" x14ac:dyDescent="0.2">
      <c r="A33" s="306">
        <v>32</v>
      </c>
      <c r="B33" s="307" t="s">
        <v>252</v>
      </c>
      <c r="C33" s="308"/>
      <c r="D33" s="113">
        <v>1.4666666666666666</v>
      </c>
      <c r="E33" s="115">
        <v>55</v>
      </c>
      <c r="F33" s="114">
        <v>15</v>
      </c>
      <c r="G33" s="114">
        <v>60</v>
      </c>
      <c r="H33" s="114">
        <v>58</v>
      </c>
      <c r="I33" s="140">
        <v>61</v>
      </c>
      <c r="J33" s="115">
        <v>-6</v>
      </c>
      <c r="K33" s="116">
        <v>-9.8360655737704921</v>
      </c>
    </row>
    <row r="34" spans="1:11" ht="14.1" customHeight="1" x14ac:dyDescent="0.2">
      <c r="A34" s="306">
        <v>33</v>
      </c>
      <c r="B34" s="307" t="s">
        <v>253</v>
      </c>
      <c r="C34" s="308"/>
      <c r="D34" s="113">
        <v>0.77333333333333332</v>
      </c>
      <c r="E34" s="115">
        <v>29</v>
      </c>
      <c r="F34" s="114">
        <v>21</v>
      </c>
      <c r="G34" s="114">
        <v>47</v>
      </c>
      <c r="H34" s="114">
        <v>47</v>
      </c>
      <c r="I34" s="140">
        <v>42</v>
      </c>
      <c r="J34" s="115">
        <v>-13</v>
      </c>
      <c r="K34" s="116">
        <v>-30.952380952380953</v>
      </c>
    </row>
    <row r="35" spans="1:11" ht="14.1" customHeight="1" x14ac:dyDescent="0.2">
      <c r="A35" s="306">
        <v>34</v>
      </c>
      <c r="B35" s="307" t="s">
        <v>254</v>
      </c>
      <c r="C35" s="308"/>
      <c r="D35" s="113">
        <v>2.1333333333333333</v>
      </c>
      <c r="E35" s="115">
        <v>80</v>
      </c>
      <c r="F35" s="114">
        <v>61</v>
      </c>
      <c r="G35" s="114">
        <v>102</v>
      </c>
      <c r="H35" s="114">
        <v>66</v>
      </c>
      <c r="I35" s="140">
        <v>83</v>
      </c>
      <c r="J35" s="115">
        <v>-3</v>
      </c>
      <c r="K35" s="116">
        <v>-3.6144578313253013</v>
      </c>
    </row>
    <row r="36" spans="1:11" ht="14.1" customHeight="1" x14ac:dyDescent="0.2">
      <c r="A36" s="306">
        <v>41</v>
      </c>
      <c r="B36" s="307" t="s">
        <v>255</v>
      </c>
      <c r="C36" s="308"/>
      <c r="D36" s="113">
        <v>0.34666666666666668</v>
      </c>
      <c r="E36" s="115">
        <v>13</v>
      </c>
      <c r="F36" s="114" t="s">
        <v>513</v>
      </c>
      <c r="G36" s="114">
        <v>15</v>
      </c>
      <c r="H36" s="114">
        <v>5</v>
      </c>
      <c r="I36" s="140">
        <v>14</v>
      </c>
      <c r="J36" s="115">
        <v>-1</v>
      </c>
      <c r="K36" s="116">
        <v>-7.1428571428571432</v>
      </c>
    </row>
    <row r="37" spans="1:11" ht="14.1" customHeight="1" x14ac:dyDescent="0.2">
      <c r="A37" s="306">
        <v>42</v>
      </c>
      <c r="B37" s="307" t="s">
        <v>256</v>
      </c>
      <c r="C37" s="308"/>
      <c r="D37" s="113">
        <v>0.16</v>
      </c>
      <c r="E37" s="115">
        <v>6</v>
      </c>
      <c r="F37" s="114" t="s">
        <v>513</v>
      </c>
      <c r="G37" s="114" t="s">
        <v>513</v>
      </c>
      <c r="H37" s="114">
        <v>6</v>
      </c>
      <c r="I37" s="140">
        <v>6</v>
      </c>
      <c r="J37" s="115">
        <v>0</v>
      </c>
      <c r="K37" s="116">
        <v>0</v>
      </c>
    </row>
    <row r="38" spans="1:11" ht="14.1" customHeight="1" x14ac:dyDescent="0.2">
      <c r="A38" s="306">
        <v>43</v>
      </c>
      <c r="B38" s="307" t="s">
        <v>257</v>
      </c>
      <c r="C38" s="308"/>
      <c r="D38" s="113">
        <v>0.90666666666666662</v>
      </c>
      <c r="E38" s="115">
        <v>34</v>
      </c>
      <c r="F38" s="114">
        <v>25</v>
      </c>
      <c r="G38" s="114">
        <v>91</v>
      </c>
      <c r="H38" s="114">
        <v>29</v>
      </c>
      <c r="I38" s="140">
        <v>36</v>
      </c>
      <c r="J38" s="115">
        <v>-2</v>
      </c>
      <c r="K38" s="116">
        <v>-5.5555555555555554</v>
      </c>
    </row>
    <row r="39" spans="1:11" ht="14.1" customHeight="1" x14ac:dyDescent="0.2">
      <c r="A39" s="306">
        <v>51</v>
      </c>
      <c r="B39" s="307" t="s">
        <v>258</v>
      </c>
      <c r="C39" s="308"/>
      <c r="D39" s="113">
        <v>7.9466666666666663</v>
      </c>
      <c r="E39" s="115">
        <v>298</v>
      </c>
      <c r="F39" s="114">
        <v>241</v>
      </c>
      <c r="G39" s="114">
        <v>373</v>
      </c>
      <c r="H39" s="114">
        <v>303</v>
      </c>
      <c r="I39" s="140">
        <v>351</v>
      </c>
      <c r="J39" s="115">
        <v>-53</v>
      </c>
      <c r="K39" s="116">
        <v>-15.0997150997151</v>
      </c>
    </row>
    <row r="40" spans="1:11" ht="14.1" customHeight="1" x14ac:dyDescent="0.2">
      <c r="A40" s="306" t="s">
        <v>259</v>
      </c>
      <c r="B40" s="307" t="s">
        <v>260</v>
      </c>
      <c r="C40" s="308"/>
      <c r="D40" s="113">
        <v>7.68</v>
      </c>
      <c r="E40" s="115">
        <v>288</v>
      </c>
      <c r="F40" s="114">
        <v>239</v>
      </c>
      <c r="G40" s="114">
        <v>353</v>
      </c>
      <c r="H40" s="114">
        <v>291</v>
      </c>
      <c r="I40" s="140">
        <v>347</v>
      </c>
      <c r="J40" s="115">
        <v>-59</v>
      </c>
      <c r="K40" s="116">
        <v>-17.002881844380404</v>
      </c>
    </row>
    <row r="41" spans="1:11" ht="14.1" customHeight="1" x14ac:dyDescent="0.2">
      <c r="A41" s="306"/>
      <c r="B41" s="307" t="s">
        <v>261</v>
      </c>
      <c r="C41" s="308"/>
      <c r="D41" s="113">
        <v>6.5066666666666668</v>
      </c>
      <c r="E41" s="115">
        <v>244</v>
      </c>
      <c r="F41" s="114">
        <v>178</v>
      </c>
      <c r="G41" s="114">
        <v>273</v>
      </c>
      <c r="H41" s="114">
        <v>249</v>
      </c>
      <c r="I41" s="140">
        <v>303</v>
      </c>
      <c r="J41" s="115">
        <v>-59</v>
      </c>
      <c r="K41" s="116">
        <v>-19.471947194719473</v>
      </c>
    </row>
    <row r="42" spans="1:11" ht="14.1" customHeight="1" x14ac:dyDescent="0.2">
      <c r="A42" s="306">
        <v>52</v>
      </c>
      <c r="B42" s="307" t="s">
        <v>262</v>
      </c>
      <c r="C42" s="308"/>
      <c r="D42" s="113">
        <v>4.24</v>
      </c>
      <c r="E42" s="115">
        <v>159</v>
      </c>
      <c r="F42" s="114">
        <v>135</v>
      </c>
      <c r="G42" s="114">
        <v>164</v>
      </c>
      <c r="H42" s="114">
        <v>198</v>
      </c>
      <c r="I42" s="140">
        <v>171</v>
      </c>
      <c r="J42" s="115">
        <v>-12</v>
      </c>
      <c r="K42" s="116">
        <v>-7.0175438596491224</v>
      </c>
    </row>
    <row r="43" spans="1:11" ht="14.1" customHeight="1" x14ac:dyDescent="0.2">
      <c r="A43" s="306" t="s">
        <v>263</v>
      </c>
      <c r="B43" s="307" t="s">
        <v>264</v>
      </c>
      <c r="C43" s="308"/>
      <c r="D43" s="113">
        <v>3.12</v>
      </c>
      <c r="E43" s="115">
        <v>117</v>
      </c>
      <c r="F43" s="114">
        <v>111</v>
      </c>
      <c r="G43" s="114">
        <v>123</v>
      </c>
      <c r="H43" s="114">
        <v>148</v>
      </c>
      <c r="I43" s="140">
        <v>116</v>
      </c>
      <c r="J43" s="115">
        <v>1</v>
      </c>
      <c r="K43" s="116">
        <v>0.86206896551724133</v>
      </c>
    </row>
    <row r="44" spans="1:11" ht="14.1" customHeight="1" x14ac:dyDescent="0.2">
      <c r="A44" s="306">
        <v>53</v>
      </c>
      <c r="B44" s="307" t="s">
        <v>265</v>
      </c>
      <c r="C44" s="308"/>
      <c r="D44" s="113">
        <v>1.36</v>
      </c>
      <c r="E44" s="115">
        <v>51</v>
      </c>
      <c r="F44" s="114">
        <v>32</v>
      </c>
      <c r="G44" s="114">
        <v>49</v>
      </c>
      <c r="H44" s="114">
        <v>43</v>
      </c>
      <c r="I44" s="140">
        <v>41</v>
      </c>
      <c r="J44" s="115">
        <v>10</v>
      </c>
      <c r="K44" s="116">
        <v>24.390243902439025</v>
      </c>
    </row>
    <row r="45" spans="1:11" ht="14.1" customHeight="1" x14ac:dyDescent="0.2">
      <c r="A45" s="306" t="s">
        <v>266</v>
      </c>
      <c r="B45" s="307" t="s">
        <v>267</v>
      </c>
      <c r="C45" s="308"/>
      <c r="D45" s="113">
        <v>1.3333333333333333</v>
      </c>
      <c r="E45" s="115">
        <v>50</v>
      </c>
      <c r="F45" s="114">
        <v>32</v>
      </c>
      <c r="G45" s="114">
        <v>49</v>
      </c>
      <c r="H45" s="114">
        <v>42</v>
      </c>
      <c r="I45" s="140">
        <v>41</v>
      </c>
      <c r="J45" s="115">
        <v>9</v>
      </c>
      <c r="K45" s="116">
        <v>21.951219512195124</v>
      </c>
    </row>
    <row r="46" spans="1:11" ht="14.1" customHeight="1" x14ac:dyDescent="0.2">
      <c r="A46" s="306">
        <v>54</v>
      </c>
      <c r="B46" s="307" t="s">
        <v>268</v>
      </c>
      <c r="C46" s="308"/>
      <c r="D46" s="113">
        <v>3.68</v>
      </c>
      <c r="E46" s="115">
        <v>138</v>
      </c>
      <c r="F46" s="114">
        <v>175</v>
      </c>
      <c r="G46" s="114">
        <v>172</v>
      </c>
      <c r="H46" s="114">
        <v>153</v>
      </c>
      <c r="I46" s="140">
        <v>147</v>
      </c>
      <c r="J46" s="115">
        <v>-9</v>
      </c>
      <c r="K46" s="116">
        <v>-6.1224489795918364</v>
      </c>
    </row>
    <row r="47" spans="1:11" ht="14.1" customHeight="1" x14ac:dyDescent="0.2">
      <c r="A47" s="306">
        <v>61</v>
      </c>
      <c r="B47" s="307" t="s">
        <v>269</v>
      </c>
      <c r="C47" s="308"/>
      <c r="D47" s="113">
        <v>2.96</v>
      </c>
      <c r="E47" s="115">
        <v>111</v>
      </c>
      <c r="F47" s="114">
        <v>62</v>
      </c>
      <c r="G47" s="114">
        <v>115</v>
      </c>
      <c r="H47" s="114">
        <v>73</v>
      </c>
      <c r="I47" s="140">
        <v>102</v>
      </c>
      <c r="J47" s="115">
        <v>9</v>
      </c>
      <c r="K47" s="116">
        <v>8.8235294117647065</v>
      </c>
    </row>
    <row r="48" spans="1:11" ht="14.1" customHeight="1" x14ac:dyDescent="0.2">
      <c r="A48" s="306">
        <v>62</v>
      </c>
      <c r="B48" s="307" t="s">
        <v>270</v>
      </c>
      <c r="C48" s="308"/>
      <c r="D48" s="113">
        <v>7.7866666666666671</v>
      </c>
      <c r="E48" s="115">
        <v>292</v>
      </c>
      <c r="F48" s="114">
        <v>263</v>
      </c>
      <c r="G48" s="114">
        <v>338</v>
      </c>
      <c r="H48" s="114">
        <v>184</v>
      </c>
      <c r="I48" s="140">
        <v>245</v>
      </c>
      <c r="J48" s="115">
        <v>47</v>
      </c>
      <c r="K48" s="116">
        <v>19.183673469387756</v>
      </c>
    </row>
    <row r="49" spans="1:11" ht="14.1" customHeight="1" x14ac:dyDescent="0.2">
      <c r="A49" s="306">
        <v>63</v>
      </c>
      <c r="B49" s="307" t="s">
        <v>271</v>
      </c>
      <c r="C49" s="308"/>
      <c r="D49" s="113">
        <v>4.24</v>
      </c>
      <c r="E49" s="115">
        <v>159</v>
      </c>
      <c r="F49" s="114">
        <v>141</v>
      </c>
      <c r="G49" s="114">
        <v>200</v>
      </c>
      <c r="H49" s="114">
        <v>219</v>
      </c>
      <c r="I49" s="140">
        <v>138</v>
      </c>
      <c r="J49" s="115">
        <v>21</v>
      </c>
      <c r="K49" s="116">
        <v>15.217391304347826</v>
      </c>
    </row>
    <row r="50" spans="1:11" ht="14.1" customHeight="1" x14ac:dyDescent="0.2">
      <c r="A50" s="306" t="s">
        <v>272</v>
      </c>
      <c r="B50" s="307" t="s">
        <v>273</v>
      </c>
      <c r="C50" s="308"/>
      <c r="D50" s="113">
        <v>1.1200000000000001</v>
      </c>
      <c r="E50" s="115">
        <v>42</v>
      </c>
      <c r="F50" s="114">
        <v>23</v>
      </c>
      <c r="G50" s="114">
        <v>53</v>
      </c>
      <c r="H50" s="114">
        <v>44</v>
      </c>
      <c r="I50" s="140">
        <v>32</v>
      </c>
      <c r="J50" s="115">
        <v>10</v>
      </c>
      <c r="K50" s="116">
        <v>31.25</v>
      </c>
    </row>
    <row r="51" spans="1:11" ht="14.1" customHeight="1" x14ac:dyDescent="0.2">
      <c r="A51" s="306" t="s">
        <v>274</v>
      </c>
      <c r="B51" s="307" t="s">
        <v>275</v>
      </c>
      <c r="C51" s="308"/>
      <c r="D51" s="113">
        <v>2.96</v>
      </c>
      <c r="E51" s="115">
        <v>111</v>
      </c>
      <c r="F51" s="114">
        <v>105</v>
      </c>
      <c r="G51" s="114">
        <v>130</v>
      </c>
      <c r="H51" s="114">
        <v>157</v>
      </c>
      <c r="I51" s="140">
        <v>102</v>
      </c>
      <c r="J51" s="115">
        <v>9</v>
      </c>
      <c r="K51" s="116">
        <v>8.8235294117647065</v>
      </c>
    </row>
    <row r="52" spans="1:11" ht="14.1" customHeight="1" x14ac:dyDescent="0.2">
      <c r="A52" s="306">
        <v>71</v>
      </c>
      <c r="B52" s="307" t="s">
        <v>276</v>
      </c>
      <c r="C52" s="308"/>
      <c r="D52" s="113">
        <v>9.36</v>
      </c>
      <c r="E52" s="115">
        <v>351</v>
      </c>
      <c r="F52" s="114">
        <v>307</v>
      </c>
      <c r="G52" s="114">
        <v>501</v>
      </c>
      <c r="H52" s="114">
        <v>279</v>
      </c>
      <c r="I52" s="140">
        <v>395</v>
      </c>
      <c r="J52" s="115">
        <v>-44</v>
      </c>
      <c r="K52" s="116">
        <v>-11.139240506329115</v>
      </c>
    </row>
    <row r="53" spans="1:11" ht="14.1" customHeight="1" x14ac:dyDescent="0.2">
      <c r="A53" s="306" t="s">
        <v>277</v>
      </c>
      <c r="B53" s="307" t="s">
        <v>278</v>
      </c>
      <c r="C53" s="308"/>
      <c r="D53" s="113">
        <v>3.8933333333333335</v>
      </c>
      <c r="E53" s="115">
        <v>146</v>
      </c>
      <c r="F53" s="114">
        <v>118</v>
      </c>
      <c r="G53" s="114">
        <v>225</v>
      </c>
      <c r="H53" s="114">
        <v>102</v>
      </c>
      <c r="I53" s="140">
        <v>126</v>
      </c>
      <c r="J53" s="115">
        <v>20</v>
      </c>
      <c r="K53" s="116">
        <v>15.873015873015873</v>
      </c>
    </row>
    <row r="54" spans="1:11" ht="14.1" customHeight="1" x14ac:dyDescent="0.2">
      <c r="A54" s="306" t="s">
        <v>279</v>
      </c>
      <c r="B54" s="307" t="s">
        <v>280</v>
      </c>
      <c r="C54" s="308"/>
      <c r="D54" s="113">
        <v>4.8266666666666671</v>
      </c>
      <c r="E54" s="115">
        <v>181</v>
      </c>
      <c r="F54" s="114">
        <v>167</v>
      </c>
      <c r="G54" s="114">
        <v>238</v>
      </c>
      <c r="H54" s="114">
        <v>152</v>
      </c>
      <c r="I54" s="140">
        <v>230</v>
      </c>
      <c r="J54" s="115">
        <v>-49</v>
      </c>
      <c r="K54" s="116">
        <v>-21.304347826086957</v>
      </c>
    </row>
    <row r="55" spans="1:11" ht="14.1" customHeight="1" x14ac:dyDescent="0.2">
      <c r="A55" s="306">
        <v>72</v>
      </c>
      <c r="B55" s="307" t="s">
        <v>281</v>
      </c>
      <c r="C55" s="308"/>
      <c r="D55" s="113">
        <v>1.3333333333333333</v>
      </c>
      <c r="E55" s="115">
        <v>50</v>
      </c>
      <c r="F55" s="114">
        <v>42</v>
      </c>
      <c r="G55" s="114">
        <v>128</v>
      </c>
      <c r="H55" s="114">
        <v>42</v>
      </c>
      <c r="I55" s="140">
        <v>66</v>
      </c>
      <c r="J55" s="115">
        <v>-16</v>
      </c>
      <c r="K55" s="116">
        <v>-24.242424242424242</v>
      </c>
    </row>
    <row r="56" spans="1:11" ht="14.1" customHeight="1" x14ac:dyDescent="0.2">
      <c r="A56" s="306" t="s">
        <v>282</v>
      </c>
      <c r="B56" s="307" t="s">
        <v>283</v>
      </c>
      <c r="C56" s="308"/>
      <c r="D56" s="113">
        <v>0.42666666666666669</v>
      </c>
      <c r="E56" s="115">
        <v>16</v>
      </c>
      <c r="F56" s="114">
        <v>10</v>
      </c>
      <c r="G56" s="114">
        <v>62</v>
      </c>
      <c r="H56" s="114">
        <v>12</v>
      </c>
      <c r="I56" s="140">
        <v>19</v>
      </c>
      <c r="J56" s="115">
        <v>-3</v>
      </c>
      <c r="K56" s="116">
        <v>-15.789473684210526</v>
      </c>
    </row>
    <row r="57" spans="1:11" ht="14.1" customHeight="1" x14ac:dyDescent="0.2">
      <c r="A57" s="306" t="s">
        <v>284</v>
      </c>
      <c r="B57" s="307" t="s">
        <v>285</v>
      </c>
      <c r="C57" s="308"/>
      <c r="D57" s="113">
        <v>0.50666666666666671</v>
      </c>
      <c r="E57" s="115">
        <v>19</v>
      </c>
      <c r="F57" s="114">
        <v>22</v>
      </c>
      <c r="G57" s="114">
        <v>36</v>
      </c>
      <c r="H57" s="114">
        <v>20</v>
      </c>
      <c r="I57" s="140">
        <v>38</v>
      </c>
      <c r="J57" s="115">
        <v>-19</v>
      </c>
      <c r="K57" s="116">
        <v>-50</v>
      </c>
    </row>
    <row r="58" spans="1:11" ht="14.1" customHeight="1" x14ac:dyDescent="0.2">
      <c r="A58" s="306">
        <v>73</v>
      </c>
      <c r="B58" s="307" t="s">
        <v>286</v>
      </c>
      <c r="C58" s="308"/>
      <c r="D58" s="113">
        <v>2</v>
      </c>
      <c r="E58" s="115">
        <v>75</v>
      </c>
      <c r="F58" s="114">
        <v>80</v>
      </c>
      <c r="G58" s="114">
        <v>177</v>
      </c>
      <c r="H58" s="114">
        <v>80</v>
      </c>
      <c r="I58" s="140">
        <v>82</v>
      </c>
      <c r="J58" s="115">
        <v>-7</v>
      </c>
      <c r="K58" s="116">
        <v>-8.536585365853659</v>
      </c>
    </row>
    <row r="59" spans="1:11" ht="14.1" customHeight="1" x14ac:dyDescent="0.2">
      <c r="A59" s="306" t="s">
        <v>287</v>
      </c>
      <c r="B59" s="307" t="s">
        <v>288</v>
      </c>
      <c r="C59" s="308"/>
      <c r="D59" s="113">
        <v>1.4933333333333334</v>
      </c>
      <c r="E59" s="115">
        <v>56</v>
      </c>
      <c r="F59" s="114">
        <v>56</v>
      </c>
      <c r="G59" s="114">
        <v>123</v>
      </c>
      <c r="H59" s="114">
        <v>50</v>
      </c>
      <c r="I59" s="140">
        <v>54</v>
      </c>
      <c r="J59" s="115">
        <v>2</v>
      </c>
      <c r="K59" s="116">
        <v>3.7037037037037037</v>
      </c>
    </row>
    <row r="60" spans="1:11" ht="14.1" customHeight="1" x14ac:dyDescent="0.2">
      <c r="A60" s="306">
        <v>81</v>
      </c>
      <c r="B60" s="307" t="s">
        <v>289</v>
      </c>
      <c r="C60" s="308"/>
      <c r="D60" s="113">
        <v>8.24</v>
      </c>
      <c r="E60" s="115">
        <v>309</v>
      </c>
      <c r="F60" s="114">
        <v>421</v>
      </c>
      <c r="G60" s="114">
        <v>539</v>
      </c>
      <c r="H60" s="114">
        <v>202</v>
      </c>
      <c r="I60" s="140">
        <v>263</v>
      </c>
      <c r="J60" s="115">
        <v>46</v>
      </c>
      <c r="K60" s="116">
        <v>17.490494296577946</v>
      </c>
    </row>
    <row r="61" spans="1:11" ht="14.1" customHeight="1" x14ac:dyDescent="0.2">
      <c r="A61" s="306" t="s">
        <v>290</v>
      </c>
      <c r="B61" s="307" t="s">
        <v>291</v>
      </c>
      <c r="C61" s="308"/>
      <c r="D61" s="113">
        <v>2.8533333333333335</v>
      </c>
      <c r="E61" s="115">
        <v>107</v>
      </c>
      <c r="F61" s="114">
        <v>74</v>
      </c>
      <c r="G61" s="114">
        <v>188</v>
      </c>
      <c r="H61" s="114">
        <v>54</v>
      </c>
      <c r="I61" s="140">
        <v>90</v>
      </c>
      <c r="J61" s="115">
        <v>17</v>
      </c>
      <c r="K61" s="116">
        <v>18.888888888888889</v>
      </c>
    </row>
    <row r="62" spans="1:11" ht="14.1" customHeight="1" x14ac:dyDescent="0.2">
      <c r="A62" s="306" t="s">
        <v>292</v>
      </c>
      <c r="B62" s="307" t="s">
        <v>293</v>
      </c>
      <c r="C62" s="308"/>
      <c r="D62" s="113">
        <v>2.4266666666666667</v>
      </c>
      <c r="E62" s="115">
        <v>91</v>
      </c>
      <c r="F62" s="114">
        <v>196</v>
      </c>
      <c r="G62" s="114">
        <v>155</v>
      </c>
      <c r="H62" s="114">
        <v>71</v>
      </c>
      <c r="I62" s="140">
        <v>64</v>
      </c>
      <c r="J62" s="115">
        <v>27</v>
      </c>
      <c r="K62" s="116">
        <v>42.1875</v>
      </c>
    </row>
    <row r="63" spans="1:11" ht="14.1" customHeight="1" x14ac:dyDescent="0.2">
      <c r="A63" s="306"/>
      <c r="B63" s="307" t="s">
        <v>294</v>
      </c>
      <c r="C63" s="308"/>
      <c r="D63" s="113">
        <v>2.2933333333333334</v>
      </c>
      <c r="E63" s="115">
        <v>86</v>
      </c>
      <c r="F63" s="114">
        <v>185</v>
      </c>
      <c r="G63" s="114">
        <v>140</v>
      </c>
      <c r="H63" s="114">
        <v>64</v>
      </c>
      <c r="I63" s="140">
        <v>53</v>
      </c>
      <c r="J63" s="115">
        <v>33</v>
      </c>
      <c r="K63" s="116">
        <v>62.264150943396224</v>
      </c>
    </row>
    <row r="64" spans="1:11" ht="14.1" customHeight="1" x14ac:dyDescent="0.2">
      <c r="A64" s="306" t="s">
        <v>295</v>
      </c>
      <c r="B64" s="307" t="s">
        <v>296</v>
      </c>
      <c r="C64" s="308"/>
      <c r="D64" s="113">
        <v>1.44</v>
      </c>
      <c r="E64" s="115">
        <v>54</v>
      </c>
      <c r="F64" s="114">
        <v>38</v>
      </c>
      <c r="G64" s="114">
        <v>33</v>
      </c>
      <c r="H64" s="114">
        <v>39</v>
      </c>
      <c r="I64" s="140">
        <v>47</v>
      </c>
      <c r="J64" s="115">
        <v>7</v>
      </c>
      <c r="K64" s="116">
        <v>14.893617021276595</v>
      </c>
    </row>
    <row r="65" spans="1:11" ht="14.1" customHeight="1" x14ac:dyDescent="0.2">
      <c r="A65" s="306" t="s">
        <v>297</v>
      </c>
      <c r="B65" s="307" t="s">
        <v>298</v>
      </c>
      <c r="C65" s="308"/>
      <c r="D65" s="113">
        <v>0.7466666666666667</v>
      </c>
      <c r="E65" s="115">
        <v>28</v>
      </c>
      <c r="F65" s="114">
        <v>81</v>
      </c>
      <c r="G65" s="114">
        <v>60</v>
      </c>
      <c r="H65" s="114">
        <v>13</v>
      </c>
      <c r="I65" s="140">
        <v>26</v>
      </c>
      <c r="J65" s="115">
        <v>2</v>
      </c>
      <c r="K65" s="116">
        <v>7.6923076923076925</v>
      </c>
    </row>
    <row r="66" spans="1:11" ht="14.1" customHeight="1" x14ac:dyDescent="0.2">
      <c r="A66" s="306">
        <v>82</v>
      </c>
      <c r="B66" s="307" t="s">
        <v>299</v>
      </c>
      <c r="C66" s="308"/>
      <c r="D66" s="113">
        <v>2.6933333333333334</v>
      </c>
      <c r="E66" s="115">
        <v>101</v>
      </c>
      <c r="F66" s="114">
        <v>100</v>
      </c>
      <c r="G66" s="114">
        <v>221</v>
      </c>
      <c r="H66" s="114">
        <v>113</v>
      </c>
      <c r="I66" s="140">
        <v>117</v>
      </c>
      <c r="J66" s="115">
        <v>-16</v>
      </c>
      <c r="K66" s="116">
        <v>-13.675213675213675</v>
      </c>
    </row>
    <row r="67" spans="1:11" ht="14.1" customHeight="1" x14ac:dyDescent="0.2">
      <c r="A67" s="306" t="s">
        <v>300</v>
      </c>
      <c r="B67" s="307" t="s">
        <v>301</v>
      </c>
      <c r="C67" s="308"/>
      <c r="D67" s="113">
        <v>1.2533333333333334</v>
      </c>
      <c r="E67" s="115">
        <v>47</v>
      </c>
      <c r="F67" s="114">
        <v>52</v>
      </c>
      <c r="G67" s="114">
        <v>124</v>
      </c>
      <c r="H67" s="114">
        <v>56</v>
      </c>
      <c r="I67" s="140">
        <v>58</v>
      </c>
      <c r="J67" s="115">
        <v>-11</v>
      </c>
      <c r="K67" s="116">
        <v>-18.96551724137931</v>
      </c>
    </row>
    <row r="68" spans="1:11" ht="14.1" customHeight="1" x14ac:dyDescent="0.2">
      <c r="A68" s="306" t="s">
        <v>302</v>
      </c>
      <c r="B68" s="307" t="s">
        <v>303</v>
      </c>
      <c r="C68" s="308"/>
      <c r="D68" s="113">
        <v>0.7466666666666667</v>
      </c>
      <c r="E68" s="115">
        <v>28</v>
      </c>
      <c r="F68" s="114">
        <v>26</v>
      </c>
      <c r="G68" s="114">
        <v>57</v>
      </c>
      <c r="H68" s="114">
        <v>32</v>
      </c>
      <c r="I68" s="140">
        <v>24</v>
      </c>
      <c r="J68" s="115">
        <v>4</v>
      </c>
      <c r="K68" s="116">
        <v>16.666666666666668</v>
      </c>
    </row>
    <row r="69" spans="1:11" ht="14.1" customHeight="1" x14ac:dyDescent="0.2">
      <c r="A69" s="306">
        <v>83</v>
      </c>
      <c r="B69" s="307" t="s">
        <v>304</v>
      </c>
      <c r="C69" s="308"/>
      <c r="D69" s="113">
        <v>2.7466666666666666</v>
      </c>
      <c r="E69" s="115">
        <v>103</v>
      </c>
      <c r="F69" s="114">
        <v>108</v>
      </c>
      <c r="G69" s="114">
        <v>258</v>
      </c>
      <c r="H69" s="114">
        <v>76</v>
      </c>
      <c r="I69" s="140">
        <v>117</v>
      </c>
      <c r="J69" s="115">
        <v>-14</v>
      </c>
      <c r="K69" s="116">
        <v>-11.965811965811966</v>
      </c>
    </row>
    <row r="70" spans="1:11" ht="14.1" customHeight="1" x14ac:dyDescent="0.2">
      <c r="A70" s="306" t="s">
        <v>305</v>
      </c>
      <c r="B70" s="307" t="s">
        <v>306</v>
      </c>
      <c r="C70" s="308"/>
      <c r="D70" s="113">
        <v>2.08</v>
      </c>
      <c r="E70" s="115">
        <v>78</v>
      </c>
      <c r="F70" s="114">
        <v>88</v>
      </c>
      <c r="G70" s="114">
        <v>190</v>
      </c>
      <c r="H70" s="114">
        <v>60</v>
      </c>
      <c r="I70" s="140">
        <v>99</v>
      </c>
      <c r="J70" s="115">
        <v>-21</v>
      </c>
      <c r="K70" s="116">
        <v>-21.212121212121211</v>
      </c>
    </row>
    <row r="71" spans="1:11" ht="14.1" customHeight="1" x14ac:dyDescent="0.2">
      <c r="A71" s="306"/>
      <c r="B71" s="307" t="s">
        <v>307</v>
      </c>
      <c r="C71" s="308"/>
      <c r="D71" s="113">
        <v>1.0133333333333334</v>
      </c>
      <c r="E71" s="115">
        <v>38</v>
      </c>
      <c r="F71" s="114">
        <v>48</v>
      </c>
      <c r="G71" s="114">
        <v>122</v>
      </c>
      <c r="H71" s="114">
        <v>36</v>
      </c>
      <c r="I71" s="140">
        <v>44</v>
      </c>
      <c r="J71" s="115">
        <v>-6</v>
      </c>
      <c r="K71" s="116">
        <v>-13.636363636363637</v>
      </c>
    </row>
    <row r="72" spans="1:11" ht="14.1" customHeight="1" x14ac:dyDescent="0.2">
      <c r="A72" s="306">
        <v>84</v>
      </c>
      <c r="B72" s="307" t="s">
        <v>308</v>
      </c>
      <c r="C72" s="308"/>
      <c r="D72" s="113">
        <v>5.0666666666666664</v>
      </c>
      <c r="E72" s="115">
        <v>190</v>
      </c>
      <c r="F72" s="114">
        <v>259</v>
      </c>
      <c r="G72" s="114">
        <v>237</v>
      </c>
      <c r="H72" s="114">
        <v>203</v>
      </c>
      <c r="I72" s="140">
        <v>197</v>
      </c>
      <c r="J72" s="115">
        <v>-7</v>
      </c>
      <c r="K72" s="116">
        <v>-3.5532994923857868</v>
      </c>
    </row>
    <row r="73" spans="1:11" ht="14.1" customHeight="1" x14ac:dyDescent="0.2">
      <c r="A73" s="306" t="s">
        <v>309</v>
      </c>
      <c r="B73" s="307" t="s">
        <v>310</v>
      </c>
      <c r="C73" s="308"/>
      <c r="D73" s="113">
        <v>0.45333333333333331</v>
      </c>
      <c r="E73" s="115">
        <v>17</v>
      </c>
      <c r="F73" s="114">
        <v>7</v>
      </c>
      <c r="G73" s="114">
        <v>33</v>
      </c>
      <c r="H73" s="114">
        <v>4</v>
      </c>
      <c r="I73" s="140">
        <v>19</v>
      </c>
      <c r="J73" s="115">
        <v>-2</v>
      </c>
      <c r="K73" s="116">
        <v>-10.526315789473685</v>
      </c>
    </row>
    <row r="74" spans="1:11" ht="14.1" customHeight="1" x14ac:dyDescent="0.2">
      <c r="A74" s="306" t="s">
        <v>311</v>
      </c>
      <c r="B74" s="307" t="s">
        <v>312</v>
      </c>
      <c r="C74" s="308"/>
      <c r="D74" s="113">
        <v>0.4</v>
      </c>
      <c r="E74" s="115">
        <v>15</v>
      </c>
      <c r="F74" s="114">
        <v>4</v>
      </c>
      <c r="G74" s="114">
        <v>17</v>
      </c>
      <c r="H74" s="114">
        <v>3</v>
      </c>
      <c r="I74" s="140">
        <v>7</v>
      </c>
      <c r="J74" s="115">
        <v>8</v>
      </c>
      <c r="K74" s="116">
        <v>114.28571428571429</v>
      </c>
    </row>
    <row r="75" spans="1:11" ht="14.1" customHeight="1" x14ac:dyDescent="0.2">
      <c r="A75" s="306" t="s">
        <v>313</v>
      </c>
      <c r="B75" s="307" t="s">
        <v>314</v>
      </c>
      <c r="C75" s="308"/>
      <c r="D75" s="113">
        <v>3.8666666666666667</v>
      </c>
      <c r="E75" s="115">
        <v>145</v>
      </c>
      <c r="F75" s="114">
        <v>243</v>
      </c>
      <c r="G75" s="114">
        <v>159</v>
      </c>
      <c r="H75" s="114">
        <v>189</v>
      </c>
      <c r="I75" s="140">
        <v>161</v>
      </c>
      <c r="J75" s="115">
        <v>-16</v>
      </c>
      <c r="K75" s="116">
        <v>-9.9378881987577632</v>
      </c>
    </row>
    <row r="76" spans="1:11" ht="14.1" customHeight="1" x14ac:dyDescent="0.2">
      <c r="A76" s="306">
        <v>91</v>
      </c>
      <c r="B76" s="307" t="s">
        <v>315</v>
      </c>
      <c r="C76" s="308"/>
      <c r="D76" s="113">
        <v>0.18666666666666668</v>
      </c>
      <c r="E76" s="115">
        <v>7</v>
      </c>
      <c r="F76" s="114">
        <v>8</v>
      </c>
      <c r="G76" s="114">
        <v>9</v>
      </c>
      <c r="H76" s="114">
        <v>3</v>
      </c>
      <c r="I76" s="140">
        <v>11</v>
      </c>
      <c r="J76" s="115">
        <v>-4</v>
      </c>
      <c r="K76" s="116">
        <v>-36.363636363636367</v>
      </c>
    </row>
    <row r="77" spans="1:11" ht="14.1" customHeight="1" x14ac:dyDescent="0.2">
      <c r="A77" s="306">
        <v>92</v>
      </c>
      <c r="B77" s="307" t="s">
        <v>316</v>
      </c>
      <c r="C77" s="308"/>
      <c r="D77" s="113">
        <v>2.0266666666666668</v>
      </c>
      <c r="E77" s="115">
        <v>76</v>
      </c>
      <c r="F77" s="114">
        <v>77</v>
      </c>
      <c r="G77" s="114">
        <v>73</v>
      </c>
      <c r="H77" s="114">
        <v>65</v>
      </c>
      <c r="I77" s="140">
        <v>68</v>
      </c>
      <c r="J77" s="115">
        <v>8</v>
      </c>
      <c r="K77" s="116">
        <v>11.764705882352942</v>
      </c>
    </row>
    <row r="78" spans="1:11" ht="14.1" customHeight="1" x14ac:dyDescent="0.2">
      <c r="A78" s="306">
        <v>93</v>
      </c>
      <c r="B78" s="307" t="s">
        <v>317</v>
      </c>
      <c r="C78" s="308"/>
      <c r="D78" s="113">
        <v>0.13333333333333333</v>
      </c>
      <c r="E78" s="115">
        <v>5</v>
      </c>
      <c r="F78" s="114">
        <v>7</v>
      </c>
      <c r="G78" s="114">
        <v>8</v>
      </c>
      <c r="H78" s="114">
        <v>9</v>
      </c>
      <c r="I78" s="140">
        <v>8</v>
      </c>
      <c r="J78" s="115">
        <v>-3</v>
      </c>
      <c r="K78" s="116">
        <v>-37.5</v>
      </c>
    </row>
    <row r="79" spans="1:11" ht="14.1" customHeight="1" x14ac:dyDescent="0.2">
      <c r="A79" s="306">
        <v>94</v>
      </c>
      <c r="B79" s="307" t="s">
        <v>318</v>
      </c>
      <c r="C79" s="308"/>
      <c r="D79" s="113">
        <v>0.90666666666666662</v>
      </c>
      <c r="E79" s="115">
        <v>34</v>
      </c>
      <c r="F79" s="114">
        <v>46</v>
      </c>
      <c r="G79" s="114">
        <v>106</v>
      </c>
      <c r="H79" s="114">
        <v>158</v>
      </c>
      <c r="I79" s="140">
        <v>13</v>
      </c>
      <c r="J79" s="115">
        <v>21</v>
      </c>
      <c r="K79" s="116">
        <v>161.53846153846155</v>
      </c>
    </row>
    <row r="80" spans="1:11" ht="14.1" customHeight="1" x14ac:dyDescent="0.2">
      <c r="A80" s="306" t="s">
        <v>319</v>
      </c>
      <c r="B80" s="307" t="s">
        <v>320</v>
      </c>
      <c r="C80" s="308"/>
      <c r="D80" s="113">
        <v>0</v>
      </c>
      <c r="E80" s="115">
        <v>0</v>
      </c>
      <c r="F80" s="114">
        <v>0</v>
      </c>
      <c r="G80" s="114" t="s">
        <v>513</v>
      </c>
      <c r="H80" s="114">
        <v>0</v>
      </c>
      <c r="I80" s="140">
        <v>0</v>
      </c>
      <c r="J80" s="115">
        <v>0</v>
      </c>
      <c r="K80" s="116">
        <v>0</v>
      </c>
    </row>
    <row r="81" spans="1:11" ht="14.1" customHeight="1" x14ac:dyDescent="0.2">
      <c r="A81" s="310" t="s">
        <v>321</v>
      </c>
      <c r="B81" s="311" t="s">
        <v>333</v>
      </c>
      <c r="C81" s="312"/>
      <c r="D81" s="125" t="s">
        <v>513</v>
      </c>
      <c r="E81" s="143" t="s">
        <v>513</v>
      </c>
      <c r="F81" s="144">
        <v>8</v>
      </c>
      <c r="G81" s="144">
        <v>25</v>
      </c>
      <c r="H81" s="144">
        <v>0</v>
      </c>
      <c r="I81" s="145" t="s">
        <v>513</v>
      </c>
      <c r="J81" s="143" t="s">
        <v>513</v>
      </c>
      <c r="K81" s="146" t="s">
        <v>513</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4" t="s">
        <v>364</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151" t="s">
        <v>365</v>
      </c>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5">
    <mergeCell ref="A3:K3"/>
    <mergeCell ref="A4:K4"/>
    <mergeCell ref="A5:E5"/>
    <mergeCell ref="A7:C10"/>
    <mergeCell ref="D7:D10"/>
    <mergeCell ref="E7:I7"/>
    <mergeCell ref="J7:K8"/>
    <mergeCell ref="E8:E9"/>
    <mergeCell ref="F8:F9"/>
    <mergeCell ref="G8:G9"/>
    <mergeCell ref="H8:H9"/>
    <mergeCell ref="I8:I9"/>
    <mergeCell ref="A84:K84"/>
    <mergeCell ref="A85:K85"/>
    <mergeCell ref="A87:K87"/>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366</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56" t="s">
        <v>367</v>
      </c>
      <c r="E7" s="657"/>
      <c r="F7" s="657"/>
      <c r="G7" s="657"/>
      <c r="H7" s="658"/>
      <c r="I7" s="588" t="s">
        <v>359</v>
      </c>
      <c r="J7" s="589"/>
      <c r="K7" s="96"/>
      <c r="L7" s="96"/>
      <c r="M7" s="96"/>
      <c r="N7" s="96"/>
      <c r="O7" s="96"/>
    </row>
    <row r="8" spans="1:15" ht="21.75" customHeight="1" x14ac:dyDescent="0.2">
      <c r="A8" s="616"/>
      <c r="B8" s="617"/>
      <c r="C8" s="583"/>
      <c r="D8" s="566" t="s">
        <v>335</v>
      </c>
      <c r="E8" s="566" t="s">
        <v>337</v>
      </c>
      <c r="F8" s="566" t="s">
        <v>338</v>
      </c>
      <c r="G8" s="566" t="s">
        <v>339</v>
      </c>
      <c r="H8" s="566" t="s">
        <v>340</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4136</v>
      </c>
      <c r="E11" s="114">
        <v>3551</v>
      </c>
      <c r="F11" s="114">
        <v>4717</v>
      </c>
      <c r="G11" s="114">
        <v>3258</v>
      </c>
      <c r="H11" s="140">
        <v>3989</v>
      </c>
      <c r="I11" s="115">
        <v>147</v>
      </c>
      <c r="J11" s="116">
        <v>3.6851341188267734</v>
      </c>
    </row>
    <row r="12" spans="1:15" s="110" customFormat="1" ht="24.95" customHeight="1" x14ac:dyDescent="0.2">
      <c r="A12" s="193" t="s">
        <v>132</v>
      </c>
      <c r="B12" s="194" t="s">
        <v>133</v>
      </c>
      <c r="C12" s="113">
        <v>0.12088974854932302</v>
      </c>
      <c r="D12" s="115">
        <v>5</v>
      </c>
      <c r="E12" s="114">
        <v>8</v>
      </c>
      <c r="F12" s="114">
        <v>7</v>
      </c>
      <c r="G12" s="114">
        <v>4</v>
      </c>
      <c r="H12" s="140">
        <v>4</v>
      </c>
      <c r="I12" s="115">
        <v>1</v>
      </c>
      <c r="J12" s="116">
        <v>25</v>
      </c>
    </row>
    <row r="13" spans="1:15" s="110" customFormat="1" ht="24.95" customHeight="1" x14ac:dyDescent="0.2">
      <c r="A13" s="193" t="s">
        <v>134</v>
      </c>
      <c r="B13" s="199" t="s">
        <v>214</v>
      </c>
      <c r="C13" s="113">
        <v>1.6682785299806577</v>
      </c>
      <c r="D13" s="115">
        <v>69</v>
      </c>
      <c r="E13" s="114">
        <v>50</v>
      </c>
      <c r="F13" s="114">
        <v>181</v>
      </c>
      <c r="G13" s="114">
        <v>53</v>
      </c>
      <c r="H13" s="140">
        <v>87</v>
      </c>
      <c r="I13" s="115">
        <v>-18</v>
      </c>
      <c r="J13" s="116">
        <v>-20.689655172413794</v>
      </c>
    </row>
    <row r="14" spans="1:15" s="287" customFormat="1" ht="24.95" customHeight="1" x14ac:dyDescent="0.2">
      <c r="A14" s="193" t="s">
        <v>215</v>
      </c>
      <c r="B14" s="199" t="s">
        <v>137</v>
      </c>
      <c r="C14" s="113">
        <v>8.3172147001934231</v>
      </c>
      <c r="D14" s="115">
        <v>344</v>
      </c>
      <c r="E14" s="114">
        <v>264</v>
      </c>
      <c r="F14" s="114">
        <v>290</v>
      </c>
      <c r="G14" s="114">
        <v>179</v>
      </c>
      <c r="H14" s="140">
        <v>346</v>
      </c>
      <c r="I14" s="115">
        <v>-2</v>
      </c>
      <c r="J14" s="116">
        <v>-0.5780346820809249</v>
      </c>
      <c r="K14" s="110"/>
      <c r="L14" s="110"/>
      <c r="M14" s="110"/>
      <c r="N14" s="110"/>
      <c r="O14" s="110"/>
    </row>
    <row r="15" spans="1:15" s="110" customFormat="1" ht="24.95" customHeight="1" x14ac:dyDescent="0.2">
      <c r="A15" s="193" t="s">
        <v>216</v>
      </c>
      <c r="B15" s="199" t="s">
        <v>217</v>
      </c>
      <c r="C15" s="113">
        <v>2.7079303675048356</v>
      </c>
      <c r="D15" s="115">
        <v>112</v>
      </c>
      <c r="E15" s="114">
        <v>69</v>
      </c>
      <c r="F15" s="114">
        <v>105</v>
      </c>
      <c r="G15" s="114">
        <v>52</v>
      </c>
      <c r="H15" s="140">
        <v>134</v>
      </c>
      <c r="I15" s="115">
        <v>-22</v>
      </c>
      <c r="J15" s="116">
        <v>-16.417910447761194</v>
      </c>
    </row>
    <row r="16" spans="1:15" s="287" customFormat="1" ht="24.95" customHeight="1" x14ac:dyDescent="0.2">
      <c r="A16" s="193" t="s">
        <v>218</v>
      </c>
      <c r="B16" s="199" t="s">
        <v>141</v>
      </c>
      <c r="C16" s="113">
        <v>3.1189555125725339</v>
      </c>
      <c r="D16" s="115">
        <v>129</v>
      </c>
      <c r="E16" s="114">
        <v>100</v>
      </c>
      <c r="F16" s="114">
        <v>131</v>
      </c>
      <c r="G16" s="114">
        <v>104</v>
      </c>
      <c r="H16" s="140">
        <v>143</v>
      </c>
      <c r="I16" s="115">
        <v>-14</v>
      </c>
      <c r="J16" s="116">
        <v>-9.79020979020979</v>
      </c>
      <c r="K16" s="110"/>
      <c r="L16" s="110"/>
      <c r="M16" s="110"/>
      <c r="N16" s="110"/>
      <c r="O16" s="110"/>
    </row>
    <row r="17" spans="1:15" s="110" customFormat="1" ht="24.95" customHeight="1" x14ac:dyDescent="0.2">
      <c r="A17" s="193" t="s">
        <v>142</v>
      </c>
      <c r="B17" s="199" t="s">
        <v>220</v>
      </c>
      <c r="C17" s="113">
        <v>2.4903288201160541</v>
      </c>
      <c r="D17" s="115">
        <v>103</v>
      </c>
      <c r="E17" s="114">
        <v>95</v>
      </c>
      <c r="F17" s="114">
        <v>54</v>
      </c>
      <c r="G17" s="114">
        <v>23</v>
      </c>
      <c r="H17" s="140">
        <v>69</v>
      </c>
      <c r="I17" s="115">
        <v>34</v>
      </c>
      <c r="J17" s="116">
        <v>49.275362318840578</v>
      </c>
    </row>
    <row r="18" spans="1:15" s="287" customFormat="1" ht="24.95" customHeight="1" x14ac:dyDescent="0.2">
      <c r="A18" s="201" t="s">
        <v>144</v>
      </c>
      <c r="B18" s="202" t="s">
        <v>145</v>
      </c>
      <c r="C18" s="113">
        <v>6.5038684719535782</v>
      </c>
      <c r="D18" s="115">
        <v>269</v>
      </c>
      <c r="E18" s="114">
        <v>158</v>
      </c>
      <c r="F18" s="114">
        <v>163</v>
      </c>
      <c r="G18" s="114">
        <v>125</v>
      </c>
      <c r="H18" s="140">
        <v>289</v>
      </c>
      <c r="I18" s="115">
        <v>-20</v>
      </c>
      <c r="J18" s="116">
        <v>-6.9204152249134951</v>
      </c>
      <c r="K18" s="110"/>
      <c r="L18" s="110"/>
      <c r="M18" s="110"/>
      <c r="N18" s="110"/>
      <c r="O18" s="110"/>
    </row>
    <row r="19" spans="1:15" s="110" customFormat="1" ht="24.95" customHeight="1" x14ac:dyDescent="0.2">
      <c r="A19" s="193" t="s">
        <v>146</v>
      </c>
      <c r="B19" s="199" t="s">
        <v>147</v>
      </c>
      <c r="C19" s="113">
        <v>14.264990328820115</v>
      </c>
      <c r="D19" s="115">
        <v>590</v>
      </c>
      <c r="E19" s="114">
        <v>412</v>
      </c>
      <c r="F19" s="114">
        <v>583</v>
      </c>
      <c r="G19" s="114">
        <v>349</v>
      </c>
      <c r="H19" s="140">
        <v>474</v>
      </c>
      <c r="I19" s="115">
        <v>116</v>
      </c>
      <c r="J19" s="116">
        <v>24.472573839662449</v>
      </c>
    </row>
    <row r="20" spans="1:15" s="287" customFormat="1" ht="24.95" customHeight="1" x14ac:dyDescent="0.2">
      <c r="A20" s="193" t="s">
        <v>148</v>
      </c>
      <c r="B20" s="199" t="s">
        <v>149</v>
      </c>
      <c r="C20" s="113">
        <v>2.5386847195357833</v>
      </c>
      <c r="D20" s="115">
        <v>105</v>
      </c>
      <c r="E20" s="114">
        <v>86</v>
      </c>
      <c r="F20" s="114">
        <v>170</v>
      </c>
      <c r="G20" s="114">
        <v>175</v>
      </c>
      <c r="H20" s="140">
        <v>81</v>
      </c>
      <c r="I20" s="115">
        <v>24</v>
      </c>
      <c r="J20" s="116">
        <v>29.62962962962963</v>
      </c>
      <c r="K20" s="110"/>
      <c r="L20" s="110"/>
      <c r="M20" s="110"/>
      <c r="N20" s="110"/>
      <c r="O20" s="110"/>
    </row>
    <row r="21" spans="1:15" s="110" customFormat="1" ht="24.95" customHeight="1" x14ac:dyDescent="0.2">
      <c r="A21" s="201" t="s">
        <v>150</v>
      </c>
      <c r="B21" s="202" t="s">
        <v>151</v>
      </c>
      <c r="C21" s="113">
        <v>6.6731141199226309</v>
      </c>
      <c r="D21" s="115">
        <v>276</v>
      </c>
      <c r="E21" s="114">
        <v>279</v>
      </c>
      <c r="F21" s="114">
        <v>335</v>
      </c>
      <c r="G21" s="114">
        <v>226</v>
      </c>
      <c r="H21" s="140">
        <v>228</v>
      </c>
      <c r="I21" s="115">
        <v>48</v>
      </c>
      <c r="J21" s="116">
        <v>21.05263157894737</v>
      </c>
    </row>
    <row r="22" spans="1:15" s="110" customFormat="1" ht="24.95" customHeight="1" x14ac:dyDescent="0.2">
      <c r="A22" s="201" t="s">
        <v>152</v>
      </c>
      <c r="B22" s="199" t="s">
        <v>153</v>
      </c>
      <c r="C22" s="113">
        <v>1.6441005802707931</v>
      </c>
      <c r="D22" s="115">
        <v>68</v>
      </c>
      <c r="E22" s="114">
        <v>53</v>
      </c>
      <c r="F22" s="114">
        <v>79</v>
      </c>
      <c r="G22" s="114">
        <v>57</v>
      </c>
      <c r="H22" s="140">
        <v>56</v>
      </c>
      <c r="I22" s="115">
        <v>12</v>
      </c>
      <c r="J22" s="116">
        <v>21.428571428571427</v>
      </c>
    </row>
    <row r="23" spans="1:15" s="110" customFormat="1" ht="24.95" customHeight="1" x14ac:dyDescent="0.2">
      <c r="A23" s="193" t="s">
        <v>154</v>
      </c>
      <c r="B23" s="199" t="s">
        <v>155</v>
      </c>
      <c r="C23" s="113">
        <v>0.99129593810444872</v>
      </c>
      <c r="D23" s="115">
        <v>41</v>
      </c>
      <c r="E23" s="114">
        <v>39</v>
      </c>
      <c r="F23" s="114">
        <v>93</v>
      </c>
      <c r="G23" s="114">
        <v>19</v>
      </c>
      <c r="H23" s="140">
        <v>57</v>
      </c>
      <c r="I23" s="115">
        <v>-16</v>
      </c>
      <c r="J23" s="116">
        <v>-28.07017543859649</v>
      </c>
    </row>
    <row r="24" spans="1:15" s="110" customFormat="1" ht="24.95" customHeight="1" x14ac:dyDescent="0.2">
      <c r="A24" s="193" t="s">
        <v>156</v>
      </c>
      <c r="B24" s="199" t="s">
        <v>221</v>
      </c>
      <c r="C24" s="113">
        <v>5.6818181818181817</v>
      </c>
      <c r="D24" s="115">
        <v>235</v>
      </c>
      <c r="E24" s="114">
        <v>150</v>
      </c>
      <c r="F24" s="114">
        <v>220</v>
      </c>
      <c r="G24" s="114">
        <v>166</v>
      </c>
      <c r="H24" s="140">
        <v>258</v>
      </c>
      <c r="I24" s="115">
        <v>-23</v>
      </c>
      <c r="J24" s="116">
        <v>-8.9147286821705425</v>
      </c>
    </row>
    <row r="25" spans="1:15" s="110" customFormat="1" ht="24.95" customHeight="1" x14ac:dyDescent="0.2">
      <c r="A25" s="193" t="s">
        <v>222</v>
      </c>
      <c r="B25" s="204" t="s">
        <v>159</v>
      </c>
      <c r="C25" s="113">
        <v>4.4729206963249517</v>
      </c>
      <c r="D25" s="115">
        <v>185</v>
      </c>
      <c r="E25" s="114">
        <v>201</v>
      </c>
      <c r="F25" s="114">
        <v>220</v>
      </c>
      <c r="G25" s="114">
        <v>173</v>
      </c>
      <c r="H25" s="140">
        <v>180</v>
      </c>
      <c r="I25" s="115">
        <v>5</v>
      </c>
      <c r="J25" s="116">
        <v>2.7777777777777777</v>
      </c>
    </row>
    <row r="26" spans="1:15" s="110" customFormat="1" ht="24.95" customHeight="1" x14ac:dyDescent="0.2">
      <c r="A26" s="201">
        <v>782.78300000000002</v>
      </c>
      <c r="B26" s="203" t="s">
        <v>160</v>
      </c>
      <c r="C26" s="113">
        <v>19.100580270793035</v>
      </c>
      <c r="D26" s="115">
        <v>790</v>
      </c>
      <c r="E26" s="114">
        <v>944</v>
      </c>
      <c r="F26" s="114">
        <v>868</v>
      </c>
      <c r="G26" s="114">
        <v>870</v>
      </c>
      <c r="H26" s="140">
        <v>876</v>
      </c>
      <c r="I26" s="115">
        <v>-86</v>
      </c>
      <c r="J26" s="116">
        <v>-9.8173515981735164</v>
      </c>
    </row>
    <row r="27" spans="1:15" s="110" customFormat="1" ht="24.95" customHeight="1" x14ac:dyDescent="0.2">
      <c r="A27" s="193" t="s">
        <v>161</v>
      </c>
      <c r="B27" s="199" t="s">
        <v>162</v>
      </c>
      <c r="C27" s="113">
        <v>3.3365570599613155</v>
      </c>
      <c r="D27" s="115">
        <v>138</v>
      </c>
      <c r="E27" s="114">
        <v>93</v>
      </c>
      <c r="F27" s="114">
        <v>141</v>
      </c>
      <c r="G27" s="114">
        <v>102</v>
      </c>
      <c r="H27" s="140">
        <v>144</v>
      </c>
      <c r="I27" s="115">
        <v>-6</v>
      </c>
      <c r="J27" s="116">
        <v>-4.166666666666667</v>
      </c>
    </row>
    <row r="28" spans="1:15" s="110" customFormat="1" ht="24.95" customHeight="1" x14ac:dyDescent="0.2">
      <c r="A28" s="193" t="s">
        <v>163</v>
      </c>
      <c r="B28" s="199" t="s">
        <v>164</v>
      </c>
      <c r="C28" s="113">
        <v>6.9632495164410058</v>
      </c>
      <c r="D28" s="115">
        <v>288</v>
      </c>
      <c r="E28" s="114">
        <v>229</v>
      </c>
      <c r="F28" s="114">
        <v>342</v>
      </c>
      <c r="G28" s="114">
        <v>220</v>
      </c>
      <c r="H28" s="140">
        <v>251</v>
      </c>
      <c r="I28" s="115">
        <v>37</v>
      </c>
      <c r="J28" s="116">
        <v>14.741035856573705</v>
      </c>
    </row>
    <row r="29" spans="1:15" s="110" customFormat="1" ht="24.95" customHeight="1" x14ac:dyDescent="0.2">
      <c r="A29" s="193">
        <v>86</v>
      </c>
      <c r="B29" s="199" t="s">
        <v>165</v>
      </c>
      <c r="C29" s="113">
        <v>8.0996131528046416</v>
      </c>
      <c r="D29" s="115">
        <v>335</v>
      </c>
      <c r="E29" s="114">
        <v>278</v>
      </c>
      <c r="F29" s="114">
        <v>358</v>
      </c>
      <c r="G29" s="114">
        <v>253</v>
      </c>
      <c r="H29" s="140">
        <v>331</v>
      </c>
      <c r="I29" s="115">
        <v>4</v>
      </c>
      <c r="J29" s="116">
        <v>1.2084592145015105</v>
      </c>
    </row>
    <row r="30" spans="1:15" s="110" customFormat="1" ht="24.95" customHeight="1" x14ac:dyDescent="0.2">
      <c r="A30" s="193">
        <v>87.88</v>
      </c>
      <c r="B30" s="204" t="s">
        <v>166</v>
      </c>
      <c r="C30" s="113">
        <v>4.8839458413926495</v>
      </c>
      <c r="D30" s="115">
        <v>202</v>
      </c>
      <c r="E30" s="114">
        <v>157</v>
      </c>
      <c r="F30" s="114">
        <v>259</v>
      </c>
      <c r="G30" s="114">
        <v>123</v>
      </c>
      <c r="H30" s="140">
        <v>155</v>
      </c>
      <c r="I30" s="115">
        <v>47</v>
      </c>
      <c r="J30" s="116">
        <v>30.322580645161292</v>
      </c>
    </row>
    <row r="31" spans="1:15" s="110" customFormat="1" ht="24.95" customHeight="1" x14ac:dyDescent="0.2">
      <c r="A31" s="193" t="s">
        <v>167</v>
      </c>
      <c r="B31" s="199" t="s">
        <v>168</v>
      </c>
      <c r="C31" s="113">
        <v>4.7388781431334621</v>
      </c>
      <c r="D31" s="115">
        <v>196</v>
      </c>
      <c r="E31" s="114">
        <v>150</v>
      </c>
      <c r="F31" s="114">
        <v>408</v>
      </c>
      <c r="G31" s="114">
        <v>164</v>
      </c>
      <c r="H31" s="140">
        <v>172</v>
      </c>
      <c r="I31" s="115">
        <v>24</v>
      </c>
      <c r="J31" s="116">
        <v>13.953488372093023</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0.12088974854932302</v>
      </c>
      <c r="D34" s="115">
        <v>5</v>
      </c>
      <c r="E34" s="114">
        <v>8</v>
      </c>
      <c r="F34" s="114">
        <v>7</v>
      </c>
      <c r="G34" s="114">
        <v>4</v>
      </c>
      <c r="H34" s="140">
        <v>4</v>
      </c>
      <c r="I34" s="115">
        <v>1</v>
      </c>
      <c r="J34" s="116">
        <v>25</v>
      </c>
    </row>
    <row r="35" spans="1:10" s="110" customFormat="1" ht="24.95" customHeight="1" x14ac:dyDescent="0.2">
      <c r="A35" s="292" t="s">
        <v>171</v>
      </c>
      <c r="B35" s="293" t="s">
        <v>172</v>
      </c>
      <c r="C35" s="113">
        <v>16.48936170212766</v>
      </c>
      <c r="D35" s="115">
        <v>682</v>
      </c>
      <c r="E35" s="114">
        <v>472</v>
      </c>
      <c r="F35" s="114">
        <v>634</v>
      </c>
      <c r="G35" s="114">
        <v>357</v>
      </c>
      <c r="H35" s="140">
        <v>722</v>
      </c>
      <c r="I35" s="115">
        <v>-40</v>
      </c>
      <c r="J35" s="116">
        <v>-5.54016620498615</v>
      </c>
    </row>
    <row r="36" spans="1:10" s="110" customFormat="1" ht="24.95" customHeight="1" x14ac:dyDescent="0.2">
      <c r="A36" s="294" t="s">
        <v>173</v>
      </c>
      <c r="B36" s="295" t="s">
        <v>174</v>
      </c>
      <c r="C36" s="125">
        <v>83.389748549323016</v>
      </c>
      <c r="D36" s="143">
        <v>3449</v>
      </c>
      <c r="E36" s="144">
        <v>3071</v>
      </c>
      <c r="F36" s="144">
        <v>4076</v>
      </c>
      <c r="G36" s="144">
        <v>2897</v>
      </c>
      <c r="H36" s="145">
        <v>3263</v>
      </c>
      <c r="I36" s="143">
        <v>186</v>
      </c>
      <c r="J36" s="146">
        <v>5.7002758197977323</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44" t="s">
        <v>368</v>
      </c>
      <c r="B39" s="645"/>
      <c r="C39" s="645"/>
      <c r="D39" s="645"/>
      <c r="E39" s="645"/>
      <c r="F39" s="645"/>
      <c r="G39" s="645"/>
      <c r="H39" s="645"/>
      <c r="I39" s="645"/>
      <c r="J39" s="645"/>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7"/>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369</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335</v>
      </c>
      <c r="B5" s="573"/>
      <c r="C5" s="573"/>
      <c r="D5" s="573"/>
      <c r="E5" s="573"/>
      <c r="F5" s="252"/>
      <c r="G5" s="252"/>
      <c r="H5" s="252"/>
      <c r="I5" s="252"/>
      <c r="J5" s="252"/>
      <c r="K5" s="252"/>
    </row>
    <row r="6" spans="1:17" s="94" customFormat="1" ht="11.25" customHeight="1" x14ac:dyDescent="0.2">
      <c r="A6" s="227"/>
      <c r="B6" s="228"/>
      <c r="C6" s="228"/>
      <c r="D6" s="228"/>
      <c r="E6" s="228"/>
      <c r="F6" s="228"/>
      <c r="G6" s="228"/>
      <c r="H6" s="228"/>
      <c r="I6" s="228"/>
      <c r="J6" s="228"/>
    </row>
    <row r="7" spans="1:17" s="91" customFormat="1" ht="24.95" customHeight="1" x14ac:dyDescent="0.2">
      <c r="A7" s="588" t="s">
        <v>332</v>
      </c>
      <c r="B7" s="577"/>
      <c r="C7" s="577"/>
      <c r="D7" s="582" t="s">
        <v>94</v>
      </c>
      <c r="E7" s="647" t="s">
        <v>370</v>
      </c>
      <c r="F7" s="648"/>
      <c r="G7" s="648"/>
      <c r="H7" s="648"/>
      <c r="I7" s="649"/>
      <c r="J7" s="588" t="s">
        <v>359</v>
      </c>
      <c r="K7" s="589"/>
      <c r="L7" s="96"/>
      <c r="M7" s="96"/>
      <c r="N7" s="96"/>
      <c r="O7" s="96"/>
      <c r="Q7" s="408"/>
    </row>
    <row r="8" spans="1:17" ht="21.75" customHeight="1" x14ac:dyDescent="0.2">
      <c r="A8" s="578"/>
      <c r="B8" s="579"/>
      <c r="C8" s="579"/>
      <c r="D8" s="583"/>
      <c r="E8" s="566" t="s">
        <v>335</v>
      </c>
      <c r="F8" s="566" t="s">
        <v>337</v>
      </c>
      <c r="G8" s="566" t="s">
        <v>338</v>
      </c>
      <c r="H8" s="566" t="s">
        <v>339</v>
      </c>
      <c r="I8" s="566" t="s">
        <v>340</v>
      </c>
      <c r="J8" s="590"/>
      <c r="K8" s="591"/>
    </row>
    <row r="9" spans="1:17" ht="12" customHeight="1" x14ac:dyDescent="0.2">
      <c r="A9" s="578"/>
      <c r="B9" s="579"/>
      <c r="C9" s="579"/>
      <c r="D9" s="583"/>
      <c r="E9" s="567"/>
      <c r="F9" s="567"/>
      <c r="G9" s="567"/>
      <c r="H9" s="567"/>
      <c r="I9" s="567"/>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4136</v>
      </c>
      <c r="F11" s="264">
        <v>3551</v>
      </c>
      <c r="G11" s="264">
        <v>4717</v>
      </c>
      <c r="H11" s="264">
        <v>3258</v>
      </c>
      <c r="I11" s="265">
        <v>3989</v>
      </c>
      <c r="J11" s="263">
        <v>147</v>
      </c>
      <c r="K11" s="266">
        <v>3.6851341188267734</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30.319148936170212</v>
      </c>
      <c r="E13" s="115">
        <v>1254</v>
      </c>
      <c r="F13" s="114">
        <v>1350</v>
      </c>
      <c r="G13" s="114">
        <v>1435</v>
      </c>
      <c r="H13" s="114">
        <v>1201</v>
      </c>
      <c r="I13" s="140">
        <v>1309</v>
      </c>
      <c r="J13" s="115">
        <v>-55</v>
      </c>
      <c r="K13" s="116">
        <v>-4.2016806722689077</v>
      </c>
    </row>
    <row r="14" spans="1:17" ht="15.95" customHeight="1" x14ac:dyDescent="0.2">
      <c r="A14" s="306" t="s">
        <v>230</v>
      </c>
      <c r="B14" s="307"/>
      <c r="C14" s="308"/>
      <c r="D14" s="113">
        <v>49.032882011605416</v>
      </c>
      <c r="E14" s="115">
        <v>2028</v>
      </c>
      <c r="F14" s="114">
        <v>1607</v>
      </c>
      <c r="G14" s="114">
        <v>2315</v>
      </c>
      <c r="H14" s="114">
        <v>1412</v>
      </c>
      <c r="I14" s="140">
        <v>1895</v>
      </c>
      <c r="J14" s="115">
        <v>133</v>
      </c>
      <c r="K14" s="116">
        <v>7.0184696569920844</v>
      </c>
    </row>
    <row r="15" spans="1:17" ht="15.95" customHeight="1" x14ac:dyDescent="0.2">
      <c r="A15" s="306" t="s">
        <v>231</v>
      </c>
      <c r="B15" s="307"/>
      <c r="C15" s="308"/>
      <c r="D15" s="113">
        <v>7.8336557059961311</v>
      </c>
      <c r="E15" s="115">
        <v>324</v>
      </c>
      <c r="F15" s="114">
        <v>244</v>
      </c>
      <c r="G15" s="114">
        <v>399</v>
      </c>
      <c r="H15" s="114">
        <v>269</v>
      </c>
      <c r="I15" s="140">
        <v>301</v>
      </c>
      <c r="J15" s="115">
        <v>23</v>
      </c>
      <c r="K15" s="116">
        <v>7.6411960132890364</v>
      </c>
    </row>
    <row r="16" spans="1:17" ht="15.95" customHeight="1" x14ac:dyDescent="0.2">
      <c r="A16" s="306" t="s">
        <v>232</v>
      </c>
      <c r="B16" s="307"/>
      <c r="C16" s="308"/>
      <c r="D16" s="113">
        <v>12.548355899419729</v>
      </c>
      <c r="E16" s="115">
        <v>519</v>
      </c>
      <c r="F16" s="114">
        <v>345</v>
      </c>
      <c r="G16" s="114">
        <v>545</v>
      </c>
      <c r="H16" s="114">
        <v>373</v>
      </c>
      <c r="I16" s="140">
        <v>476</v>
      </c>
      <c r="J16" s="115">
        <v>43</v>
      </c>
      <c r="K16" s="116">
        <v>9.0336134453781511</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0.19342359767891681</v>
      </c>
      <c r="E18" s="115">
        <v>8</v>
      </c>
      <c r="F18" s="114">
        <v>8</v>
      </c>
      <c r="G18" s="114">
        <v>15</v>
      </c>
      <c r="H18" s="114">
        <v>5</v>
      </c>
      <c r="I18" s="140">
        <v>5</v>
      </c>
      <c r="J18" s="115">
        <v>3</v>
      </c>
      <c r="K18" s="116">
        <v>60</v>
      </c>
    </row>
    <row r="19" spans="1:11" ht="14.1" customHeight="1" x14ac:dyDescent="0.2">
      <c r="A19" s="306" t="s">
        <v>235</v>
      </c>
      <c r="B19" s="307" t="s">
        <v>236</v>
      </c>
      <c r="C19" s="308"/>
      <c r="D19" s="113">
        <v>0.12088974854932302</v>
      </c>
      <c r="E19" s="115">
        <v>5</v>
      </c>
      <c r="F19" s="114">
        <v>7</v>
      </c>
      <c r="G19" s="114">
        <v>12</v>
      </c>
      <c r="H19" s="114" t="s">
        <v>513</v>
      </c>
      <c r="I19" s="140">
        <v>3</v>
      </c>
      <c r="J19" s="115">
        <v>2</v>
      </c>
      <c r="K19" s="116">
        <v>66.666666666666671</v>
      </c>
    </row>
    <row r="20" spans="1:11" ht="14.1" customHeight="1" x14ac:dyDescent="0.2">
      <c r="A20" s="306">
        <v>12</v>
      </c>
      <c r="B20" s="307" t="s">
        <v>237</v>
      </c>
      <c r="C20" s="308"/>
      <c r="D20" s="113">
        <v>0.72533849129593808</v>
      </c>
      <c r="E20" s="115">
        <v>30</v>
      </c>
      <c r="F20" s="114">
        <v>32</v>
      </c>
      <c r="G20" s="114">
        <v>23</v>
      </c>
      <c r="H20" s="114">
        <v>19</v>
      </c>
      <c r="I20" s="140">
        <v>31</v>
      </c>
      <c r="J20" s="115">
        <v>-1</v>
      </c>
      <c r="K20" s="116">
        <v>-3.225806451612903</v>
      </c>
    </row>
    <row r="21" spans="1:11" ht="14.1" customHeight="1" x14ac:dyDescent="0.2">
      <c r="A21" s="306">
        <v>21</v>
      </c>
      <c r="B21" s="307" t="s">
        <v>238</v>
      </c>
      <c r="C21" s="308"/>
      <c r="D21" s="113">
        <v>1.3056092843326885</v>
      </c>
      <c r="E21" s="115">
        <v>54</v>
      </c>
      <c r="F21" s="114">
        <v>43</v>
      </c>
      <c r="G21" s="114">
        <v>25</v>
      </c>
      <c r="H21" s="114">
        <v>16</v>
      </c>
      <c r="I21" s="140">
        <v>25</v>
      </c>
      <c r="J21" s="115">
        <v>29</v>
      </c>
      <c r="K21" s="116">
        <v>116</v>
      </c>
    </row>
    <row r="22" spans="1:11" ht="14.1" customHeight="1" x14ac:dyDescent="0.2">
      <c r="A22" s="306">
        <v>22</v>
      </c>
      <c r="B22" s="307" t="s">
        <v>239</v>
      </c>
      <c r="C22" s="308"/>
      <c r="D22" s="113">
        <v>3.7475822050290137</v>
      </c>
      <c r="E22" s="115">
        <v>155</v>
      </c>
      <c r="F22" s="114">
        <v>209</v>
      </c>
      <c r="G22" s="114">
        <v>177</v>
      </c>
      <c r="H22" s="114">
        <v>159</v>
      </c>
      <c r="I22" s="140">
        <v>180</v>
      </c>
      <c r="J22" s="115">
        <v>-25</v>
      </c>
      <c r="K22" s="116">
        <v>-13.888888888888889</v>
      </c>
    </row>
    <row r="23" spans="1:11" ht="14.1" customHeight="1" x14ac:dyDescent="0.2">
      <c r="A23" s="306">
        <v>23</v>
      </c>
      <c r="B23" s="307" t="s">
        <v>240</v>
      </c>
      <c r="C23" s="308"/>
      <c r="D23" s="113">
        <v>1.2572533849129595</v>
      </c>
      <c r="E23" s="115">
        <v>52</v>
      </c>
      <c r="F23" s="114">
        <v>78</v>
      </c>
      <c r="G23" s="114">
        <v>48</v>
      </c>
      <c r="H23" s="114">
        <v>47</v>
      </c>
      <c r="I23" s="140">
        <v>47</v>
      </c>
      <c r="J23" s="115">
        <v>5</v>
      </c>
      <c r="K23" s="116">
        <v>10.638297872340425</v>
      </c>
    </row>
    <row r="24" spans="1:11" ht="14.1" customHeight="1" x14ac:dyDescent="0.2">
      <c r="A24" s="306">
        <v>24</v>
      </c>
      <c r="B24" s="307" t="s">
        <v>241</v>
      </c>
      <c r="C24" s="308"/>
      <c r="D24" s="113">
        <v>3.5058027079303673</v>
      </c>
      <c r="E24" s="115">
        <v>145</v>
      </c>
      <c r="F24" s="114">
        <v>146</v>
      </c>
      <c r="G24" s="114">
        <v>143</v>
      </c>
      <c r="H24" s="114">
        <v>148</v>
      </c>
      <c r="I24" s="140">
        <v>138</v>
      </c>
      <c r="J24" s="115">
        <v>7</v>
      </c>
      <c r="K24" s="116">
        <v>5.0724637681159424</v>
      </c>
    </row>
    <row r="25" spans="1:11" ht="14.1" customHeight="1" x14ac:dyDescent="0.2">
      <c r="A25" s="306">
        <v>25</v>
      </c>
      <c r="B25" s="307" t="s">
        <v>242</v>
      </c>
      <c r="C25" s="308"/>
      <c r="D25" s="113">
        <v>4.8839458413926495</v>
      </c>
      <c r="E25" s="115">
        <v>202</v>
      </c>
      <c r="F25" s="114">
        <v>139</v>
      </c>
      <c r="G25" s="114">
        <v>150</v>
      </c>
      <c r="H25" s="114">
        <v>112</v>
      </c>
      <c r="I25" s="140">
        <v>149</v>
      </c>
      <c r="J25" s="115">
        <v>53</v>
      </c>
      <c r="K25" s="116">
        <v>35.570469798657719</v>
      </c>
    </row>
    <row r="26" spans="1:11" ht="14.1" customHeight="1" x14ac:dyDescent="0.2">
      <c r="A26" s="306">
        <v>26</v>
      </c>
      <c r="B26" s="307" t="s">
        <v>243</v>
      </c>
      <c r="C26" s="308"/>
      <c r="D26" s="113">
        <v>4.3278529980657643</v>
      </c>
      <c r="E26" s="115">
        <v>179</v>
      </c>
      <c r="F26" s="114">
        <v>75</v>
      </c>
      <c r="G26" s="114">
        <v>107</v>
      </c>
      <c r="H26" s="114">
        <v>74</v>
      </c>
      <c r="I26" s="140">
        <v>176</v>
      </c>
      <c r="J26" s="115">
        <v>3</v>
      </c>
      <c r="K26" s="116">
        <v>1.7045454545454546</v>
      </c>
    </row>
    <row r="27" spans="1:11" ht="14.1" customHeight="1" x14ac:dyDescent="0.2">
      <c r="A27" s="306">
        <v>27</v>
      </c>
      <c r="B27" s="307" t="s">
        <v>244</v>
      </c>
      <c r="C27" s="308"/>
      <c r="D27" s="113">
        <v>1.0396518375241779</v>
      </c>
      <c r="E27" s="115">
        <v>43</v>
      </c>
      <c r="F27" s="114">
        <v>26</v>
      </c>
      <c r="G27" s="114">
        <v>40</v>
      </c>
      <c r="H27" s="114">
        <v>40</v>
      </c>
      <c r="I27" s="140">
        <v>44</v>
      </c>
      <c r="J27" s="115">
        <v>-1</v>
      </c>
      <c r="K27" s="116">
        <v>-2.2727272727272729</v>
      </c>
    </row>
    <row r="28" spans="1:11" ht="14.1" customHeight="1" x14ac:dyDescent="0.2">
      <c r="A28" s="306">
        <v>28</v>
      </c>
      <c r="B28" s="307" t="s">
        <v>245</v>
      </c>
      <c r="C28" s="308"/>
      <c r="D28" s="113">
        <v>1.2814313346228239</v>
      </c>
      <c r="E28" s="115">
        <v>53</v>
      </c>
      <c r="F28" s="114">
        <v>41</v>
      </c>
      <c r="G28" s="114">
        <v>76</v>
      </c>
      <c r="H28" s="114">
        <v>35</v>
      </c>
      <c r="I28" s="140">
        <v>50</v>
      </c>
      <c r="J28" s="115">
        <v>3</v>
      </c>
      <c r="K28" s="116">
        <v>6</v>
      </c>
    </row>
    <row r="29" spans="1:11" ht="14.1" customHeight="1" x14ac:dyDescent="0.2">
      <c r="A29" s="306">
        <v>29</v>
      </c>
      <c r="B29" s="307" t="s">
        <v>246</v>
      </c>
      <c r="C29" s="308"/>
      <c r="D29" s="113">
        <v>4.9564796905222437</v>
      </c>
      <c r="E29" s="115">
        <v>205</v>
      </c>
      <c r="F29" s="114">
        <v>206</v>
      </c>
      <c r="G29" s="114">
        <v>248</v>
      </c>
      <c r="H29" s="114">
        <v>184</v>
      </c>
      <c r="I29" s="140">
        <v>202</v>
      </c>
      <c r="J29" s="115">
        <v>3</v>
      </c>
      <c r="K29" s="116">
        <v>1.4851485148514851</v>
      </c>
    </row>
    <row r="30" spans="1:11" ht="14.1" customHeight="1" x14ac:dyDescent="0.2">
      <c r="A30" s="306" t="s">
        <v>247</v>
      </c>
      <c r="B30" s="307" t="s">
        <v>248</v>
      </c>
      <c r="C30" s="308"/>
      <c r="D30" s="113">
        <v>2.852998065764023</v>
      </c>
      <c r="E30" s="115">
        <v>118</v>
      </c>
      <c r="F30" s="114">
        <v>112</v>
      </c>
      <c r="G30" s="114">
        <v>137</v>
      </c>
      <c r="H30" s="114">
        <v>98</v>
      </c>
      <c r="I30" s="140">
        <v>121</v>
      </c>
      <c r="J30" s="115">
        <v>-3</v>
      </c>
      <c r="K30" s="116">
        <v>-2.4793388429752068</v>
      </c>
    </row>
    <row r="31" spans="1:11" ht="14.1" customHeight="1" x14ac:dyDescent="0.2">
      <c r="A31" s="306" t="s">
        <v>249</v>
      </c>
      <c r="B31" s="307" t="s">
        <v>250</v>
      </c>
      <c r="C31" s="308"/>
      <c r="D31" s="113" t="s">
        <v>513</v>
      </c>
      <c r="E31" s="115" t="s">
        <v>513</v>
      </c>
      <c r="F31" s="114">
        <v>90</v>
      </c>
      <c r="G31" s="114">
        <v>105</v>
      </c>
      <c r="H31" s="114">
        <v>86</v>
      </c>
      <c r="I31" s="140" t="s">
        <v>513</v>
      </c>
      <c r="J31" s="115" t="s">
        <v>513</v>
      </c>
      <c r="K31" s="116" t="s">
        <v>513</v>
      </c>
    </row>
    <row r="32" spans="1:11" ht="14.1" customHeight="1" x14ac:dyDescent="0.2">
      <c r="A32" s="306">
        <v>31</v>
      </c>
      <c r="B32" s="307" t="s">
        <v>251</v>
      </c>
      <c r="C32" s="308"/>
      <c r="D32" s="113">
        <v>0.65280464216634426</v>
      </c>
      <c r="E32" s="115">
        <v>27</v>
      </c>
      <c r="F32" s="114">
        <v>20</v>
      </c>
      <c r="G32" s="114">
        <v>27</v>
      </c>
      <c r="H32" s="114">
        <v>21</v>
      </c>
      <c r="I32" s="140">
        <v>29</v>
      </c>
      <c r="J32" s="115">
        <v>-2</v>
      </c>
      <c r="K32" s="116">
        <v>-6.8965517241379306</v>
      </c>
    </row>
    <row r="33" spans="1:11" ht="14.1" customHeight="1" x14ac:dyDescent="0.2">
      <c r="A33" s="306">
        <v>32</v>
      </c>
      <c r="B33" s="307" t="s">
        <v>252</v>
      </c>
      <c r="C33" s="308"/>
      <c r="D33" s="113">
        <v>1.8133462282398454</v>
      </c>
      <c r="E33" s="115">
        <v>75</v>
      </c>
      <c r="F33" s="114">
        <v>46</v>
      </c>
      <c r="G33" s="114">
        <v>48</v>
      </c>
      <c r="H33" s="114">
        <v>41</v>
      </c>
      <c r="I33" s="140">
        <v>62</v>
      </c>
      <c r="J33" s="115">
        <v>13</v>
      </c>
      <c r="K33" s="116">
        <v>20.967741935483872</v>
      </c>
    </row>
    <row r="34" spans="1:11" ht="14.1" customHeight="1" x14ac:dyDescent="0.2">
      <c r="A34" s="306">
        <v>33</v>
      </c>
      <c r="B34" s="307" t="s">
        <v>253</v>
      </c>
      <c r="C34" s="308"/>
      <c r="D34" s="113">
        <v>0.58027079303675044</v>
      </c>
      <c r="E34" s="115">
        <v>24</v>
      </c>
      <c r="F34" s="114">
        <v>64</v>
      </c>
      <c r="G34" s="114">
        <v>37</v>
      </c>
      <c r="H34" s="114">
        <v>29</v>
      </c>
      <c r="I34" s="140">
        <v>28</v>
      </c>
      <c r="J34" s="115">
        <v>-4</v>
      </c>
      <c r="K34" s="116">
        <v>-14.285714285714286</v>
      </c>
    </row>
    <row r="35" spans="1:11" ht="14.1" customHeight="1" x14ac:dyDescent="0.2">
      <c r="A35" s="306">
        <v>34</v>
      </c>
      <c r="B35" s="307" t="s">
        <v>254</v>
      </c>
      <c r="C35" s="308"/>
      <c r="D35" s="113">
        <v>1.8375241779497098</v>
      </c>
      <c r="E35" s="115">
        <v>76</v>
      </c>
      <c r="F35" s="114">
        <v>73</v>
      </c>
      <c r="G35" s="114">
        <v>83</v>
      </c>
      <c r="H35" s="114">
        <v>62</v>
      </c>
      <c r="I35" s="140">
        <v>86</v>
      </c>
      <c r="J35" s="115">
        <v>-10</v>
      </c>
      <c r="K35" s="116">
        <v>-11.627906976744185</v>
      </c>
    </row>
    <row r="36" spans="1:11" ht="14.1" customHeight="1" x14ac:dyDescent="0.2">
      <c r="A36" s="306">
        <v>41</v>
      </c>
      <c r="B36" s="307" t="s">
        <v>255</v>
      </c>
      <c r="C36" s="308"/>
      <c r="D36" s="113">
        <v>0.41102514506769827</v>
      </c>
      <c r="E36" s="115">
        <v>17</v>
      </c>
      <c r="F36" s="114">
        <v>6</v>
      </c>
      <c r="G36" s="114">
        <v>15</v>
      </c>
      <c r="H36" s="114">
        <v>4</v>
      </c>
      <c r="I36" s="140">
        <v>12</v>
      </c>
      <c r="J36" s="115">
        <v>5</v>
      </c>
      <c r="K36" s="116">
        <v>41.666666666666664</v>
      </c>
    </row>
    <row r="37" spans="1:11" ht="14.1" customHeight="1" x14ac:dyDescent="0.2">
      <c r="A37" s="306">
        <v>42</v>
      </c>
      <c r="B37" s="307" t="s">
        <v>256</v>
      </c>
      <c r="C37" s="308"/>
      <c r="D37" s="113">
        <v>0.14506769825918761</v>
      </c>
      <c r="E37" s="115">
        <v>6</v>
      </c>
      <c r="F37" s="114" t="s">
        <v>513</v>
      </c>
      <c r="G37" s="114" t="s">
        <v>513</v>
      </c>
      <c r="H37" s="114">
        <v>4</v>
      </c>
      <c r="I37" s="140">
        <v>3</v>
      </c>
      <c r="J37" s="115">
        <v>3</v>
      </c>
      <c r="K37" s="116">
        <v>100</v>
      </c>
    </row>
    <row r="38" spans="1:11" ht="14.1" customHeight="1" x14ac:dyDescent="0.2">
      <c r="A38" s="306">
        <v>43</v>
      </c>
      <c r="B38" s="307" t="s">
        <v>257</v>
      </c>
      <c r="C38" s="308"/>
      <c r="D38" s="113">
        <v>0.7978723404255319</v>
      </c>
      <c r="E38" s="115">
        <v>33</v>
      </c>
      <c r="F38" s="114">
        <v>14</v>
      </c>
      <c r="G38" s="114">
        <v>53</v>
      </c>
      <c r="H38" s="114">
        <v>29</v>
      </c>
      <c r="I38" s="140">
        <v>22</v>
      </c>
      <c r="J38" s="115">
        <v>11</v>
      </c>
      <c r="K38" s="116">
        <v>50</v>
      </c>
    </row>
    <row r="39" spans="1:11" ht="14.1" customHeight="1" x14ac:dyDescent="0.2">
      <c r="A39" s="306">
        <v>51</v>
      </c>
      <c r="B39" s="307" t="s">
        <v>258</v>
      </c>
      <c r="C39" s="308"/>
      <c r="D39" s="113">
        <v>7.6885880077369437</v>
      </c>
      <c r="E39" s="115">
        <v>318</v>
      </c>
      <c r="F39" s="114">
        <v>342</v>
      </c>
      <c r="G39" s="114">
        <v>365</v>
      </c>
      <c r="H39" s="114">
        <v>373</v>
      </c>
      <c r="I39" s="140">
        <v>377</v>
      </c>
      <c r="J39" s="115">
        <v>-59</v>
      </c>
      <c r="K39" s="116">
        <v>-15.649867374005305</v>
      </c>
    </row>
    <row r="40" spans="1:11" ht="14.1" customHeight="1" x14ac:dyDescent="0.2">
      <c r="A40" s="306" t="s">
        <v>259</v>
      </c>
      <c r="B40" s="307" t="s">
        <v>260</v>
      </c>
      <c r="C40" s="308"/>
      <c r="D40" s="113">
        <v>7.3742746615087045</v>
      </c>
      <c r="E40" s="115">
        <v>305</v>
      </c>
      <c r="F40" s="114">
        <v>332</v>
      </c>
      <c r="G40" s="114">
        <v>352</v>
      </c>
      <c r="H40" s="114">
        <v>361</v>
      </c>
      <c r="I40" s="140">
        <v>368</v>
      </c>
      <c r="J40" s="115">
        <v>-63</v>
      </c>
      <c r="K40" s="116">
        <v>-17.119565217391305</v>
      </c>
    </row>
    <row r="41" spans="1:11" ht="14.1" customHeight="1" x14ac:dyDescent="0.2">
      <c r="A41" s="306"/>
      <c r="B41" s="307" t="s">
        <v>261</v>
      </c>
      <c r="C41" s="308"/>
      <c r="D41" s="113">
        <v>5.9235976789168276</v>
      </c>
      <c r="E41" s="115">
        <v>245</v>
      </c>
      <c r="F41" s="114">
        <v>289</v>
      </c>
      <c r="G41" s="114">
        <v>277</v>
      </c>
      <c r="H41" s="114">
        <v>332</v>
      </c>
      <c r="I41" s="140">
        <v>305</v>
      </c>
      <c r="J41" s="115">
        <v>-60</v>
      </c>
      <c r="K41" s="116">
        <v>-19.672131147540984</v>
      </c>
    </row>
    <row r="42" spans="1:11" ht="14.1" customHeight="1" x14ac:dyDescent="0.2">
      <c r="A42" s="306">
        <v>52</v>
      </c>
      <c r="B42" s="307" t="s">
        <v>262</v>
      </c>
      <c r="C42" s="308"/>
      <c r="D42" s="113">
        <v>4.4003868471953576</v>
      </c>
      <c r="E42" s="115">
        <v>182</v>
      </c>
      <c r="F42" s="114">
        <v>134</v>
      </c>
      <c r="G42" s="114">
        <v>151</v>
      </c>
      <c r="H42" s="114">
        <v>191</v>
      </c>
      <c r="I42" s="140">
        <v>175</v>
      </c>
      <c r="J42" s="115">
        <v>7</v>
      </c>
      <c r="K42" s="116">
        <v>4</v>
      </c>
    </row>
    <row r="43" spans="1:11" ht="14.1" customHeight="1" x14ac:dyDescent="0.2">
      <c r="A43" s="306" t="s">
        <v>263</v>
      </c>
      <c r="B43" s="307" t="s">
        <v>264</v>
      </c>
      <c r="C43" s="308"/>
      <c r="D43" s="113">
        <v>3.1914893617021276</v>
      </c>
      <c r="E43" s="115">
        <v>132</v>
      </c>
      <c r="F43" s="114">
        <v>94</v>
      </c>
      <c r="G43" s="114">
        <v>109</v>
      </c>
      <c r="H43" s="114">
        <v>160</v>
      </c>
      <c r="I43" s="140">
        <v>112</v>
      </c>
      <c r="J43" s="115">
        <v>20</v>
      </c>
      <c r="K43" s="116">
        <v>17.857142857142858</v>
      </c>
    </row>
    <row r="44" spans="1:11" ht="14.1" customHeight="1" x14ac:dyDescent="0.2">
      <c r="A44" s="306">
        <v>53</v>
      </c>
      <c r="B44" s="307" t="s">
        <v>265</v>
      </c>
      <c r="C44" s="308"/>
      <c r="D44" s="113">
        <v>0.72533849129593808</v>
      </c>
      <c r="E44" s="115">
        <v>30</v>
      </c>
      <c r="F44" s="114">
        <v>35</v>
      </c>
      <c r="G44" s="114">
        <v>79</v>
      </c>
      <c r="H44" s="114">
        <v>39</v>
      </c>
      <c r="I44" s="140">
        <v>41</v>
      </c>
      <c r="J44" s="115">
        <v>-11</v>
      </c>
      <c r="K44" s="116">
        <v>-26.829268292682926</v>
      </c>
    </row>
    <row r="45" spans="1:11" ht="14.1" customHeight="1" x14ac:dyDescent="0.2">
      <c r="A45" s="306" t="s">
        <v>266</v>
      </c>
      <c r="B45" s="307" t="s">
        <v>267</v>
      </c>
      <c r="C45" s="308"/>
      <c r="D45" s="113">
        <v>0.67698259187620891</v>
      </c>
      <c r="E45" s="115">
        <v>28</v>
      </c>
      <c r="F45" s="114">
        <v>35</v>
      </c>
      <c r="G45" s="114">
        <v>78</v>
      </c>
      <c r="H45" s="114">
        <v>38</v>
      </c>
      <c r="I45" s="140">
        <v>37</v>
      </c>
      <c r="J45" s="115">
        <v>-9</v>
      </c>
      <c r="K45" s="116">
        <v>-24.324324324324323</v>
      </c>
    </row>
    <row r="46" spans="1:11" ht="14.1" customHeight="1" x14ac:dyDescent="0.2">
      <c r="A46" s="306">
        <v>54</v>
      </c>
      <c r="B46" s="307" t="s">
        <v>268</v>
      </c>
      <c r="C46" s="308"/>
      <c r="D46" s="113">
        <v>3.7717601547388782</v>
      </c>
      <c r="E46" s="115">
        <v>156</v>
      </c>
      <c r="F46" s="114">
        <v>160</v>
      </c>
      <c r="G46" s="114">
        <v>177</v>
      </c>
      <c r="H46" s="114">
        <v>130</v>
      </c>
      <c r="I46" s="140">
        <v>147</v>
      </c>
      <c r="J46" s="115">
        <v>9</v>
      </c>
      <c r="K46" s="116">
        <v>6.1224489795918364</v>
      </c>
    </row>
    <row r="47" spans="1:11" ht="14.1" customHeight="1" x14ac:dyDescent="0.2">
      <c r="A47" s="306">
        <v>61</v>
      </c>
      <c r="B47" s="307" t="s">
        <v>269</v>
      </c>
      <c r="C47" s="308"/>
      <c r="D47" s="113">
        <v>2.2243713733075436</v>
      </c>
      <c r="E47" s="115">
        <v>92</v>
      </c>
      <c r="F47" s="114">
        <v>69</v>
      </c>
      <c r="G47" s="114">
        <v>106</v>
      </c>
      <c r="H47" s="114">
        <v>89</v>
      </c>
      <c r="I47" s="140">
        <v>94</v>
      </c>
      <c r="J47" s="115">
        <v>-2</v>
      </c>
      <c r="K47" s="116">
        <v>-2.1276595744680851</v>
      </c>
    </row>
    <row r="48" spans="1:11" ht="14.1" customHeight="1" x14ac:dyDescent="0.2">
      <c r="A48" s="306">
        <v>62</v>
      </c>
      <c r="B48" s="307" t="s">
        <v>270</v>
      </c>
      <c r="C48" s="308"/>
      <c r="D48" s="113">
        <v>7.3742746615087045</v>
      </c>
      <c r="E48" s="115">
        <v>305</v>
      </c>
      <c r="F48" s="114">
        <v>257</v>
      </c>
      <c r="G48" s="114">
        <v>324</v>
      </c>
      <c r="H48" s="114">
        <v>212</v>
      </c>
      <c r="I48" s="140">
        <v>268</v>
      </c>
      <c r="J48" s="115">
        <v>37</v>
      </c>
      <c r="K48" s="116">
        <v>13.805970149253731</v>
      </c>
    </row>
    <row r="49" spans="1:11" ht="14.1" customHeight="1" x14ac:dyDescent="0.2">
      <c r="A49" s="306">
        <v>63</v>
      </c>
      <c r="B49" s="307" t="s">
        <v>271</v>
      </c>
      <c r="C49" s="308"/>
      <c r="D49" s="113">
        <v>4.4003868471953576</v>
      </c>
      <c r="E49" s="115">
        <v>182</v>
      </c>
      <c r="F49" s="114">
        <v>177</v>
      </c>
      <c r="G49" s="114">
        <v>217</v>
      </c>
      <c r="H49" s="114">
        <v>131</v>
      </c>
      <c r="I49" s="140">
        <v>157</v>
      </c>
      <c r="J49" s="115">
        <v>25</v>
      </c>
      <c r="K49" s="116">
        <v>15.923566878980891</v>
      </c>
    </row>
    <row r="50" spans="1:11" ht="14.1" customHeight="1" x14ac:dyDescent="0.2">
      <c r="A50" s="306" t="s">
        <v>272</v>
      </c>
      <c r="B50" s="307" t="s">
        <v>273</v>
      </c>
      <c r="C50" s="308"/>
      <c r="D50" s="113">
        <v>0.72533849129593808</v>
      </c>
      <c r="E50" s="115">
        <v>30</v>
      </c>
      <c r="F50" s="114">
        <v>38</v>
      </c>
      <c r="G50" s="114">
        <v>60</v>
      </c>
      <c r="H50" s="114">
        <v>21</v>
      </c>
      <c r="I50" s="140">
        <v>37</v>
      </c>
      <c r="J50" s="115">
        <v>-7</v>
      </c>
      <c r="K50" s="116">
        <v>-18.918918918918919</v>
      </c>
    </row>
    <row r="51" spans="1:11" ht="14.1" customHeight="1" x14ac:dyDescent="0.2">
      <c r="A51" s="306" t="s">
        <v>274</v>
      </c>
      <c r="B51" s="307" t="s">
        <v>275</v>
      </c>
      <c r="C51" s="308"/>
      <c r="D51" s="113">
        <v>3.2640232108317213</v>
      </c>
      <c r="E51" s="115">
        <v>135</v>
      </c>
      <c r="F51" s="114">
        <v>116</v>
      </c>
      <c r="G51" s="114">
        <v>144</v>
      </c>
      <c r="H51" s="114">
        <v>103</v>
      </c>
      <c r="I51" s="140">
        <v>109</v>
      </c>
      <c r="J51" s="115">
        <v>26</v>
      </c>
      <c r="K51" s="116">
        <v>23.853211009174313</v>
      </c>
    </row>
    <row r="52" spans="1:11" ht="14.1" customHeight="1" x14ac:dyDescent="0.2">
      <c r="A52" s="306">
        <v>71</v>
      </c>
      <c r="B52" s="307" t="s">
        <v>276</v>
      </c>
      <c r="C52" s="308"/>
      <c r="D52" s="113">
        <v>9.8162475822050297</v>
      </c>
      <c r="E52" s="115">
        <v>406</v>
      </c>
      <c r="F52" s="114">
        <v>271</v>
      </c>
      <c r="G52" s="114">
        <v>463</v>
      </c>
      <c r="H52" s="114">
        <v>277</v>
      </c>
      <c r="I52" s="140">
        <v>398</v>
      </c>
      <c r="J52" s="115">
        <v>8</v>
      </c>
      <c r="K52" s="116">
        <v>2.0100502512562812</v>
      </c>
    </row>
    <row r="53" spans="1:11" ht="14.1" customHeight="1" x14ac:dyDescent="0.2">
      <c r="A53" s="306" t="s">
        <v>277</v>
      </c>
      <c r="B53" s="307" t="s">
        <v>278</v>
      </c>
      <c r="C53" s="308"/>
      <c r="D53" s="113">
        <v>3.5783365570599615</v>
      </c>
      <c r="E53" s="115">
        <v>148</v>
      </c>
      <c r="F53" s="114">
        <v>81</v>
      </c>
      <c r="G53" s="114">
        <v>192</v>
      </c>
      <c r="H53" s="114">
        <v>91</v>
      </c>
      <c r="I53" s="140">
        <v>130</v>
      </c>
      <c r="J53" s="115">
        <v>18</v>
      </c>
      <c r="K53" s="116">
        <v>13.846153846153847</v>
      </c>
    </row>
    <row r="54" spans="1:11" ht="14.1" customHeight="1" x14ac:dyDescent="0.2">
      <c r="A54" s="306" t="s">
        <v>279</v>
      </c>
      <c r="B54" s="307" t="s">
        <v>280</v>
      </c>
      <c r="C54" s="308"/>
      <c r="D54" s="113">
        <v>5.1015473887814311</v>
      </c>
      <c r="E54" s="115">
        <v>211</v>
      </c>
      <c r="F54" s="114">
        <v>165</v>
      </c>
      <c r="G54" s="114">
        <v>236</v>
      </c>
      <c r="H54" s="114">
        <v>154</v>
      </c>
      <c r="I54" s="140">
        <v>227</v>
      </c>
      <c r="J54" s="115">
        <v>-16</v>
      </c>
      <c r="K54" s="116">
        <v>-7.0484581497797354</v>
      </c>
    </row>
    <row r="55" spans="1:11" ht="14.1" customHeight="1" x14ac:dyDescent="0.2">
      <c r="A55" s="306">
        <v>72</v>
      </c>
      <c r="B55" s="307" t="s">
        <v>281</v>
      </c>
      <c r="C55" s="308"/>
      <c r="D55" s="113">
        <v>1.7891682785299807</v>
      </c>
      <c r="E55" s="115">
        <v>74</v>
      </c>
      <c r="F55" s="114">
        <v>65</v>
      </c>
      <c r="G55" s="114">
        <v>116</v>
      </c>
      <c r="H55" s="114">
        <v>43</v>
      </c>
      <c r="I55" s="140">
        <v>85</v>
      </c>
      <c r="J55" s="115">
        <v>-11</v>
      </c>
      <c r="K55" s="116">
        <v>-12.941176470588236</v>
      </c>
    </row>
    <row r="56" spans="1:11" ht="14.1" customHeight="1" x14ac:dyDescent="0.2">
      <c r="A56" s="306" t="s">
        <v>282</v>
      </c>
      <c r="B56" s="307" t="s">
        <v>283</v>
      </c>
      <c r="C56" s="308"/>
      <c r="D56" s="113">
        <v>0.74951644100580272</v>
      </c>
      <c r="E56" s="115">
        <v>31</v>
      </c>
      <c r="F56" s="114">
        <v>28</v>
      </c>
      <c r="G56" s="114">
        <v>60</v>
      </c>
      <c r="H56" s="114">
        <v>16</v>
      </c>
      <c r="I56" s="140">
        <v>37</v>
      </c>
      <c r="J56" s="115">
        <v>-6</v>
      </c>
      <c r="K56" s="116">
        <v>-16.216216216216218</v>
      </c>
    </row>
    <row r="57" spans="1:11" ht="14.1" customHeight="1" x14ac:dyDescent="0.2">
      <c r="A57" s="306" t="s">
        <v>284</v>
      </c>
      <c r="B57" s="307" t="s">
        <v>285</v>
      </c>
      <c r="C57" s="308"/>
      <c r="D57" s="113">
        <v>0.50773694390715662</v>
      </c>
      <c r="E57" s="115">
        <v>21</v>
      </c>
      <c r="F57" s="114">
        <v>29</v>
      </c>
      <c r="G57" s="114">
        <v>26</v>
      </c>
      <c r="H57" s="114">
        <v>23</v>
      </c>
      <c r="I57" s="140">
        <v>37</v>
      </c>
      <c r="J57" s="115">
        <v>-16</v>
      </c>
      <c r="K57" s="116">
        <v>-43.243243243243242</v>
      </c>
    </row>
    <row r="58" spans="1:11" ht="14.1" customHeight="1" x14ac:dyDescent="0.2">
      <c r="A58" s="306">
        <v>73</v>
      </c>
      <c r="B58" s="307" t="s">
        <v>286</v>
      </c>
      <c r="C58" s="308"/>
      <c r="D58" s="113">
        <v>1.6682785299806577</v>
      </c>
      <c r="E58" s="115">
        <v>69</v>
      </c>
      <c r="F58" s="114">
        <v>74</v>
      </c>
      <c r="G58" s="114">
        <v>106</v>
      </c>
      <c r="H58" s="114">
        <v>81</v>
      </c>
      <c r="I58" s="140">
        <v>86</v>
      </c>
      <c r="J58" s="115">
        <v>-17</v>
      </c>
      <c r="K58" s="116">
        <v>-19.767441860465116</v>
      </c>
    </row>
    <row r="59" spans="1:11" ht="14.1" customHeight="1" x14ac:dyDescent="0.2">
      <c r="A59" s="306" t="s">
        <v>287</v>
      </c>
      <c r="B59" s="307" t="s">
        <v>288</v>
      </c>
      <c r="C59" s="308"/>
      <c r="D59" s="113">
        <v>1.0638297872340425</v>
      </c>
      <c r="E59" s="115">
        <v>44</v>
      </c>
      <c r="F59" s="114">
        <v>49</v>
      </c>
      <c r="G59" s="114">
        <v>77</v>
      </c>
      <c r="H59" s="114">
        <v>52</v>
      </c>
      <c r="I59" s="140">
        <v>58</v>
      </c>
      <c r="J59" s="115">
        <v>-14</v>
      </c>
      <c r="K59" s="116">
        <v>-24.137931034482758</v>
      </c>
    </row>
    <row r="60" spans="1:11" ht="14.1" customHeight="1" x14ac:dyDescent="0.2">
      <c r="A60" s="306">
        <v>81</v>
      </c>
      <c r="B60" s="307" t="s">
        <v>289</v>
      </c>
      <c r="C60" s="308"/>
      <c r="D60" s="113">
        <v>7.8336557059961311</v>
      </c>
      <c r="E60" s="115">
        <v>324</v>
      </c>
      <c r="F60" s="114">
        <v>264</v>
      </c>
      <c r="G60" s="114">
        <v>343</v>
      </c>
      <c r="H60" s="114">
        <v>202</v>
      </c>
      <c r="I60" s="140">
        <v>302</v>
      </c>
      <c r="J60" s="115">
        <v>22</v>
      </c>
      <c r="K60" s="116">
        <v>7.2847682119205297</v>
      </c>
    </row>
    <row r="61" spans="1:11" ht="14.1" customHeight="1" x14ac:dyDescent="0.2">
      <c r="A61" s="306" t="s">
        <v>290</v>
      </c>
      <c r="B61" s="307" t="s">
        <v>291</v>
      </c>
      <c r="C61" s="308"/>
      <c r="D61" s="113">
        <v>2.3936170212765959</v>
      </c>
      <c r="E61" s="115">
        <v>99</v>
      </c>
      <c r="F61" s="114">
        <v>76</v>
      </c>
      <c r="G61" s="114">
        <v>131</v>
      </c>
      <c r="H61" s="114">
        <v>52</v>
      </c>
      <c r="I61" s="140">
        <v>103</v>
      </c>
      <c r="J61" s="115">
        <v>-4</v>
      </c>
      <c r="K61" s="116">
        <v>-3.883495145631068</v>
      </c>
    </row>
    <row r="62" spans="1:11" ht="14.1" customHeight="1" x14ac:dyDescent="0.2">
      <c r="A62" s="306" t="s">
        <v>292</v>
      </c>
      <c r="B62" s="307" t="s">
        <v>293</v>
      </c>
      <c r="C62" s="308"/>
      <c r="D62" s="113">
        <v>2.6595744680851063</v>
      </c>
      <c r="E62" s="115">
        <v>110</v>
      </c>
      <c r="F62" s="114">
        <v>114</v>
      </c>
      <c r="G62" s="114">
        <v>128</v>
      </c>
      <c r="H62" s="114">
        <v>80</v>
      </c>
      <c r="I62" s="140">
        <v>79</v>
      </c>
      <c r="J62" s="115">
        <v>31</v>
      </c>
      <c r="K62" s="116">
        <v>39.240506329113927</v>
      </c>
    </row>
    <row r="63" spans="1:11" ht="14.1" customHeight="1" x14ac:dyDescent="0.2">
      <c r="A63" s="306"/>
      <c r="B63" s="307" t="s">
        <v>294</v>
      </c>
      <c r="C63" s="308"/>
      <c r="D63" s="113">
        <v>2.3452611218568666</v>
      </c>
      <c r="E63" s="115">
        <v>97</v>
      </c>
      <c r="F63" s="114">
        <v>98</v>
      </c>
      <c r="G63" s="114">
        <v>110</v>
      </c>
      <c r="H63" s="114">
        <v>69</v>
      </c>
      <c r="I63" s="140">
        <v>73</v>
      </c>
      <c r="J63" s="115">
        <v>24</v>
      </c>
      <c r="K63" s="116">
        <v>32.876712328767127</v>
      </c>
    </row>
    <row r="64" spans="1:11" ht="14.1" customHeight="1" x14ac:dyDescent="0.2">
      <c r="A64" s="306" t="s">
        <v>295</v>
      </c>
      <c r="B64" s="307" t="s">
        <v>296</v>
      </c>
      <c r="C64" s="308"/>
      <c r="D64" s="113">
        <v>1.1605415860735009</v>
      </c>
      <c r="E64" s="115">
        <v>48</v>
      </c>
      <c r="F64" s="114">
        <v>31</v>
      </c>
      <c r="G64" s="114">
        <v>35</v>
      </c>
      <c r="H64" s="114">
        <v>30</v>
      </c>
      <c r="I64" s="140">
        <v>48</v>
      </c>
      <c r="J64" s="115">
        <v>0</v>
      </c>
      <c r="K64" s="116">
        <v>0</v>
      </c>
    </row>
    <row r="65" spans="1:11" ht="14.1" customHeight="1" x14ac:dyDescent="0.2">
      <c r="A65" s="306" t="s">
        <v>297</v>
      </c>
      <c r="B65" s="307" t="s">
        <v>298</v>
      </c>
      <c r="C65" s="308"/>
      <c r="D65" s="113">
        <v>0.65280464216634426</v>
      </c>
      <c r="E65" s="115">
        <v>27</v>
      </c>
      <c r="F65" s="114">
        <v>23</v>
      </c>
      <c r="G65" s="114">
        <v>20</v>
      </c>
      <c r="H65" s="114">
        <v>14</v>
      </c>
      <c r="I65" s="140">
        <v>30</v>
      </c>
      <c r="J65" s="115">
        <v>-3</v>
      </c>
      <c r="K65" s="116">
        <v>-10</v>
      </c>
    </row>
    <row r="66" spans="1:11" ht="14.1" customHeight="1" x14ac:dyDescent="0.2">
      <c r="A66" s="306">
        <v>82</v>
      </c>
      <c r="B66" s="307" t="s">
        <v>299</v>
      </c>
      <c r="C66" s="308"/>
      <c r="D66" s="113">
        <v>3.094777562862669</v>
      </c>
      <c r="E66" s="115">
        <v>128</v>
      </c>
      <c r="F66" s="114">
        <v>107</v>
      </c>
      <c r="G66" s="114">
        <v>175</v>
      </c>
      <c r="H66" s="114">
        <v>95</v>
      </c>
      <c r="I66" s="140">
        <v>128</v>
      </c>
      <c r="J66" s="115">
        <v>0</v>
      </c>
      <c r="K66" s="116">
        <v>0</v>
      </c>
    </row>
    <row r="67" spans="1:11" ht="14.1" customHeight="1" x14ac:dyDescent="0.2">
      <c r="A67" s="306" t="s">
        <v>300</v>
      </c>
      <c r="B67" s="307" t="s">
        <v>301</v>
      </c>
      <c r="C67" s="308"/>
      <c r="D67" s="113">
        <v>1.8858800773694391</v>
      </c>
      <c r="E67" s="115">
        <v>78</v>
      </c>
      <c r="F67" s="114">
        <v>49</v>
      </c>
      <c r="G67" s="114">
        <v>81</v>
      </c>
      <c r="H67" s="114">
        <v>44</v>
      </c>
      <c r="I67" s="140">
        <v>60</v>
      </c>
      <c r="J67" s="115">
        <v>18</v>
      </c>
      <c r="K67" s="116">
        <v>30</v>
      </c>
    </row>
    <row r="68" spans="1:11" ht="14.1" customHeight="1" x14ac:dyDescent="0.2">
      <c r="A68" s="306" t="s">
        <v>302</v>
      </c>
      <c r="B68" s="307" t="s">
        <v>303</v>
      </c>
      <c r="C68" s="308"/>
      <c r="D68" s="113">
        <v>0.72533849129593808</v>
      </c>
      <c r="E68" s="115">
        <v>30</v>
      </c>
      <c r="F68" s="114">
        <v>28</v>
      </c>
      <c r="G68" s="114">
        <v>61</v>
      </c>
      <c r="H68" s="114">
        <v>27</v>
      </c>
      <c r="I68" s="140">
        <v>26</v>
      </c>
      <c r="J68" s="115">
        <v>4</v>
      </c>
      <c r="K68" s="116">
        <v>15.384615384615385</v>
      </c>
    </row>
    <row r="69" spans="1:11" ht="14.1" customHeight="1" x14ac:dyDescent="0.2">
      <c r="A69" s="306">
        <v>83</v>
      </c>
      <c r="B69" s="307" t="s">
        <v>304</v>
      </c>
      <c r="C69" s="308"/>
      <c r="D69" s="113">
        <v>2.7804642166344293</v>
      </c>
      <c r="E69" s="115">
        <v>115</v>
      </c>
      <c r="F69" s="114">
        <v>80</v>
      </c>
      <c r="G69" s="114">
        <v>203</v>
      </c>
      <c r="H69" s="114">
        <v>71</v>
      </c>
      <c r="I69" s="140">
        <v>90</v>
      </c>
      <c r="J69" s="115">
        <v>25</v>
      </c>
      <c r="K69" s="116">
        <v>27.777777777777779</v>
      </c>
    </row>
    <row r="70" spans="1:11" ht="14.1" customHeight="1" x14ac:dyDescent="0.2">
      <c r="A70" s="306" t="s">
        <v>305</v>
      </c>
      <c r="B70" s="307" t="s">
        <v>306</v>
      </c>
      <c r="C70" s="308"/>
      <c r="D70" s="113">
        <v>2.1518375241779495</v>
      </c>
      <c r="E70" s="115">
        <v>89</v>
      </c>
      <c r="F70" s="114">
        <v>57</v>
      </c>
      <c r="G70" s="114">
        <v>159</v>
      </c>
      <c r="H70" s="114">
        <v>58</v>
      </c>
      <c r="I70" s="140">
        <v>74</v>
      </c>
      <c r="J70" s="115">
        <v>15</v>
      </c>
      <c r="K70" s="116">
        <v>20.27027027027027</v>
      </c>
    </row>
    <row r="71" spans="1:11" ht="14.1" customHeight="1" x14ac:dyDescent="0.2">
      <c r="A71" s="306"/>
      <c r="B71" s="307" t="s">
        <v>307</v>
      </c>
      <c r="C71" s="308"/>
      <c r="D71" s="113">
        <v>1.2088974854932302</v>
      </c>
      <c r="E71" s="115">
        <v>50</v>
      </c>
      <c r="F71" s="114">
        <v>36</v>
      </c>
      <c r="G71" s="114">
        <v>103</v>
      </c>
      <c r="H71" s="114">
        <v>32</v>
      </c>
      <c r="I71" s="140">
        <v>35</v>
      </c>
      <c r="J71" s="115">
        <v>15</v>
      </c>
      <c r="K71" s="116">
        <v>42.857142857142854</v>
      </c>
    </row>
    <row r="72" spans="1:11" ht="14.1" customHeight="1" x14ac:dyDescent="0.2">
      <c r="A72" s="306">
        <v>84</v>
      </c>
      <c r="B72" s="307" t="s">
        <v>308</v>
      </c>
      <c r="C72" s="308"/>
      <c r="D72" s="113">
        <v>5.8027079303675047</v>
      </c>
      <c r="E72" s="115">
        <v>240</v>
      </c>
      <c r="F72" s="114">
        <v>183</v>
      </c>
      <c r="G72" s="114">
        <v>257</v>
      </c>
      <c r="H72" s="114">
        <v>178</v>
      </c>
      <c r="I72" s="140">
        <v>223</v>
      </c>
      <c r="J72" s="115">
        <v>17</v>
      </c>
      <c r="K72" s="116">
        <v>7.623318385650224</v>
      </c>
    </row>
    <row r="73" spans="1:11" ht="14.1" customHeight="1" x14ac:dyDescent="0.2">
      <c r="A73" s="306" t="s">
        <v>309</v>
      </c>
      <c r="B73" s="307" t="s">
        <v>310</v>
      </c>
      <c r="C73" s="308"/>
      <c r="D73" s="113">
        <v>0.14506769825918761</v>
      </c>
      <c r="E73" s="115">
        <v>6</v>
      </c>
      <c r="F73" s="114" t="s">
        <v>513</v>
      </c>
      <c r="G73" s="114">
        <v>50</v>
      </c>
      <c r="H73" s="114">
        <v>7</v>
      </c>
      <c r="I73" s="140">
        <v>11</v>
      </c>
      <c r="J73" s="115">
        <v>-5</v>
      </c>
      <c r="K73" s="116">
        <v>-45.454545454545453</v>
      </c>
    </row>
    <row r="74" spans="1:11" ht="14.1" customHeight="1" x14ac:dyDescent="0.2">
      <c r="A74" s="306" t="s">
        <v>311</v>
      </c>
      <c r="B74" s="307" t="s">
        <v>312</v>
      </c>
      <c r="C74" s="308"/>
      <c r="D74" s="113">
        <v>0.12088974854932302</v>
      </c>
      <c r="E74" s="115">
        <v>5</v>
      </c>
      <c r="F74" s="114">
        <v>4</v>
      </c>
      <c r="G74" s="114">
        <v>16</v>
      </c>
      <c r="H74" s="114">
        <v>4</v>
      </c>
      <c r="I74" s="140">
        <v>10</v>
      </c>
      <c r="J74" s="115">
        <v>-5</v>
      </c>
      <c r="K74" s="116">
        <v>-50</v>
      </c>
    </row>
    <row r="75" spans="1:11" ht="14.1" customHeight="1" x14ac:dyDescent="0.2">
      <c r="A75" s="306" t="s">
        <v>313</v>
      </c>
      <c r="B75" s="307" t="s">
        <v>314</v>
      </c>
      <c r="C75" s="308"/>
      <c r="D75" s="113">
        <v>5.2949709864603483</v>
      </c>
      <c r="E75" s="115">
        <v>219</v>
      </c>
      <c r="F75" s="114">
        <v>166</v>
      </c>
      <c r="G75" s="114">
        <v>170</v>
      </c>
      <c r="H75" s="114">
        <v>157</v>
      </c>
      <c r="I75" s="140">
        <v>191</v>
      </c>
      <c r="J75" s="115">
        <v>28</v>
      </c>
      <c r="K75" s="116">
        <v>14.659685863874346</v>
      </c>
    </row>
    <row r="76" spans="1:11" ht="14.1" customHeight="1" x14ac:dyDescent="0.2">
      <c r="A76" s="306">
        <v>91</v>
      </c>
      <c r="B76" s="307" t="s">
        <v>315</v>
      </c>
      <c r="C76" s="308"/>
      <c r="D76" s="113" t="s">
        <v>513</v>
      </c>
      <c r="E76" s="115" t="s">
        <v>513</v>
      </c>
      <c r="F76" s="114" t="s">
        <v>513</v>
      </c>
      <c r="G76" s="114">
        <v>7</v>
      </c>
      <c r="H76" s="114">
        <v>7</v>
      </c>
      <c r="I76" s="140" t="s">
        <v>513</v>
      </c>
      <c r="J76" s="115" t="s">
        <v>513</v>
      </c>
      <c r="K76" s="116" t="s">
        <v>513</v>
      </c>
    </row>
    <row r="77" spans="1:11" ht="14.1" customHeight="1" x14ac:dyDescent="0.2">
      <c r="A77" s="306">
        <v>92</v>
      </c>
      <c r="B77" s="307" t="s">
        <v>316</v>
      </c>
      <c r="C77" s="308"/>
      <c r="D77" s="113">
        <v>1.5715667311411992</v>
      </c>
      <c r="E77" s="115">
        <v>65</v>
      </c>
      <c r="F77" s="114">
        <v>49</v>
      </c>
      <c r="G77" s="114">
        <v>72</v>
      </c>
      <c r="H77" s="114">
        <v>58</v>
      </c>
      <c r="I77" s="140">
        <v>77</v>
      </c>
      <c r="J77" s="115">
        <v>-12</v>
      </c>
      <c r="K77" s="116">
        <v>-15.584415584415584</v>
      </c>
    </row>
    <row r="78" spans="1:11" ht="14.1" customHeight="1" x14ac:dyDescent="0.2">
      <c r="A78" s="306">
        <v>93</v>
      </c>
      <c r="B78" s="307" t="s">
        <v>317</v>
      </c>
      <c r="C78" s="308"/>
      <c r="D78" s="113">
        <v>0.12088974854932302</v>
      </c>
      <c r="E78" s="115">
        <v>5</v>
      </c>
      <c r="F78" s="114">
        <v>11</v>
      </c>
      <c r="G78" s="114">
        <v>5</v>
      </c>
      <c r="H78" s="114">
        <v>13</v>
      </c>
      <c r="I78" s="140">
        <v>16</v>
      </c>
      <c r="J78" s="115">
        <v>-11</v>
      </c>
      <c r="K78" s="116">
        <v>-68.75</v>
      </c>
    </row>
    <row r="79" spans="1:11" ht="14.1" customHeight="1" x14ac:dyDescent="0.2">
      <c r="A79" s="306">
        <v>94</v>
      </c>
      <c r="B79" s="307" t="s">
        <v>318</v>
      </c>
      <c r="C79" s="308"/>
      <c r="D79" s="113">
        <v>1.0638297872340425</v>
      </c>
      <c r="E79" s="115">
        <v>44</v>
      </c>
      <c r="F79" s="114">
        <v>37</v>
      </c>
      <c r="G79" s="114">
        <v>209</v>
      </c>
      <c r="H79" s="114">
        <v>36</v>
      </c>
      <c r="I79" s="140">
        <v>25</v>
      </c>
      <c r="J79" s="115">
        <v>19</v>
      </c>
      <c r="K79" s="116">
        <v>76</v>
      </c>
    </row>
    <row r="80" spans="1:11" ht="14.1" customHeight="1" x14ac:dyDescent="0.2">
      <c r="A80" s="306" t="s">
        <v>319</v>
      </c>
      <c r="B80" s="307" t="s">
        <v>320</v>
      </c>
      <c r="C80" s="308"/>
      <c r="D80" s="113" t="s">
        <v>513</v>
      </c>
      <c r="E80" s="115" t="s">
        <v>513</v>
      </c>
      <c r="F80" s="114">
        <v>0</v>
      </c>
      <c r="G80" s="114" t="s">
        <v>513</v>
      </c>
      <c r="H80" s="114">
        <v>0</v>
      </c>
      <c r="I80" s="140" t="s">
        <v>513</v>
      </c>
      <c r="J80" s="115" t="s">
        <v>513</v>
      </c>
      <c r="K80" s="116" t="s">
        <v>513</v>
      </c>
    </row>
    <row r="81" spans="1:11" ht="14.1" customHeight="1" x14ac:dyDescent="0.2">
      <c r="A81" s="310" t="s">
        <v>321</v>
      </c>
      <c r="B81" s="311" t="s">
        <v>333</v>
      </c>
      <c r="C81" s="312"/>
      <c r="D81" s="125">
        <v>0.26595744680851063</v>
      </c>
      <c r="E81" s="143">
        <v>11</v>
      </c>
      <c r="F81" s="144">
        <v>5</v>
      </c>
      <c r="G81" s="144">
        <v>23</v>
      </c>
      <c r="H81" s="144">
        <v>3</v>
      </c>
      <c r="I81" s="145">
        <v>8</v>
      </c>
      <c r="J81" s="143">
        <v>3</v>
      </c>
      <c r="K81" s="146">
        <v>37.5</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4" t="s">
        <v>371</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618" t="s">
        <v>365</v>
      </c>
      <c r="B86" s="618"/>
      <c r="C86" s="618"/>
      <c r="D86" s="618"/>
      <c r="E86" s="618"/>
      <c r="F86" s="618"/>
      <c r="G86" s="618"/>
      <c r="H86" s="618"/>
      <c r="I86" s="618"/>
      <c r="J86" s="618"/>
      <c r="K86" s="618"/>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6">
    <mergeCell ref="A87:K87"/>
    <mergeCell ref="A3:K3"/>
    <mergeCell ref="A4:K4"/>
    <mergeCell ref="A5:E5"/>
    <mergeCell ref="A7:C10"/>
    <mergeCell ref="D7:D10"/>
    <mergeCell ref="E7:I7"/>
    <mergeCell ref="J7:K8"/>
    <mergeCell ref="E8:E9"/>
    <mergeCell ref="F8:F9"/>
    <mergeCell ref="G8:G9"/>
    <mergeCell ref="H8:H9"/>
    <mergeCell ref="I8:I9"/>
    <mergeCell ref="A84:K84"/>
    <mergeCell ref="A85:K85"/>
    <mergeCell ref="A86:K86"/>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9"/>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372</v>
      </c>
      <c r="B3" s="571"/>
      <c r="C3" s="571"/>
      <c r="D3" s="571"/>
      <c r="E3" s="571"/>
      <c r="F3" s="571"/>
      <c r="G3" s="571"/>
      <c r="H3" s="571"/>
      <c r="I3" s="571"/>
      <c r="J3" s="571"/>
      <c r="K3" s="571"/>
    </row>
    <row r="4" spans="1:13" s="94" customFormat="1" ht="12" customHeight="1" x14ac:dyDescent="0.2">
      <c r="A4" s="410" t="s">
        <v>373</v>
      </c>
      <c r="B4" s="411"/>
      <c r="C4" s="411"/>
      <c r="D4" s="411"/>
      <c r="E4" s="411"/>
      <c r="F4" s="411"/>
      <c r="G4" s="411"/>
      <c r="H4" s="411"/>
      <c r="I4" s="411"/>
      <c r="J4" s="411"/>
      <c r="K4" s="411"/>
      <c r="L4" s="411"/>
      <c r="M4" s="411"/>
    </row>
    <row r="5" spans="1:13" s="94" customFormat="1" ht="12" customHeight="1" x14ac:dyDescent="0.2">
      <c r="A5" s="667" t="s">
        <v>374</v>
      </c>
      <c r="B5" s="667"/>
      <c r="C5" s="412"/>
      <c r="D5" s="412"/>
      <c r="E5" s="412"/>
      <c r="F5" s="413"/>
      <c r="G5" s="413"/>
      <c r="H5" s="413"/>
      <c r="I5" s="413"/>
      <c r="J5" s="413"/>
      <c r="K5" s="413"/>
      <c r="L5" s="413"/>
      <c r="M5" s="413"/>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375</v>
      </c>
      <c r="B7" s="668" t="s">
        <v>376</v>
      </c>
      <c r="C7" s="668"/>
      <c r="D7" s="668"/>
      <c r="E7" s="668"/>
      <c r="F7" s="668"/>
      <c r="G7" s="668"/>
      <c r="H7" s="669"/>
      <c r="I7" s="668" t="s">
        <v>377</v>
      </c>
      <c r="J7" s="668"/>
      <c r="K7" s="669"/>
      <c r="L7" s="670" t="s">
        <v>378</v>
      </c>
      <c r="M7" s="671"/>
    </row>
    <row r="8" spans="1:13" ht="23.85" customHeight="1" x14ac:dyDescent="0.2">
      <c r="A8" s="583"/>
      <c r="B8" s="414" t="s">
        <v>104</v>
      </c>
      <c r="C8" s="415" t="s">
        <v>106</v>
      </c>
      <c r="D8" s="415" t="s">
        <v>107</v>
      </c>
      <c r="E8" s="415" t="s">
        <v>379</v>
      </c>
      <c r="F8" s="415" t="s">
        <v>380</v>
      </c>
      <c r="G8" s="415" t="s">
        <v>108</v>
      </c>
      <c r="H8" s="416" t="s">
        <v>381</v>
      </c>
      <c r="I8" s="414" t="s">
        <v>104</v>
      </c>
      <c r="J8" s="414" t="s">
        <v>382</v>
      </c>
      <c r="K8" s="417" t="s">
        <v>383</v>
      </c>
      <c r="L8" s="418" t="s">
        <v>384</v>
      </c>
      <c r="M8" s="419" t="s">
        <v>385</v>
      </c>
    </row>
    <row r="9" spans="1:13" ht="12" customHeight="1" x14ac:dyDescent="0.2">
      <c r="A9" s="584"/>
      <c r="B9" s="100">
        <v>1</v>
      </c>
      <c r="C9" s="100">
        <v>2</v>
      </c>
      <c r="D9" s="100">
        <v>3</v>
      </c>
      <c r="E9" s="100">
        <v>4</v>
      </c>
      <c r="F9" s="100">
        <v>5</v>
      </c>
      <c r="G9" s="100">
        <v>6</v>
      </c>
      <c r="H9" s="100">
        <v>7</v>
      </c>
      <c r="I9" s="100">
        <v>8</v>
      </c>
      <c r="J9" s="100">
        <v>9</v>
      </c>
      <c r="K9" s="420">
        <v>10</v>
      </c>
      <c r="L9" s="421">
        <v>11</v>
      </c>
      <c r="M9" s="421">
        <v>12</v>
      </c>
    </row>
    <row r="10" spans="1:13" ht="15" customHeight="1" x14ac:dyDescent="0.2">
      <c r="A10" s="422" t="s">
        <v>386</v>
      </c>
      <c r="B10" s="115">
        <v>40373</v>
      </c>
      <c r="C10" s="114">
        <v>19360</v>
      </c>
      <c r="D10" s="114">
        <v>21013</v>
      </c>
      <c r="E10" s="114">
        <v>28792</v>
      </c>
      <c r="F10" s="114">
        <v>11125</v>
      </c>
      <c r="G10" s="114">
        <v>5598</v>
      </c>
      <c r="H10" s="114">
        <v>10117</v>
      </c>
      <c r="I10" s="115">
        <v>8990</v>
      </c>
      <c r="J10" s="114">
        <v>6312</v>
      </c>
      <c r="K10" s="114">
        <v>2678</v>
      </c>
      <c r="L10" s="423">
        <v>2961</v>
      </c>
      <c r="M10" s="424">
        <v>3043</v>
      </c>
    </row>
    <row r="11" spans="1:13" ht="11.1" customHeight="1" x14ac:dyDescent="0.2">
      <c r="A11" s="422" t="s">
        <v>387</v>
      </c>
      <c r="B11" s="115">
        <v>41350</v>
      </c>
      <c r="C11" s="114">
        <v>20121</v>
      </c>
      <c r="D11" s="114">
        <v>21229</v>
      </c>
      <c r="E11" s="114">
        <v>29651</v>
      </c>
      <c r="F11" s="114">
        <v>11255</v>
      </c>
      <c r="G11" s="114">
        <v>5535</v>
      </c>
      <c r="H11" s="114">
        <v>10443</v>
      </c>
      <c r="I11" s="115">
        <v>9317</v>
      </c>
      <c r="J11" s="114">
        <v>6515</v>
      </c>
      <c r="K11" s="114">
        <v>2802</v>
      </c>
      <c r="L11" s="423">
        <v>3508</v>
      </c>
      <c r="M11" s="424">
        <v>2557</v>
      </c>
    </row>
    <row r="12" spans="1:13" ht="11.1" customHeight="1" x14ac:dyDescent="0.2">
      <c r="A12" s="422" t="s">
        <v>388</v>
      </c>
      <c r="B12" s="115">
        <v>41895</v>
      </c>
      <c r="C12" s="114">
        <v>20562</v>
      </c>
      <c r="D12" s="114">
        <v>21333</v>
      </c>
      <c r="E12" s="114">
        <v>30160</v>
      </c>
      <c r="F12" s="114">
        <v>11289</v>
      </c>
      <c r="G12" s="114">
        <v>5956</v>
      </c>
      <c r="H12" s="114">
        <v>10640</v>
      </c>
      <c r="I12" s="115">
        <v>9033</v>
      </c>
      <c r="J12" s="114">
        <v>6152</v>
      </c>
      <c r="K12" s="114">
        <v>2881</v>
      </c>
      <c r="L12" s="423">
        <v>4558</v>
      </c>
      <c r="M12" s="424">
        <v>4174</v>
      </c>
    </row>
    <row r="13" spans="1:13" s="110" customFormat="1" ht="11.1" customHeight="1" x14ac:dyDescent="0.2">
      <c r="A13" s="422" t="s">
        <v>389</v>
      </c>
      <c r="B13" s="115">
        <v>41945</v>
      </c>
      <c r="C13" s="114">
        <v>20423</v>
      </c>
      <c r="D13" s="114">
        <v>21522</v>
      </c>
      <c r="E13" s="114">
        <v>30056</v>
      </c>
      <c r="F13" s="114">
        <v>11440</v>
      </c>
      <c r="G13" s="114">
        <v>5866</v>
      </c>
      <c r="H13" s="114">
        <v>10808</v>
      </c>
      <c r="I13" s="115">
        <v>9256</v>
      </c>
      <c r="J13" s="114">
        <v>6452</v>
      </c>
      <c r="K13" s="114">
        <v>2804</v>
      </c>
      <c r="L13" s="423">
        <v>3052</v>
      </c>
      <c r="M13" s="424">
        <v>3133</v>
      </c>
    </row>
    <row r="14" spans="1:13" ht="15" customHeight="1" x14ac:dyDescent="0.2">
      <c r="A14" s="422" t="s">
        <v>390</v>
      </c>
      <c r="B14" s="115">
        <v>42198</v>
      </c>
      <c r="C14" s="114">
        <v>20522</v>
      </c>
      <c r="D14" s="114">
        <v>21676</v>
      </c>
      <c r="E14" s="114">
        <v>29386</v>
      </c>
      <c r="F14" s="114">
        <v>12269</v>
      </c>
      <c r="G14" s="114">
        <v>5730</v>
      </c>
      <c r="H14" s="114">
        <v>10956</v>
      </c>
      <c r="I14" s="115">
        <v>8911</v>
      </c>
      <c r="J14" s="114">
        <v>6075</v>
      </c>
      <c r="K14" s="114">
        <v>2836</v>
      </c>
      <c r="L14" s="423">
        <v>3986</v>
      </c>
      <c r="M14" s="424">
        <v>3996</v>
      </c>
    </row>
    <row r="15" spans="1:13" ht="11.1" customHeight="1" x14ac:dyDescent="0.2">
      <c r="A15" s="422" t="s">
        <v>387</v>
      </c>
      <c r="B15" s="115">
        <v>42487</v>
      </c>
      <c r="C15" s="114">
        <v>20748</v>
      </c>
      <c r="D15" s="114">
        <v>21739</v>
      </c>
      <c r="E15" s="114">
        <v>29454</v>
      </c>
      <c r="F15" s="114">
        <v>12497</v>
      </c>
      <c r="G15" s="114">
        <v>5570</v>
      </c>
      <c r="H15" s="114">
        <v>11221</v>
      </c>
      <c r="I15" s="115">
        <v>9446</v>
      </c>
      <c r="J15" s="114">
        <v>6548</v>
      </c>
      <c r="K15" s="114">
        <v>2898</v>
      </c>
      <c r="L15" s="423">
        <v>3314</v>
      </c>
      <c r="M15" s="424">
        <v>2721</v>
      </c>
    </row>
    <row r="16" spans="1:13" ht="11.1" customHeight="1" x14ac:dyDescent="0.2">
      <c r="A16" s="422" t="s">
        <v>388</v>
      </c>
      <c r="B16" s="115">
        <v>43129</v>
      </c>
      <c r="C16" s="114">
        <v>21090</v>
      </c>
      <c r="D16" s="114">
        <v>22039</v>
      </c>
      <c r="E16" s="114">
        <v>30044</v>
      </c>
      <c r="F16" s="114">
        <v>12540</v>
      </c>
      <c r="G16" s="114">
        <v>6062</v>
      </c>
      <c r="H16" s="114">
        <v>11353</v>
      </c>
      <c r="I16" s="115">
        <v>9125</v>
      </c>
      <c r="J16" s="114">
        <v>6089</v>
      </c>
      <c r="K16" s="114">
        <v>3036</v>
      </c>
      <c r="L16" s="423">
        <v>4794</v>
      </c>
      <c r="M16" s="424">
        <v>4271</v>
      </c>
    </row>
    <row r="17" spans="1:13" s="110" customFormat="1" ht="11.1" customHeight="1" x14ac:dyDescent="0.2">
      <c r="A17" s="422" t="s">
        <v>389</v>
      </c>
      <c r="B17" s="115">
        <v>43004</v>
      </c>
      <c r="C17" s="114">
        <v>20815</v>
      </c>
      <c r="D17" s="114">
        <v>22189</v>
      </c>
      <c r="E17" s="114">
        <v>30298</v>
      </c>
      <c r="F17" s="114">
        <v>12674</v>
      </c>
      <c r="G17" s="114">
        <v>5949</v>
      </c>
      <c r="H17" s="114">
        <v>11464</v>
      </c>
      <c r="I17" s="115">
        <v>9554</v>
      </c>
      <c r="J17" s="114">
        <v>6532</v>
      </c>
      <c r="K17" s="114">
        <v>3022</v>
      </c>
      <c r="L17" s="423">
        <v>2699</v>
      </c>
      <c r="M17" s="424">
        <v>2987</v>
      </c>
    </row>
    <row r="18" spans="1:13" ht="15" customHeight="1" x14ac:dyDescent="0.2">
      <c r="A18" s="422" t="s">
        <v>391</v>
      </c>
      <c r="B18" s="115">
        <v>42785</v>
      </c>
      <c r="C18" s="114">
        <v>20645</v>
      </c>
      <c r="D18" s="114">
        <v>22140</v>
      </c>
      <c r="E18" s="114">
        <v>29959</v>
      </c>
      <c r="F18" s="114">
        <v>12736</v>
      </c>
      <c r="G18" s="114">
        <v>5724</v>
      </c>
      <c r="H18" s="114">
        <v>11604</v>
      </c>
      <c r="I18" s="115">
        <v>9045</v>
      </c>
      <c r="J18" s="114">
        <v>6087</v>
      </c>
      <c r="K18" s="114">
        <v>2958</v>
      </c>
      <c r="L18" s="423">
        <v>3585</v>
      </c>
      <c r="M18" s="424">
        <v>3860</v>
      </c>
    </row>
    <row r="19" spans="1:13" ht="11.1" customHeight="1" x14ac:dyDescent="0.2">
      <c r="A19" s="422" t="s">
        <v>387</v>
      </c>
      <c r="B19" s="115">
        <v>43239</v>
      </c>
      <c r="C19" s="114">
        <v>20907</v>
      </c>
      <c r="D19" s="114">
        <v>22332</v>
      </c>
      <c r="E19" s="114">
        <v>30277</v>
      </c>
      <c r="F19" s="114">
        <v>12882</v>
      </c>
      <c r="G19" s="114">
        <v>5545</v>
      </c>
      <c r="H19" s="114">
        <v>11861</v>
      </c>
      <c r="I19" s="115">
        <v>9385</v>
      </c>
      <c r="J19" s="114">
        <v>6430</v>
      </c>
      <c r="K19" s="114">
        <v>2955</v>
      </c>
      <c r="L19" s="423">
        <v>2940</v>
      </c>
      <c r="M19" s="424">
        <v>2495</v>
      </c>
    </row>
    <row r="20" spans="1:13" ht="11.1" customHeight="1" x14ac:dyDescent="0.2">
      <c r="A20" s="422" t="s">
        <v>388</v>
      </c>
      <c r="B20" s="115">
        <v>43533</v>
      </c>
      <c r="C20" s="114">
        <v>21049</v>
      </c>
      <c r="D20" s="114">
        <v>22484</v>
      </c>
      <c r="E20" s="114">
        <v>30544</v>
      </c>
      <c r="F20" s="114">
        <v>12903</v>
      </c>
      <c r="G20" s="114">
        <v>5865</v>
      </c>
      <c r="H20" s="114">
        <v>11975</v>
      </c>
      <c r="I20" s="115">
        <v>9225</v>
      </c>
      <c r="J20" s="114">
        <v>6140</v>
      </c>
      <c r="K20" s="114">
        <v>3085</v>
      </c>
      <c r="L20" s="423">
        <v>4046</v>
      </c>
      <c r="M20" s="424">
        <v>3896</v>
      </c>
    </row>
    <row r="21" spans="1:13" s="110" customFormat="1" ht="11.1" customHeight="1" x14ac:dyDescent="0.2">
      <c r="A21" s="422" t="s">
        <v>389</v>
      </c>
      <c r="B21" s="115">
        <v>43130</v>
      </c>
      <c r="C21" s="114">
        <v>20718</v>
      </c>
      <c r="D21" s="114">
        <v>22412</v>
      </c>
      <c r="E21" s="114">
        <v>30262</v>
      </c>
      <c r="F21" s="114">
        <v>12863</v>
      </c>
      <c r="G21" s="114">
        <v>5755</v>
      </c>
      <c r="H21" s="114">
        <v>11932</v>
      </c>
      <c r="I21" s="115">
        <v>9640</v>
      </c>
      <c r="J21" s="114">
        <v>6581</v>
      </c>
      <c r="K21" s="114">
        <v>3059</v>
      </c>
      <c r="L21" s="423">
        <v>2487</v>
      </c>
      <c r="M21" s="424">
        <v>2973</v>
      </c>
    </row>
    <row r="22" spans="1:13" ht="15" customHeight="1" x14ac:dyDescent="0.2">
      <c r="A22" s="422" t="s">
        <v>392</v>
      </c>
      <c r="B22" s="115">
        <v>42959</v>
      </c>
      <c r="C22" s="114">
        <v>20528</v>
      </c>
      <c r="D22" s="114">
        <v>22431</v>
      </c>
      <c r="E22" s="114">
        <v>29969</v>
      </c>
      <c r="F22" s="114">
        <v>12876</v>
      </c>
      <c r="G22" s="114">
        <v>5438</v>
      </c>
      <c r="H22" s="114">
        <v>12119</v>
      </c>
      <c r="I22" s="115">
        <v>9361</v>
      </c>
      <c r="J22" s="114">
        <v>6294</v>
      </c>
      <c r="K22" s="114">
        <v>3067</v>
      </c>
      <c r="L22" s="423">
        <v>2843</v>
      </c>
      <c r="M22" s="424">
        <v>3040</v>
      </c>
    </row>
    <row r="23" spans="1:13" ht="11.1" customHeight="1" x14ac:dyDescent="0.2">
      <c r="A23" s="422" t="s">
        <v>387</v>
      </c>
      <c r="B23" s="115">
        <v>43767</v>
      </c>
      <c r="C23" s="114">
        <v>21123</v>
      </c>
      <c r="D23" s="114">
        <v>22644</v>
      </c>
      <c r="E23" s="114">
        <v>30490</v>
      </c>
      <c r="F23" s="114">
        <v>13094</v>
      </c>
      <c r="G23" s="114">
        <v>5375</v>
      </c>
      <c r="H23" s="114">
        <v>12509</v>
      </c>
      <c r="I23" s="115">
        <v>9957</v>
      </c>
      <c r="J23" s="114">
        <v>6682</v>
      </c>
      <c r="K23" s="114">
        <v>3275</v>
      </c>
      <c r="L23" s="423">
        <v>3059</v>
      </c>
      <c r="M23" s="424">
        <v>2285</v>
      </c>
    </row>
    <row r="24" spans="1:13" ht="11.1" customHeight="1" x14ac:dyDescent="0.2">
      <c r="A24" s="422" t="s">
        <v>388</v>
      </c>
      <c r="B24" s="115">
        <v>44280</v>
      </c>
      <c r="C24" s="114">
        <v>21314</v>
      </c>
      <c r="D24" s="114">
        <v>22966</v>
      </c>
      <c r="E24" s="114">
        <v>30369</v>
      </c>
      <c r="F24" s="114">
        <v>13204</v>
      </c>
      <c r="G24" s="114">
        <v>5787</v>
      </c>
      <c r="H24" s="114">
        <v>12682</v>
      </c>
      <c r="I24" s="115">
        <v>9681</v>
      </c>
      <c r="J24" s="114">
        <v>6330</v>
      </c>
      <c r="K24" s="114">
        <v>3351</v>
      </c>
      <c r="L24" s="423">
        <v>4293</v>
      </c>
      <c r="M24" s="424">
        <v>3899</v>
      </c>
    </row>
    <row r="25" spans="1:13" s="110" customFormat="1" ht="11.1" customHeight="1" x14ac:dyDescent="0.2">
      <c r="A25" s="422" t="s">
        <v>389</v>
      </c>
      <c r="B25" s="115">
        <v>43943</v>
      </c>
      <c r="C25" s="114">
        <v>20963</v>
      </c>
      <c r="D25" s="114">
        <v>22980</v>
      </c>
      <c r="E25" s="114">
        <v>29918</v>
      </c>
      <c r="F25" s="114">
        <v>13316</v>
      </c>
      <c r="G25" s="114">
        <v>5589</v>
      </c>
      <c r="H25" s="114">
        <v>12746</v>
      </c>
      <c r="I25" s="115">
        <v>10146</v>
      </c>
      <c r="J25" s="114">
        <v>6761</v>
      </c>
      <c r="K25" s="114">
        <v>3385</v>
      </c>
      <c r="L25" s="423">
        <v>2452</v>
      </c>
      <c r="M25" s="424">
        <v>2823</v>
      </c>
    </row>
    <row r="26" spans="1:13" ht="15" customHeight="1" x14ac:dyDescent="0.2">
      <c r="A26" s="422" t="s">
        <v>393</v>
      </c>
      <c r="B26" s="115">
        <v>43875</v>
      </c>
      <c r="C26" s="114">
        <v>21089</v>
      </c>
      <c r="D26" s="114">
        <v>22786</v>
      </c>
      <c r="E26" s="114">
        <v>29981</v>
      </c>
      <c r="F26" s="114">
        <v>13193</v>
      </c>
      <c r="G26" s="114">
        <v>5405</v>
      </c>
      <c r="H26" s="114">
        <v>12874</v>
      </c>
      <c r="I26" s="115">
        <v>9751</v>
      </c>
      <c r="J26" s="114">
        <v>6459</v>
      </c>
      <c r="K26" s="114">
        <v>3292</v>
      </c>
      <c r="L26" s="423">
        <v>3288</v>
      </c>
      <c r="M26" s="424">
        <v>3354</v>
      </c>
    </row>
    <row r="27" spans="1:13" ht="11.1" customHeight="1" x14ac:dyDescent="0.2">
      <c r="A27" s="422" t="s">
        <v>387</v>
      </c>
      <c r="B27" s="115">
        <v>44444</v>
      </c>
      <c r="C27" s="114">
        <v>21470</v>
      </c>
      <c r="D27" s="114">
        <v>22974</v>
      </c>
      <c r="E27" s="114">
        <v>30375</v>
      </c>
      <c r="F27" s="114">
        <v>13379</v>
      </c>
      <c r="G27" s="114">
        <v>5314</v>
      </c>
      <c r="H27" s="114">
        <v>13212</v>
      </c>
      <c r="I27" s="115">
        <v>10316</v>
      </c>
      <c r="J27" s="114">
        <v>6920</v>
      </c>
      <c r="K27" s="114">
        <v>3396</v>
      </c>
      <c r="L27" s="423">
        <v>3010</v>
      </c>
      <c r="M27" s="424">
        <v>2464</v>
      </c>
    </row>
    <row r="28" spans="1:13" ht="11.1" customHeight="1" x14ac:dyDescent="0.2">
      <c r="A28" s="422" t="s">
        <v>388</v>
      </c>
      <c r="B28" s="115">
        <v>44879</v>
      </c>
      <c r="C28" s="114">
        <v>21698</v>
      </c>
      <c r="D28" s="114">
        <v>23181</v>
      </c>
      <c r="E28" s="114">
        <v>30871</v>
      </c>
      <c r="F28" s="114">
        <v>13945</v>
      </c>
      <c r="G28" s="114">
        <v>5731</v>
      </c>
      <c r="H28" s="114">
        <v>13285</v>
      </c>
      <c r="I28" s="115">
        <v>9900</v>
      </c>
      <c r="J28" s="114">
        <v>6402</v>
      </c>
      <c r="K28" s="114">
        <v>3498</v>
      </c>
      <c r="L28" s="423">
        <v>4329</v>
      </c>
      <c r="M28" s="424">
        <v>4062</v>
      </c>
    </row>
    <row r="29" spans="1:13" s="110" customFormat="1" ht="11.1" customHeight="1" x14ac:dyDescent="0.2">
      <c r="A29" s="422" t="s">
        <v>389</v>
      </c>
      <c r="B29" s="115">
        <v>44439</v>
      </c>
      <c r="C29" s="114">
        <v>21213</v>
      </c>
      <c r="D29" s="114">
        <v>23226</v>
      </c>
      <c r="E29" s="114">
        <v>30311</v>
      </c>
      <c r="F29" s="114">
        <v>14091</v>
      </c>
      <c r="G29" s="114">
        <v>5616</v>
      </c>
      <c r="H29" s="114">
        <v>13277</v>
      </c>
      <c r="I29" s="115">
        <v>10382</v>
      </c>
      <c r="J29" s="114">
        <v>6913</v>
      </c>
      <c r="K29" s="114">
        <v>3469</v>
      </c>
      <c r="L29" s="423">
        <v>2539</v>
      </c>
      <c r="M29" s="424">
        <v>3044</v>
      </c>
    </row>
    <row r="30" spans="1:13" ht="15" customHeight="1" x14ac:dyDescent="0.2">
      <c r="A30" s="422" t="s">
        <v>394</v>
      </c>
      <c r="B30" s="115">
        <v>44447</v>
      </c>
      <c r="C30" s="114">
        <v>21144</v>
      </c>
      <c r="D30" s="114">
        <v>23303</v>
      </c>
      <c r="E30" s="114">
        <v>30212</v>
      </c>
      <c r="F30" s="114">
        <v>14221</v>
      </c>
      <c r="G30" s="114">
        <v>5370</v>
      </c>
      <c r="H30" s="114">
        <v>13368</v>
      </c>
      <c r="I30" s="115">
        <v>9981</v>
      </c>
      <c r="J30" s="114">
        <v>6530</v>
      </c>
      <c r="K30" s="114">
        <v>3451</v>
      </c>
      <c r="L30" s="423">
        <v>3736</v>
      </c>
      <c r="M30" s="424">
        <v>3833</v>
      </c>
    </row>
    <row r="31" spans="1:13" ht="11.1" customHeight="1" x14ac:dyDescent="0.2">
      <c r="A31" s="422" t="s">
        <v>387</v>
      </c>
      <c r="B31" s="115">
        <v>45150</v>
      </c>
      <c r="C31" s="114">
        <v>21701</v>
      </c>
      <c r="D31" s="114">
        <v>23449</v>
      </c>
      <c r="E31" s="114">
        <v>30732</v>
      </c>
      <c r="F31" s="114">
        <v>14407</v>
      </c>
      <c r="G31" s="114">
        <v>5356</v>
      </c>
      <c r="H31" s="114">
        <v>13668</v>
      </c>
      <c r="I31" s="115">
        <v>10514</v>
      </c>
      <c r="J31" s="114">
        <v>7015</v>
      </c>
      <c r="K31" s="114">
        <v>3499</v>
      </c>
      <c r="L31" s="423">
        <v>3253</v>
      </c>
      <c r="M31" s="424">
        <v>2563</v>
      </c>
    </row>
    <row r="32" spans="1:13" ht="11.1" customHeight="1" x14ac:dyDescent="0.2">
      <c r="A32" s="422" t="s">
        <v>388</v>
      </c>
      <c r="B32" s="115">
        <v>45742</v>
      </c>
      <c r="C32" s="114">
        <v>22055</v>
      </c>
      <c r="D32" s="114">
        <v>23687</v>
      </c>
      <c r="E32" s="114">
        <v>31206</v>
      </c>
      <c r="F32" s="114">
        <v>14528</v>
      </c>
      <c r="G32" s="114">
        <v>5748</v>
      </c>
      <c r="H32" s="114">
        <v>13767</v>
      </c>
      <c r="I32" s="115">
        <v>10173</v>
      </c>
      <c r="J32" s="114">
        <v>6489</v>
      </c>
      <c r="K32" s="114">
        <v>3684</v>
      </c>
      <c r="L32" s="423">
        <v>5038</v>
      </c>
      <c r="M32" s="424">
        <v>4550</v>
      </c>
    </row>
    <row r="33" spans="1:13" s="110" customFormat="1" ht="11.1" customHeight="1" x14ac:dyDescent="0.2">
      <c r="A33" s="422" t="s">
        <v>389</v>
      </c>
      <c r="B33" s="115">
        <v>45529</v>
      </c>
      <c r="C33" s="114">
        <v>21845</v>
      </c>
      <c r="D33" s="114">
        <v>23684</v>
      </c>
      <c r="E33" s="114">
        <v>30895</v>
      </c>
      <c r="F33" s="114">
        <v>14630</v>
      </c>
      <c r="G33" s="114">
        <v>5626</v>
      </c>
      <c r="H33" s="114">
        <v>13808</v>
      </c>
      <c r="I33" s="115">
        <v>10823</v>
      </c>
      <c r="J33" s="114">
        <v>7148</v>
      </c>
      <c r="K33" s="114">
        <v>3675</v>
      </c>
      <c r="L33" s="423">
        <v>3046</v>
      </c>
      <c r="M33" s="424">
        <v>3304</v>
      </c>
    </row>
    <row r="34" spans="1:13" ht="15" customHeight="1" x14ac:dyDescent="0.2">
      <c r="A34" s="422" t="s">
        <v>395</v>
      </c>
      <c r="B34" s="115">
        <v>45580</v>
      </c>
      <c r="C34" s="114">
        <v>21859</v>
      </c>
      <c r="D34" s="114">
        <v>23721</v>
      </c>
      <c r="E34" s="114">
        <v>30911</v>
      </c>
      <c r="F34" s="114">
        <v>14665</v>
      </c>
      <c r="G34" s="114">
        <v>5400</v>
      </c>
      <c r="H34" s="114">
        <v>14009</v>
      </c>
      <c r="I34" s="115">
        <v>10489</v>
      </c>
      <c r="J34" s="114">
        <v>6751</v>
      </c>
      <c r="K34" s="114">
        <v>3738</v>
      </c>
      <c r="L34" s="423">
        <v>3571</v>
      </c>
      <c r="M34" s="424">
        <v>3506</v>
      </c>
    </row>
    <row r="35" spans="1:13" ht="11.1" customHeight="1" x14ac:dyDescent="0.2">
      <c r="A35" s="422" t="s">
        <v>387</v>
      </c>
      <c r="B35" s="115">
        <v>46333</v>
      </c>
      <c r="C35" s="114">
        <v>22465</v>
      </c>
      <c r="D35" s="114">
        <v>23868</v>
      </c>
      <c r="E35" s="114">
        <v>31568</v>
      </c>
      <c r="F35" s="114">
        <v>14763</v>
      </c>
      <c r="G35" s="114">
        <v>5331</v>
      </c>
      <c r="H35" s="114">
        <v>14393</v>
      </c>
      <c r="I35" s="115">
        <v>10903</v>
      </c>
      <c r="J35" s="114">
        <v>7074</v>
      </c>
      <c r="K35" s="114">
        <v>3829</v>
      </c>
      <c r="L35" s="423">
        <v>3656</v>
      </c>
      <c r="M35" s="424">
        <v>2917</v>
      </c>
    </row>
    <row r="36" spans="1:13" ht="11.1" customHeight="1" x14ac:dyDescent="0.2">
      <c r="A36" s="422" t="s">
        <v>388</v>
      </c>
      <c r="B36" s="115">
        <v>46723</v>
      </c>
      <c r="C36" s="114">
        <v>22629</v>
      </c>
      <c r="D36" s="114">
        <v>24094</v>
      </c>
      <c r="E36" s="114">
        <v>31912</v>
      </c>
      <c r="F36" s="114">
        <v>14811</v>
      </c>
      <c r="G36" s="114">
        <v>5609</v>
      </c>
      <c r="H36" s="114">
        <v>14485</v>
      </c>
      <c r="I36" s="115">
        <v>10568</v>
      </c>
      <c r="J36" s="114">
        <v>6634</v>
      </c>
      <c r="K36" s="114">
        <v>3934</v>
      </c>
      <c r="L36" s="423">
        <v>4644</v>
      </c>
      <c r="M36" s="424">
        <v>4368</v>
      </c>
    </row>
    <row r="37" spans="1:13" s="110" customFormat="1" ht="11.1" customHeight="1" x14ac:dyDescent="0.2">
      <c r="A37" s="422" t="s">
        <v>389</v>
      </c>
      <c r="B37" s="115">
        <v>46396</v>
      </c>
      <c r="C37" s="114">
        <v>22299</v>
      </c>
      <c r="D37" s="114">
        <v>24097</v>
      </c>
      <c r="E37" s="114">
        <v>31415</v>
      </c>
      <c r="F37" s="114">
        <v>14981</v>
      </c>
      <c r="G37" s="114">
        <v>5510</v>
      </c>
      <c r="H37" s="114">
        <v>14498</v>
      </c>
      <c r="I37" s="115">
        <v>11036</v>
      </c>
      <c r="J37" s="114">
        <v>7226</v>
      </c>
      <c r="K37" s="114">
        <v>3810</v>
      </c>
      <c r="L37" s="423">
        <v>2878</v>
      </c>
      <c r="M37" s="424">
        <v>3226</v>
      </c>
    </row>
    <row r="38" spans="1:13" ht="15" customHeight="1" x14ac:dyDescent="0.2">
      <c r="A38" s="425" t="s">
        <v>396</v>
      </c>
      <c r="B38" s="115">
        <v>46704</v>
      </c>
      <c r="C38" s="114">
        <v>22595</v>
      </c>
      <c r="D38" s="114">
        <v>24109</v>
      </c>
      <c r="E38" s="114">
        <v>31658</v>
      </c>
      <c r="F38" s="114">
        <v>15046</v>
      </c>
      <c r="G38" s="114">
        <v>5421</v>
      </c>
      <c r="H38" s="114">
        <v>14704</v>
      </c>
      <c r="I38" s="115">
        <v>10508</v>
      </c>
      <c r="J38" s="114">
        <v>6726</v>
      </c>
      <c r="K38" s="114">
        <v>3782</v>
      </c>
      <c r="L38" s="423">
        <v>4010</v>
      </c>
      <c r="M38" s="424">
        <v>4010</v>
      </c>
    </row>
    <row r="39" spans="1:13" ht="11.1" customHeight="1" x14ac:dyDescent="0.2">
      <c r="A39" s="422" t="s">
        <v>387</v>
      </c>
      <c r="B39" s="115">
        <v>47549</v>
      </c>
      <c r="C39" s="114">
        <v>23195</v>
      </c>
      <c r="D39" s="114">
        <v>24354</v>
      </c>
      <c r="E39" s="114">
        <v>32286</v>
      </c>
      <c r="F39" s="114">
        <v>15263</v>
      </c>
      <c r="G39" s="114">
        <v>5340</v>
      </c>
      <c r="H39" s="114">
        <v>15103</v>
      </c>
      <c r="I39" s="115">
        <v>10899</v>
      </c>
      <c r="J39" s="114">
        <v>7017</v>
      </c>
      <c r="K39" s="114">
        <v>3882</v>
      </c>
      <c r="L39" s="423">
        <v>3991</v>
      </c>
      <c r="M39" s="424">
        <v>3122</v>
      </c>
    </row>
    <row r="40" spans="1:13" ht="11.1" customHeight="1" x14ac:dyDescent="0.2">
      <c r="A40" s="425" t="s">
        <v>388</v>
      </c>
      <c r="B40" s="115">
        <v>47912</v>
      </c>
      <c r="C40" s="114">
        <v>23386</v>
      </c>
      <c r="D40" s="114">
        <v>24526</v>
      </c>
      <c r="E40" s="114">
        <v>32702</v>
      </c>
      <c r="F40" s="114">
        <v>15210</v>
      </c>
      <c r="G40" s="114">
        <v>5802</v>
      </c>
      <c r="H40" s="114">
        <v>15136</v>
      </c>
      <c r="I40" s="115">
        <v>10306</v>
      </c>
      <c r="J40" s="114">
        <v>6349</v>
      </c>
      <c r="K40" s="114">
        <v>3957</v>
      </c>
      <c r="L40" s="423">
        <v>5247</v>
      </c>
      <c r="M40" s="424">
        <v>5174</v>
      </c>
    </row>
    <row r="41" spans="1:13" s="110" customFormat="1" ht="11.1" customHeight="1" x14ac:dyDescent="0.2">
      <c r="A41" s="422" t="s">
        <v>389</v>
      </c>
      <c r="B41" s="115">
        <v>47672</v>
      </c>
      <c r="C41" s="114">
        <v>23114</v>
      </c>
      <c r="D41" s="114">
        <v>24558</v>
      </c>
      <c r="E41" s="114">
        <v>32329</v>
      </c>
      <c r="F41" s="114">
        <v>15343</v>
      </c>
      <c r="G41" s="114">
        <v>5712</v>
      </c>
      <c r="H41" s="114">
        <v>15119</v>
      </c>
      <c r="I41" s="115">
        <v>10904</v>
      </c>
      <c r="J41" s="114">
        <v>6976</v>
      </c>
      <c r="K41" s="114">
        <v>3928</v>
      </c>
      <c r="L41" s="423">
        <v>3417</v>
      </c>
      <c r="M41" s="424">
        <v>3666</v>
      </c>
    </row>
    <row r="42" spans="1:13" ht="15" customHeight="1" x14ac:dyDescent="0.2">
      <c r="A42" s="422" t="s">
        <v>397</v>
      </c>
      <c r="B42" s="115">
        <v>47297</v>
      </c>
      <c r="C42" s="114">
        <v>22949</v>
      </c>
      <c r="D42" s="114">
        <v>24348</v>
      </c>
      <c r="E42" s="114">
        <v>32003</v>
      </c>
      <c r="F42" s="114">
        <v>15294</v>
      </c>
      <c r="G42" s="114">
        <v>5578</v>
      </c>
      <c r="H42" s="114">
        <v>15135</v>
      </c>
      <c r="I42" s="115">
        <v>10560</v>
      </c>
      <c r="J42" s="114">
        <v>6629</v>
      </c>
      <c r="K42" s="114">
        <v>3931</v>
      </c>
      <c r="L42" s="423">
        <v>3967</v>
      </c>
      <c r="M42" s="424">
        <v>4329</v>
      </c>
    </row>
    <row r="43" spans="1:13" ht="11.1" customHeight="1" x14ac:dyDescent="0.2">
      <c r="A43" s="422" t="s">
        <v>387</v>
      </c>
      <c r="B43" s="115">
        <v>47688</v>
      </c>
      <c r="C43" s="114">
        <v>23218</v>
      </c>
      <c r="D43" s="114">
        <v>24470</v>
      </c>
      <c r="E43" s="114">
        <v>32276</v>
      </c>
      <c r="F43" s="114">
        <v>15412</v>
      </c>
      <c r="G43" s="114">
        <v>5480</v>
      </c>
      <c r="H43" s="114">
        <v>15401</v>
      </c>
      <c r="I43" s="115">
        <v>10916</v>
      </c>
      <c r="J43" s="114">
        <v>6951</v>
      </c>
      <c r="K43" s="114">
        <v>3965</v>
      </c>
      <c r="L43" s="423">
        <v>3780</v>
      </c>
      <c r="M43" s="424">
        <v>3400</v>
      </c>
    </row>
    <row r="44" spans="1:13" ht="11.1" customHeight="1" x14ac:dyDescent="0.2">
      <c r="A44" s="422" t="s">
        <v>388</v>
      </c>
      <c r="B44" s="115">
        <v>48430</v>
      </c>
      <c r="C44" s="114">
        <v>23653</v>
      </c>
      <c r="D44" s="114">
        <v>24777</v>
      </c>
      <c r="E44" s="114">
        <v>32874</v>
      </c>
      <c r="F44" s="114">
        <v>15556</v>
      </c>
      <c r="G44" s="114">
        <v>5931</v>
      </c>
      <c r="H44" s="114">
        <v>15546</v>
      </c>
      <c r="I44" s="115">
        <v>10399</v>
      </c>
      <c r="J44" s="114">
        <v>6360</v>
      </c>
      <c r="K44" s="114">
        <v>4039</v>
      </c>
      <c r="L44" s="423">
        <v>5633</v>
      </c>
      <c r="M44" s="424">
        <v>5190</v>
      </c>
    </row>
    <row r="45" spans="1:13" s="110" customFormat="1" ht="11.1" customHeight="1" x14ac:dyDescent="0.2">
      <c r="A45" s="422" t="s">
        <v>389</v>
      </c>
      <c r="B45" s="115">
        <v>48020</v>
      </c>
      <c r="C45" s="114">
        <v>23242</v>
      </c>
      <c r="D45" s="114">
        <v>24778</v>
      </c>
      <c r="E45" s="114">
        <v>32401</v>
      </c>
      <c r="F45" s="114">
        <v>15619</v>
      </c>
      <c r="G45" s="114">
        <v>5801</v>
      </c>
      <c r="H45" s="114">
        <v>15540</v>
      </c>
      <c r="I45" s="115">
        <v>10894</v>
      </c>
      <c r="J45" s="114">
        <v>6839</v>
      </c>
      <c r="K45" s="114">
        <v>4055</v>
      </c>
      <c r="L45" s="423">
        <v>3328</v>
      </c>
      <c r="M45" s="424">
        <v>3782</v>
      </c>
    </row>
    <row r="46" spans="1:13" ht="15" customHeight="1" x14ac:dyDescent="0.2">
      <c r="A46" s="422" t="s">
        <v>398</v>
      </c>
      <c r="B46" s="115">
        <v>47690</v>
      </c>
      <c r="C46" s="114">
        <v>23047</v>
      </c>
      <c r="D46" s="114">
        <v>24643</v>
      </c>
      <c r="E46" s="114">
        <v>32212</v>
      </c>
      <c r="F46" s="114">
        <v>15478</v>
      </c>
      <c r="G46" s="114">
        <v>5582</v>
      </c>
      <c r="H46" s="114">
        <v>15548</v>
      </c>
      <c r="I46" s="115">
        <v>10519</v>
      </c>
      <c r="J46" s="114">
        <v>6524</v>
      </c>
      <c r="K46" s="114">
        <v>3995</v>
      </c>
      <c r="L46" s="423">
        <v>3703</v>
      </c>
      <c r="M46" s="424">
        <v>3989</v>
      </c>
    </row>
    <row r="47" spans="1:13" ht="11.1" customHeight="1" x14ac:dyDescent="0.2">
      <c r="A47" s="422" t="s">
        <v>387</v>
      </c>
      <c r="B47" s="115">
        <v>48024</v>
      </c>
      <c r="C47" s="114">
        <v>23269</v>
      </c>
      <c r="D47" s="114">
        <v>24755</v>
      </c>
      <c r="E47" s="114">
        <v>32332</v>
      </c>
      <c r="F47" s="114">
        <v>15692</v>
      </c>
      <c r="G47" s="114">
        <v>5568</v>
      </c>
      <c r="H47" s="114">
        <v>15726</v>
      </c>
      <c r="I47" s="115">
        <v>10758</v>
      </c>
      <c r="J47" s="114">
        <v>6769</v>
      </c>
      <c r="K47" s="114">
        <v>3989</v>
      </c>
      <c r="L47" s="423">
        <v>3531</v>
      </c>
      <c r="M47" s="424">
        <v>3258</v>
      </c>
    </row>
    <row r="48" spans="1:13" ht="11.1" customHeight="1" x14ac:dyDescent="0.2">
      <c r="A48" s="422" t="s">
        <v>388</v>
      </c>
      <c r="B48" s="115">
        <v>48650</v>
      </c>
      <c r="C48" s="114">
        <v>23551</v>
      </c>
      <c r="D48" s="114">
        <v>25099</v>
      </c>
      <c r="E48" s="114">
        <v>32775</v>
      </c>
      <c r="F48" s="114">
        <v>15875</v>
      </c>
      <c r="G48" s="114">
        <v>5995</v>
      </c>
      <c r="H48" s="114">
        <v>15879</v>
      </c>
      <c r="I48" s="115">
        <v>10332</v>
      </c>
      <c r="J48" s="114">
        <v>6202</v>
      </c>
      <c r="K48" s="114">
        <v>4130</v>
      </c>
      <c r="L48" s="423">
        <v>5294</v>
      </c>
      <c r="M48" s="424">
        <v>4717</v>
      </c>
    </row>
    <row r="49" spans="1:17" s="110" customFormat="1" ht="11.1" customHeight="1" x14ac:dyDescent="0.2">
      <c r="A49" s="422" t="s">
        <v>389</v>
      </c>
      <c r="B49" s="115">
        <v>48474</v>
      </c>
      <c r="C49" s="114">
        <v>23308</v>
      </c>
      <c r="D49" s="114">
        <v>25166</v>
      </c>
      <c r="E49" s="114">
        <v>32495</v>
      </c>
      <c r="F49" s="114">
        <v>15979</v>
      </c>
      <c r="G49" s="114">
        <v>5958</v>
      </c>
      <c r="H49" s="114">
        <v>15844</v>
      </c>
      <c r="I49" s="115">
        <v>10782</v>
      </c>
      <c r="J49" s="114">
        <v>6673</v>
      </c>
      <c r="K49" s="114">
        <v>4109</v>
      </c>
      <c r="L49" s="423">
        <v>3393</v>
      </c>
      <c r="M49" s="424">
        <v>3551</v>
      </c>
    </row>
    <row r="50" spans="1:17" ht="15" customHeight="1" x14ac:dyDescent="0.2">
      <c r="A50" s="422" t="s">
        <v>399</v>
      </c>
      <c r="B50" s="143">
        <v>48098</v>
      </c>
      <c r="C50" s="144">
        <v>23149</v>
      </c>
      <c r="D50" s="144">
        <v>24949</v>
      </c>
      <c r="E50" s="144">
        <v>32320</v>
      </c>
      <c r="F50" s="144">
        <v>15778</v>
      </c>
      <c r="G50" s="144">
        <v>5698</v>
      </c>
      <c r="H50" s="144">
        <v>15828</v>
      </c>
      <c r="I50" s="143">
        <v>10045</v>
      </c>
      <c r="J50" s="144">
        <v>6117</v>
      </c>
      <c r="K50" s="144">
        <v>3928</v>
      </c>
      <c r="L50" s="426">
        <v>3750</v>
      </c>
      <c r="M50" s="427">
        <v>4136</v>
      </c>
    </row>
    <row r="51" spans="1:17" ht="11.25" customHeight="1" x14ac:dyDescent="0.2">
      <c r="A51" s="428"/>
      <c r="B51" s="429"/>
      <c r="C51" s="430"/>
      <c r="D51" s="430"/>
      <c r="E51" s="430"/>
      <c r="F51" s="430"/>
      <c r="G51" s="430"/>
      <c r="H51" s="430"/>
      <c r="I51" s="430"/>
      <c r="J51" s="431"/>
      <c r="K51" s="269"/>
      <c r="L51" s="430"/>
      <c r="M51" s="432" t="s">
        <v>45</v>
      </c>
    </row>
    <row r="52" spans="1:17" ht="18" customHeight="1" x14ac:dyDescent="0.2">
      <c r="A52" s="659" t="s">
        <v>400</v>
      </c>
      <c r="B52" s="659"/>
      <c r="C52" s="659"/>
      <c r="D52" s="659"/>
      <c r="E52" s="659"/>
      <c r="F52" s="659"/>
      <c r="G52" s="659"/>
      <c r="H52" s="659"/>
      <c r="I52" s="659"/>
      <c r="J52" s="659"/>
      <c r="K52" s="659"/>
      <c r="L52" s="659"/>
      <c r="M52" s="659"/>
    </row>
    <row r="53" spans="1:17" ht="38.1" customHeight="1" x14ac:dyDescent="0.2">
      <c r="A53" s="660" t="s">
        <v>401</v>
      </c>
      <c r="B53" s="660"/>
      <c r="C53" s="660"/>
      <c r="D53" s="660"/>
      <c r="E53" s="660"/>
      <c r="F53" s="660"/>
      <c r="G53" s="660"/>
      <c r="H53" s="660"/>
      <c r="I53" s="660"/>
      <c r="J53" s="660"/>
      <c r="K53" s="660"/>
      <c r="L53" s="660"/>
      <c r="M53" s="660"/>
    </row>
    <row r="54" spans="1:17" s="151" customFormat="1" ht="9" x14ac:dyDescent="0.15">
      <c r="A54" s="661" t="s">
        <v>323</v>
      </c>
      <c r="B54" s="661"/>
      <c r="C54" s="661"/>
      <c r="D54" s="661"/>
      <c r="E54" s="661"/>
      <c r="F54" s="661"/>
      <c r="G54" s="661"/>
      <c r="H54" s="661"/>
      <c r="I54" s="661"/>
      <c r="J54" s="661"/>
      <c r="K54" s="661"/>
      <c r="L54" s="661"/>
      <c r="M54" s="661"/>
    </row>
    <row r="55" spans="1:17" s="151" customFormat="1" ht="20.25" customHeight="1" x14ac:dyDescent="0.15">
      <c r="A55" s="662"/>
      <c r="B55" s="663"/>
      <c r="C55" s="663"/>
      <c r="D55" s="663"/>
      <c r="E55" s="663"/>
      <c r="F55" s="663"/>
      <c r="G55" s="663"/>
      <c r="H55" s="663"/>
      <c r="I55" s="663"/>
      <c r="J55" s="663"/>
      <c r="K55" s="663"/>
      <c r="L55" s="221"/>
      <c r="M55" s="221"/>
    </row>
    <row r="56" spans="1:17" s="151" customFormat="1" ht="18" customHeight="1" x14ac:dyDescent="0.2">
      <c r="A56" s="664" t="s">
        <v>519</v>
      </c>
      <c r="B56" s="665"/>
      <c r="C56" s="665"/>
      <c r="D56" s="665"/>
      <c r="E56" s="665"/>
      <c r="F56" s="665"/>
      <c r="G56" s="665"/>
      <c r="H56" s="665"/>
      <c r="I56" s="665"/>
      <c r="J56" s="665"/>
      <c r="K56" s="665"/>
    </row>
    <row r="57" spans="1:17" s="151" customFormat="1" ht="11.25" customHeight="1" x14ac:dyDescent="0.2">
      <c r="A57" s="666"/>
      <c r="B57" s="666"/>
      <c r="C57" s="666"/>
      <c r="D57" s="666"/>
      <c r="E57" s="666"/>
      <c r="F57" s="666"/>
      <c r="G57" s="666"/>
      <c r="H57" s="666"/>
      <c r="I57" s="666"/>
      <c r="J57" s="666"/>
      <c r="L57" s="219"/>
      <c r="N57" s="219"/>
      <c r="O57" s="219"/>
      <c r="P57" s="219"/>
      <c r="Q57" s="219"/>
    </row>
    <row r="58" spans="1:17" ht="12.75" customHeight="1" x14ac:dyDescent="0.2">
      <c r="A58" s="433"/>
      <c r="B58" s="434"/>
      <c r="C58" s="435"/>
      <c r="D58" s="435"/>
      <c r="E58" s="435"/>
      <c r="F58" s="435"/>
      <c r="G58" s="435"/>
      <c r="H58" s="435"/>
      <c r="I58" s="435"/>
      <c r="J58" s="436"/>
      <c r="L58" s="435"/>
      <c r="N58" s="226"/>
      <c r="O58" s="226"/>
      <c r="P58" s="226"/>
      <c r="Q58" s="226"/>
    </row>
    <row r="59" spans="1:17" ht="12.75" customHeight="1" x14ac:dyDescent="0.2">
      <c r="A59" s="437"/>
      <c r="B59" s="434"/>
      <c r="C59" s="435"/>
      <c r="D59" s="435"/>
      <c r="E59" s="435"/>
      <c r="F59" s="435"/>
      <c r="G59" s="435"/>
      <c r="H59" s="435"/>
      <c r="I59" s="435"/>
      <c r="J59" s="436"/>
      <c r="L59" s="435"/>
    </row>
    <row r="60" spans="1:17" ht="12.75" customHeight="1" x14ac:dyDescent="0.2">
      <c r="A60" s="438"/>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9"/>
    </row>
    <row r="68" spans="1:13" ht="15.95" customHeight="1" x14ac:dyDescent="0.2">
      <c r="A68" s="439"/>
    </row>
    <row r="70" spans="1:13" ht="15.95" customHeight="1" x14ac:dyDescent="0.2">
      <c r="K70" s="440"/>
      <c r="M70" s="440"/>
    </row>
    <row r="71" spans="1:13" ht="15.95" customHeight="1" x14ac:dyDescent="0.2">
      <c r="K71" s="440"/>
      <c r="M71" s="440"/>
    </row>
    <row r="72" spans="1:13" ht="15.95" customHeight="1" x14ac:dyDescent="0.2">
      <c r="A72" s="439"/>
      <c r="K72" s="440"/>
      <c r="M72" s="440"/>
    </row>
    <row r="76" spans="1:13" ht="15.95" customHeight="1" x14ac:dyDescent="0.2">
      <c r="A76" s="439"/>
    </row>
    <row r="80" spans="1:13" ht="15.95" customHeight="1" x14ac:dyDescent="0.2">
      <c r="A80" s="439"/>
    </row>
    <row r="84" spans="1:1" ht="15.95" customHeight="1" x14ac:dyDescent="0.2">
      <c r="A84" s="439"/>
    </row>
    <row r="88" spans="1:1" ht="15.95" customHeight="1" x14ac:dyDescent="0.2">
      <c r="A88" s="439"/>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6" customWidth="1"/>
    <col min="2" max="2" width="78" style="446" customWidth="1"/>
    <col min="3" max="6" width="102.75" style="446" customWidth="1"/>
    <col min="7" max="256" width="11" style="446"/>
    <col min="257" max="257" width="2" style="446" customWidth="1"/>
    <col min="258" max="258" width="78" style="446" customWidth="1"/>
    <col min="259" max="262" width="102.75" style="446" customWidth="1"/>
    <col min="263" max="512" width="11" style="446"/>
    <col min="513" max="513" width="2" style="446" customWidth="1"/>
    <col min="514" max="514" width="78" style="446" customWidth="1"/>
    <col min="515" max="518" width="102.75" style="446" customWidth="1"/>
    <col min="519" max="768" width="11" style="446"/>
    <col min="769" max="769" width="2" style="446" customWidth="1"/>
    <col min="770" max="770" width="78" style="446" customWidth="1"/>
    <col min="771" max="774" width="102.75" style="446" customWidth="1"/>
    <col min="775" max="1024" width="11" style="446"/>
    <col min="1025" max="1025" width="2" style="446" customWidth="1"/>
    <col min="1026" max="1026" width="78" style="446" customWidth="1"/>
    <col min="1027" max="1030" width="102.75" style="446" customWidth="1"/>
    <col min="1031" max="1280" width="11" style="446"/>
    <col min="1281" max="1281" width="2" style="446" customWidth="1"/>
    <col min="1282" max="1282" width="78" style="446" customWidth="1"/>
    <col min="1283" max="1286" width="102.75" style="446" customWidth="1"/>
    <col min="1287" max="1536" width="11" style="446"/>
    <col min="1537" max="1537" width="2" style="446" customWidth="1"/>
    <col min="1538" max="1538" width="78" style="446" customWidth="1"/>
    <col min="1539" max="1542" width="102.75" style="446" customWidth="1"/>
    <col min="1543" max="1792" width="11" style="446"/>
    <col min="1793" max="1793" width="2" style="446" customWidth="1"/>
    <col min="1794" max="1794" width="78" style="446" customWidth="1"/>
    <col min="1795" max="1798" width="102.75" style="446" customWidth="1"/>
    <col min="1799" max="2048" width="11" style="446"/>
    <col min="2049" max="2049" width="2" style="446" customWidth="1"/>
    <col min="2050" max="2050" width="78" style="446" customWidth="1"/>
    <col min="2051" max="2054" width="102.75" style="446" customWidth="1"/>
    <col min="2055" max="2304" width="11" style="446"/>
    <col min="2305" max="2305" width="2" style="446" customWidth="1"/>
    <col min="2306" max="2306" width="78" style="446" customWidth="1"/>
    <col min="2307" max="2310" width="102.75" style="446" customWidth="1"/>
    <col min="2311" max="2560" width="11" style="446"/>
    <col min="2561" max="2561" width="2" style="446" customWidth="1"/>
    <col min="2562" max="2562" width="78" style="446" customWidth="1"/>
    <col min="2563" max="2566" width="102.75" style="446" customWidth="1"/>
    <col min="2567" max="2816" width="11" style="446"/>
    <col min="2817" max="2817" width="2" style="446" customWidth="1"/>
    <col min="2818" max="2818" width="78" style="446" customWidth="1"/>
    <col min="2819" max="2822" width="102.75" style="446" customWidth="1"/>
    <col min="2823" max="3072" width="11" style="446"/>
    <col min="3073" max="3073" width="2" style="446" customWidth="1"/>
    <col min="3074" max="3074" width="78" style="446" customWidth="1"/>
    <col min="3075" max="3078" width="102.75" style="446" customWidth="1"/>
    <col min="3079" max="3328" width="11" style="446"/>
    <col min="3329" max="3329" width="2" style="446" customWidth="1"/>
    <col min="3330" max="3330" width="78" style="446" customWidth="1"/>
    <col min="3331" max="3334" width="102.75" style="446" customWidth="1"/>
    <col min="3335" max="3584" width="11" style="446"/>
    <col min="3585" max="3585" width="2" style="446" customWidth="1"/>
    <col min="3586" max="3586" width="78" style="446" customWidth="1"/>
    <col min="3587" max="3590" width="102.75" style="446" customWidth="1"/>
    <col min="3591" max="3840" width="11" style="446"/>
    <col min="3841" max="3841" width="2" style="446" customWidth="1"/>
    <col min="3842" max="3842" width="78" style="446" customWidth="1"/>
    <col min="3843" max="3846" width="102.75" style="446" customWidth="1"/>
    <col min="3847" max="4096" width="11" style="446"/>
    <col min="4097" max="4097" width="2" style="446" customWidth="1"/>
    <col min="4098" max="4098" width="78" style="446" customWidth="1"/>
    <col min="4099" max="4102" width="102.75" style="446" customWidth="1"/>
    <col min="4103" max="4352" width="11" style="446"/>
    <col min="4353" max="4353" width="2" style="446" customWidth="1"/>
    <col min="4354" max="4354" width="78" style="446" customWidth="1"/>
    <col min="4355" max="4358" width="102.75" style="446" customWidth="1"/>
    <col min="4359" max="4608" width="11" style="446"/>
    <col min="4609" max="4609" width="2" style="446" customWidth="1"/>
    <col min="4610" max="4610" width="78" style="446" customWidth="1"/>
    <col min="4611" max="4614" width="102.75" style="446" customWidth="1"/>
    <col min="4615" max="4864" width="11" style="446"/>
    <col min="4865" max="4865" width="2" style="446" customWidth="1"/>
    <col min="4866" max="4866" width="78" style="446" customWidth="1"/>
    <col min="4867" max="4870" width="102.75" style="446" customWidth="1"/>
    <col min="4871" max="5120" width="11" style="446"/>
    <col min="5121" max="5121" width="2" style="446" customWidth="1"/>
    <col min="5122" max="5122" width="78" style="446" customWidth="1"/>
    <col min="5123" max="5126" width="102.75" style="446" customWidth="1"/>
    <col min="5127" max="5376" width="11" style="446"/>
    <col min="5377" max="5377" width="2" style="446" customWidth="1"/>
    <col min="5378" max="5378" width="78" style="446" customWidth="1"/>
    <col min="5379" max="5382" width="102.75" style="446" customWidth="1"/>
    <col min="5383" max="5632" width="11" style="446"/>
    <col min="5633" max="5633" width="2" style="446" customWidth="1"/>
    <col min="5634" max="5634" width="78" style="446" customWidth="1"/>
    <col min="5635" max="5638" width="102.75" style="446" customWidth="1"/>
    <col min="5639" max="5888" width="11" style="446"/>
    <col min="5889" max="5889" width="2" style="446" customWidth="1"/>
    <col min="5890" max="5890" width="78" style="446" customWidth="1"/>
    <col min="5891" max="5894" width="102.75" style="446" customWidth="1"/>
    <col min="5895" max="6144" width="11" style="446"/>
    <col min="6145" max="6145" width="2" style="446" customWidth="1"/>
    <col min="6146" max="6146" width="78" style="446" customWidth="1"/>
    <col min="6147" max="6150" width="102.75" style="446" customWidth="1"/>
    <col min="6151" max="6400" width="11" style="446"/>
    <col min="6401" max="6401" width="2" style="446" customWidth="1"/>
    <col min="6402" max="6402" width="78" style="446" customWidth="1"/>
    <col min="6403" max="6406" width="102.75" style="446" customWidth="1"/>
    <col min="6407" max="6656" width="11" style="446"/>
    <col min="6657" max="6657" width="2" style="446" customWidth="1"/>
    <col min="6658" max="6658" width="78" style="446" customWidth="1"/>
    <col min="6659" max="6662" width="102.75" style="446" customWidth="1"/>
    <col min="6663" max="6912" width="11" style="446"/>
    <col min="6913" max="6913" width="2" style="446" customWidth="1"/>
    <col min="6914" max="6914" width="78" style="446" customWidth="1"/>
    <col min="6915" max="6918" width="102.75" style="446" customWidth="1"/>
    <col min="6919" max="7168" width="11" style="446"/>
    <col min="7169" max="7169" width="2" style="446" customWidth="1"/>
    <col min="7170" max="7170" width="78" style="446" customWidth="1"/>
    <col min="7171" max="7174" width="102.75" style="446" customWidth="1"/>
    <col min="7175" max="7424" width="11" style="446"/>
    <col min="7425" max="7425" width="2" style="446" customWidth="1"/>
    <col min="7426" max="7426" width="78" style="446" customWidth="1"/>
    <col min="7427" max="7430" width="102.75" style="446" customWidth="1"/>
    <col min="7431" max="7680" width="11" style="446"/>
    <col min="7681" max="7681" width="2" style="446" customWidth="1"/>
    <col min="7682" max="7682" width="78" style="446" customWidth="1"/>
    <col min="7683" max="7686" width="102.75" style="446" customWidth="1"/>
    <col min="7687" max="7936" width="11" style="446"/>
    <col min="7937" max="7937" width="2" style="446" customWidth="1"/>
    <col min="7938" max="7938" width="78" style="446" customWidth="1"/>
    <col min="7939" max="7942" width="102.75" style="446" customWidth="1"/>
    <col min="7943" max="8192" width="11" style="446"/>
    <col min="8193" max="8193" width="2" style="446" customWidth="1"/>
    <col min="8194" max="8194" width="78" style="446" customWidth="1"/>
    <col min="8195" max="8198" width="102.75" style="446" customWidth="1"/>
    <col min="8199" max="8448" width="11" style="446"/>
    <col min="8449" max="8449" width="2" style="446" customWidth="1"/>
    <col min="8450" max="8450" width="78" style="446" customWidth="1"/>
    <col min="8451" max="8454" width="102.75" style="446" customWidth="1"/>
    <col min="8455" max="8704" width="11" style="446"/>
    <col min="8705" max="8705" width="2" style="446" customWidth="1"/>
    <col min="8706" max="8706" width="78" style="446" customWidth="1"/>
    <col min="8707" max="8710" width="102.75" style="446" customWidth="1"/>
    <col min="8711" max="8960" width="11" style="446"/>
    <col min="8961" max="8961" width="2" style="446" customWidth="1"/>
    <col min="8962" max="8962" width="78" style="446" customWidth="1"/>
    <col min="8963" max="8966" width="102.75" style="446" customWidth="1"/>
    <col min="8967" max="9216" width="11" style="446"/>
    <col min="9217" max="9217" width="2" style="446" customWidth="1"/>
    <col min="9218" max="9218" width="78" style="446" customWidth="1"/>
    <col min="9219" max="9222" width="102.75" style="446" customWidth="1"/>
    <col min="9223" max="9472" width="11" style="446"/>
    <col min="9473" max="9473" width="2" style="446" customWidth="1"/>
    <col min="9474" max="9474" width="78" style="446" customWidth="1"/>
    <col min="9475" max="9478" width="102.75" style="446" customWidth="1"/>
    <col min="9479" max="9728" width="11" style="446"/>
    <col min="9729" max="9729" width="2" style="446" customWidth="1"/>
    <col min="9730" max="9730" width="78" style="446" customWidth="1"/>
    <col min="9731" max="9734" width="102.75" style="446" customWidth="1"/>
    <col min="9735" max="9984" width="11" style="446"/>
    <col min="9985" max="9985" width="2" style="446" customWidth="1"/>
    <col min="9986" max="9986" width="78" style="446" customWidth="1"/>
    <col min="9987" max="9990" width="102.75" style="446" customWidth="1"/>
    <col min="9991" max="10240" width="11" style="446"/>
    <col min="10241" max="10241" width="2" style="446" customWidth="1"/>
    <col min="10242" max="10242" width="78" style="446" customWidth="1"/>
    <col min="10243" max="10246" width="102.75" style="446" customWidth="1"/>
    <col min="10247" max="10496" width="11" style="446"/>
    <col min="10497" max="10497" width="2" style="446" customWidth="1"/>
    <col min="10498" max="10498" width="78" style="446" customWidth="1"/>
    <col min="10499" max="10502" width="102.75" style="446" customWidth="1"/>
    <col min="10503" max="10752" width="11" style="446"/>
    <col min="10753" max="10753" width="2" style="446" customWidth="1"/>
    <col min="10754" max="10754" width="78" style="446" customWidth="1"/>
    <col min="10755" max="10758" width="102.75" style="446" customWidth="1"/>
    <col min="10759" max="11008" width="11" style="446"/>
    <col min="11009" max="11009" width="2" style="446" customWidth="1"/>
    <col min="11010" max="11010" width="78" style="446" customWidth="1"/>
    <col min="11011" max="11014" width="102.75" style="446" customWidth="1"/>
    <col min="11015" max="11264" width="11" style="446"/>
    <col min="11265" max="11265" width="2" style="446" customWidth="1"/>
    <col min="11266" max="11266" width="78" style="446" customWidth="1"/>
    <col min="11267" max="11270" width="102.75" style="446" customWidth="1"/>
    <col min="11271" max="11520" width="11" style="446"/>
    <col min="11521" max="11521" width="2" style="446" customWidth="1"/>
    <col min="11522" max="11522" width="78" style="446" customWidth="1"/>
    <col min="11523" max="11526" width="102.75" style="446" customWidth="1"/>
    <col min="11527" max="11776" width="11" style="446"/>
    <col min="11777" max="11777" width="2" style="446" customWidth="1"/>
    <col min="11778" max="11778" width="78" style="446" customWidth="1"/>
    <col min="11779" max="11782" width="102.75" style="446" customWidth="1"/>
    <col min="11783" max="12032" width="11" style="446"/>
    <col min="12033" max="12033" width="2" style="446" customWidth="1"/>
    <col min="12034" max="12034" width="78" style="446" customWidth="1"/>
    <col min="12035" max="12038" width="102.75" style="446" customWidth="1"/>
    <col min="12039" max="12288" width="11" style="446"/>
    <col min="12289" max="12289" width="2" style="446" customWidth="1"/>
    <col min="12290" max="12290" width="78" style="446" customWidth="1"/>
    <col min="12291" max="12294" width="102.75" style="446" customWidth="1"/>
    <col min="12295" max="12544" width="11" style="446"/>
    <col min="12545" max="12545" width="2" style="446" customWidth="1"/>
    <col min="12546" max="12546" width="78" style="446" customWidth="1"/>
    <col min="12547" max="12550" width="102.75" style="446" customWidth="1"/>
    <col min="12551" max="12800" width="11" style="446"/>
    <col min="12801" max="12801" width="2" style="446" customWidth="1"/>
    <col min="12802" max="12802" width="78" style="446" customWidth="1"/>
    <col min="12803" max="12806" width="102.75" style="446" customWidth="1"/>
    <col min="12807" max="13056" width="11" style="446"/>
    <col min="13057" max="13057" width="2" style="446" customWidth="1"/>
    <col min="13058" max="13058" width="78" style="446" customWidth="1"/>
    <col min="13059" max="13062" width="102.75" style="446" customWidth="1"/>
    <col min="13063" max="13312" width="11" style="446"/>
    <col min="13313" max="13313" width="2" style="446" customWidth="1"/>
    <col min="13314" max="13314" width="78" style="446" customWidth="1"/>
    <col min="13315" max="13318" width="102.75" style="446" customWidth="1"/>
    <col min="13319" max="13568" width="11" style="446"/>
    <col min="13569" max="13569" width="2" style="446" customWidth="1"/>
    <col min="13570" max="13570" width="78" style="446" customWidth="1"/>
    <col min="13571" max="13574" width="102.75" style="446" customWidth="1"/>
    <col min="13575" max="13824" width="11" style="446"/>
    <col min="13825" max="13825" width="2" style="446" customWidth="1"/>
    <col min="13826" max="13826" width="78" style="446" customWidth="1"/>
    <col min="13827" max="13830" width="102.75" style="446" customWidth="1"/>
    <col min="13831" max="14080" width="11" style="446"/>
    <col min="14081" max="14081" width="2" style="446" customWidth="1"/>
    <col min="14082" max="14082" width="78" style="446" customWidth="1"/>
    <col min="14083" max="14086" width="102.75" style="446" customWidth="1"/>
    <col min="14087" max="14336" width="11" style="446"/>
    <col min="14337" max="14337" width="2" style="446" customWidth="1"/>
    <col min="14338" max="14338" width="78" style="446" customWidth="1"/>
    <col min="14339" max="14342" width="102.75" style="446" customWidth="1"/>
    <col min="14343" max="14592" width="11" style="446"/>
    <col min="14593" max="14593" width="2" style="446" customWidth="1"/>
    <col min="14594" max="14594" width="78" style="446" customWidth="1"/>
    <col min="14595" max="14598" width="102.75" style="446" customWidth="1"/>
    <col min="14599" max="14848" width="11" style="446"/>
    <col min="14849" max="14849" width="2" style="446" customWidth="1"/>
    <col min="14850" max="14850" width="78" style="446" customWidth="1"/>
    <col min="14851" max="14854" width="102.75" style="446" customWidth="1"/>
    <col min="14855" max="15104" width="11" style="446"/>
    <col min="15105" max="15105" width="2" style="446" customWidth="1"/>
    <col min="15106" max="15106" width="78" style="446" customWidth="1"/>
    <col min="15107" max="15110" width="102.75" style="446" customWidth="1"/>
    <col min="15111" max="15360" width="11" style="446"/>
    <col min="15361" max="15361" width="2" style="446" customWidth="1"/>
    <col min="15362" max="15362" width="78" style="446" customWidth="1"/>
    <col min="15363" max="15366" width="102.75" style="446" customWidth="1"/>
    <col min="15367" max="15616" width="11" style="446"/>
    <col min="15617" max="15617" width="2" style="446" customWidth="1"/>
    <col min="15618" max="15618" width="78" style="446" customWidth="1"/>
    <col min="15619" max="15622" width="102.75" style="446" customWidth="1"/>
    <col min="15623" max="15872" width="11" style="446"/>
    <col min="15873" max="15873" width="2" style="446" customWidth="1"/>
    <col min="15874" max="15874" width="78" style="446" customWidth="1"/>
    <col min="15875" max="15878" width="102.75" style="446" customWidth="1"/>
    <col min="15879" max="16128" width="11" style="446"/>
    <col min="16129" max="16129" width="2" style="446" customWidth="1"/>
    <col min="16130" max="16130" width="78" style="446" customWidth="1"/>
    <col min="16131" max="16134" width="102.75" style="446" customWidth="1"/>
    <col min="16135" max="16384" width="11" style="446"/>
  </cols>
  <sheetData>
    <row r="1" spans="1:2" s="443" customFormat="1" ht="36.75" customHeight="1" x14ac:dyDescent="0.2">
      <c r="A1" s="441"/>
      <c r="B1" s="442" t="s">
        <v>6</v>
      </c>
    </row>
    <row r="2" spans="1:2" s="444" customFormat="1" ht="19.5" customHeight="1" x14ac:dyDescent="0.2">
      <c r="B2" s="445" t="s">
        <v>402</v>
      </c>
    </row>
    <row r="3" spans="1:2" ht="15" x14ac:dyDescent="0.25">
      <c r="B3" s="447" t="s">
        <v>403</v>
      </c>
    </row>
    <row r="5" spans="1:2" ht="29.25" customHeight="1" x14ac:dyDescent="0.2">
      <c r="B5" s="448" t="s">
        <v>404</v>
      </c>
    </row>
    <row r="6" spans="1:2" ht="9.9499999999999993" customHeight="1" x14ac:dyDescent="0.2">
      <c r="B6" s="448"/>
    </row>
    <row r="7" spans="1:2" ht="73.5" customHeight="1" x14ac:dyDescent="0.2">
      <c r="B7" s="448" t="s">
        <v>405</v>
      </c>
    </row>
    <row r="8" spans="1:2" ht="9.9499999999999993" customHeight="1" x14ac:dyDescent="0.2">
      <c r="B8" s="448"/>
    </row>
    <row r="9" spans="1:2" ht="50.25" customHeight="1" x14ac:dyDescent="0.2">
      <c r="B9" s="448" t="s">
        <v>406</v>
      </c>
    </row>
    <row r="10" spans="1:2" ht="9.9499999999999993" customHeight="1" x14ac:dyDescent="0.2">
      <c r="B10" s="448"/>
    </row>
    <row r="11" spans="1:2" ht="79.5" customHeight="1" x14ac:dyDescent="0.2">
      <c r="B11" s="448" t="s">
        <v>407</v>
      </c>
    </row>
    <row r="12" spans="1:2" ht="9.9499999999999993" customHeight="1" x14ac:dyDescent="0.2">
      <c r="B12" s="448"/>
    </row>
    <row r="13" spans="1:2" ht="48.75" customHeight="1" x14ac:dyDescent="0.2">
      <c r="B13" s="448" t="s">
        <v>408</v>
      </c>
    </row>
    <row r="14" spans="1:2" ht="9.9499999999999993" customHeight="1" x14ac:dyDescent="0.2">
      <c r="B14" s="448"/>
    </row>
    <row r="15" spans="1:2" ht="33" customHeight="1" x14ac:dyDescent="0.2">
      <c r="B15" s="448" t="s">
        <v>409</v>
      </c>
    </row>
    <row r="16" spans="1:2" ht="9.9499999999999993" customHeight="1" x14ac:dyDescent="0.2">
      <c r="B16" s="448"/>
    </row>
    <row r="17" spans="2:2" ht="105" customHeight="1" x14ac:dyDescent="0.2">
      <c r="B17" s="448" t="s">
        <v>410</v>
      </c>
    </row>
    <row r="18" spans="2:2" ht="9.9499999999999993" customHeight="1" x14ac:dyDescent="0.2">
      <c r="B18" s="448"/>
    </row>
    <row r="19" spans="2:2" ht="13.5" customHeight="1" x14ac:dyDescent="0.2">
      <c r="B19" s="449" t="s">
        <v>411</v>
      </c>
    </row>
    <row r="20" spans="2:2" ht="40.5" customHeight="1" x14ac:dyDescent="0.2">
      <c r="B20" s="450" t="s">
        <v>412</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3" customWidth="1"/>
    <col min="2" max="2" width="78" style="453" customWidth="1"/>
    <col min="3" max="6" width="11" style="453"/>
    <col min="7" max="7" width="4.125" style="453" customWidth="1"/>
    <col min="8" max="256" width="11" style="453"/>
    <col min="257" max="257" width="1.875" style="453" customWidth="1"/>
    <col min="258" max="258" width="78" style="453" customWidth="1"/>
    <col min="259" max="262" width="11" style="453"/>
    <col min="263" max="263" width="4.125" style="453" customWidth="1"/>
    <col min="264" max="512" width="11" style="453"/>
    <col min="513" max="513" width="1.875" style="453" customWidth="1"/>
    <col min="514" max="514" width="78" style="453" customWidth="1"/>
    <col min="515" max="518" width="11" style="453"/>
    <col min="519" max="519" width="4.125" style="453" customWidth="1"/>
    <col min="520" max="768" width="11" style="453"/>
    <col min="769" max="769" width="1.875" style="453" customWidth="1"/>
    <col min="770" max="770" width="78" style="453" customWidth="1"/>
    <col min="771" max="774" width="11" style="453"/>
    <col min="775" max="775" width="4.125" style="453" customWidth="1"/>
    <col min="776" max="1024" width="11" style="453"/>
    <col min="1025" max="1025" width="1.875" style="453" customWidth="1"/>
    <col min="1026" max="1026" width="78" style="453" customWidth="1"/>
    <col min="1027" max="1030" width="11" style="453"/>
    <col min="1031" max="1031" width="4.125" style="453" customWidth="1"/>
    <col min="1032" max="1280" width="11" style="453"/>
    <col min="1281" max="1281" width="1.875" style="453" customWidth="1"/>
    <col min="1282" max="1282" width="78" style="453" customWidth="1"/>
    <col min="1283" max="1286" width="11" style="453"/>
    <col min="1287" max="1287" width="4.125" style="453" customWidth="1"/>
    <col min="1288" max="1536" width="11" style="453"/>
    <col min="1537" max="1537" width="1.875" style="453" customWidth="1"/>
    <col min="1538" max="1538" width="78" style="453" customWidth="1"/>
    <col min="1539" max="1542" width="11" style="453"/>
    <col min="1543" max="1543" width="4.125" style="453" customWidth="1"/>
    <col min="1544" max="1792" width="11" style="453"/>
    <col min="1793" max="1793" width="1.875" style="453" customWidth="1"/>
    <col min="1794" max="1794" width="78" style="453" customWidth="1"/>
    <col min="1795" max="1798" width="11" style="453"/>
    <col min="1799" max="1799" width="4.125" style="453" customWidth="1"/>
    <col min="1800" max="2048" width="11" style="453"/>
    <col min="2049" max="2049" width="1.875" style="453" customWidth="1"/>
    <col min="2050" max="2050" width="78" style="453" customWidth="1"/>
    <col min="2051" max="2054" width="11" style="453"/>
    <col min="2055" max="2055" width="4.125" style="453" customWidth="1"/>
    <col min="2056" max="2304" width="11" style="453"/>
    <col min="2305" max="2305" width="1.875" style="453" customWidth="1"/>
    <col min="2306" max="2306" width="78" style="453" customWidth="1"/>
    <col min="2307" max="2310" width="11" style="453"/>
    <col min="2311" max="2311" width="4.125" style="453" customWidth="1"/>
    <col min="2312" max="2560" width="11" style="453"/>
    <col min="2561" max="2561" width="1.875" style="453" customWidth="1"/>
    <col min="2562" max="2562" width="78" style="453" customWidth="1"/>
    <col min="2563" max="2566" width="11" style="453"/>
    <col min="2567" max="2567" width="4.125" style="453" customWidth="1"/>
    <col min="2568" max="2816" width="11" style="453"/>
    <col min="2817" max="2817" width="1.875" style="453" customWidth="1"/>
    <col min="2818" max="2818" width="78" style="453" customWidth="1"/>
    <col min="2819" max="2822" width="11" style="453"/>
    <col min="2823" max="2823" width="4.125" style="453" customWidth="1"/>
    <col min="2824" max="3072" width="11" style="453"/>
    <col min="3073" max="3073" width="1.875" style="453" customWidth="1"/>
    <col min="3074" max="3074" width="78" style="453" customWidth="1"/>
    <col min="3075" max="3078" width="11" style="453"/>
    <col min="3079" max="3079" width="4.125" style="453" customWidth="1"/>
    <col min="3080" max="3328" width="11" style="453"/>
    <col min="3329" max="3329" width="1.875" style="453" customWidth="1"/>
    <col min="3330" max="3330" width="78" style="453" customWidth="1"/>
    <col min="3331" max="3334" width="11" style="453"/>
    <col min="3335" max="3335" width="4.125" style="453" customWidth="1"/>
    <col min="3336" max="3584" width="11" style="453"/>
    <col min="3585" max="3585" width="1.875" style="453" customWidth="1"/>
    <col min="3586" max="3586" width="78" style="453" customWidth="1"/>
    <col min="3587" max="3590" width="11" style="453"/>
    <col min="3591" max="3591" width="4.125" style="453" customWidth="1"/>
    <col min="3592" max="3840" width="11" style="453"/>
    <col min="3841" max="3841" width="1.875" style="453" customWidth="1"/>
    <col min="3842" max="3842" width="78" style="453" customWidth="1"/>
    <col min="3843" max="3846" width="11" style="453"/>
    <col min="3847" max="3847" width="4.125" style="453" customWidth="1"/>
    <col min="3848" max="4096" width="11" style="453"/>
    <col min="4097" max="4097" width="1.875" style="453" customWidth="1"/>
    <col min="4098" max="4098" width="78" style="453" customWidth="1"/>
    <col min="4099" max="4102" width="11" style="453"/>
    <col min="4103" max="4103" width="4.125" style="453" customWidth="1"/>
    <col min="4104" max="4352" width="11" style="453"/>
    <col min="4353" max="4353" width="1.875" style="453" customWidth="1"/>
    <col min="4354" max="4354" width="78" style="453" customWidth="1"/>
    <col min="4355" max="4358" width="11" style="453"/>
    <col min="4359" max="4359" width="4.125" style="453" customWidth="1"/>
    <col min="4360" max="4608" width="11" style="453"/>
    <col min="4609" max="4609" width="1.875" style="453" customWidth="1"/>
    <col min="4610" max="4610" width="78" style="453" customWidth="1"/>
    <col min="4611" max="4614" width="11" style="453"/>
    <col min="4615" max="4615" width="4.125" style="453" customWidth="1"/>
    <col min="4616" max="4864" width="11" style="453"/>
    <col min="4865" max="4865" width="1.875" style="453" customWidth="1"/>
    <col min="4866" max="4866" width="78" style="453" customWidth="1"/>
    <col min="4867" max="4870" width="11" style="453"/>
    <col min="4871" max="4871" width="4.125" style="453" customWidth="1"/>
    <col min="4872" max="5120" width="11" style="453"/>
    <col min="5121" max="5121" width="1.875" style="453" customWidth="1"/>
    <col min="5122" max="5122" width="78" style="453" customWidth="1"/>
    <col min="5123" max="5126" width="11" style="453"/>
    <col min="5127" max="5127" width="4.125" style="453" customWidth="1"/>
    <col min="5128" max="5376" width="11" style="453"/>
    <col min="5377" max="5377" width="1.875" style="453" customWidth="1"/>
    <col min="5378" max="5378" width="78" style="453" customWidth="1"/>
    <col min="5379" max="5382" width="11" style="453"/>
    <col min="5383" max="5383" width="4.125" style="453" customWidth="1"/>
    <col min="5384" max="5632" width="11" style="453"/>
    <col min="5633" max="5633" width="1.875" style="453" customWidth="1"/>
    <col min="5634" max="5634" width="78" style="453" customWidth="1"/>
    <col min="5635" max="5638" width="11" style="453"/>
    <col min="5639" max="5639" width="4.125" style="453" customWidth="1"/>
    <col min="5640" max="5888" width="11" style="453"/>
    <col min="5889" max="5889" width="1.875" style="453" customWidth="1"/>
    <col min="5890" max="5890" width="78" style="453" customWidth="1"/>
    <col min="5891" max="5894" width="11" style="453"/>
    <col min="5895" max="5895" width="4.125" style="453" customWidth="1"/>
    <col min="5896" max="6144" width="11" style="453"/>
    <col min="6145" max="6145" width="1.875" style="453" customWidth="1"/>
    <col min="6146" max="6146" width="78" style="453" customWidth="1"/>
    <col min="6147" max="6150" width="11" style="453"/>
    <col min="6151" max="6151" width="4.125" style="453" customWidth="1"/>
    <col min="6152" max="6400" width="11" style="453"/>
    <col min="6401" max="6401" width="1.875" style="453" customWidth="1"/>
    <col min="6402" max="6402" width="78" style="453" customWidth="1"/>
    <col min="6403" max="6406" width="11" style="453"/>
    <col min="6407" max="6407" width="4.125" style="453" customWidth="1"/>
    <col min="6408" max="6656" width="11" style="453"/>
    <col min="6657" max="6657" width="1.875" style="453" customWidth="1"/>
    <col min="6658" max="6658" width="78" style="453" customWidth="1"/>
    <col min="6659" max="6662" width="11" style="453"/>
    <col min="6663" max="6663" width="4.125" style="453" customWidth="1"/>
    <col min="6664" max="6912" width="11" style="453"/>
    <col min="6913" max="6913" width="1.875" style="453" customWidth="1"/>
    <col min="6914" max="6914" width="78" style="453" customWidth="1"/>
    <col min="6915" max="6918" width="11" style="453"/>
    <col min="6919" max="6919" width="4.125" style="453" customWidth="1"/>
    <col min="6920" max="7168" width="11" style="453"/>
    <col min="7169" max="7169" width="1.875" style="453" customWidth="1"/>
    <col min="7170" max="7170" width="78" style="453" customWidth="1"/>
    <col min="7171" max="7174" width="11" style="453"/>
    <col min="7175" max="7175" width="4.125" style="453" customWidth="1"/>
    <col min="7176" max="7424" width="11" style="453"/>
    <col min="7425" max="7425" width="1.875" style="453" customWidth="1"/>
    <col min="7426" max="7426" width="78" style="453" customWidth="1"/>
    <col min="7427" max="7430" width="11" style="453"/>
    <col min="7431" max="7431" width="4.125" style="453" customWidth="1"/>
    <col min="7432" max="7680" width="11" style="453"/>
    <col min="7681" max="7681" width="1.875" style="453" customWidth="1"/>
    <col min="7682" max="7682" width="78" style="453" customWidth="1"/>
    <col min="7683" max="7686" width="11" style="453"/>
    <col min="7687" max="7687" width="4.125" style="453" customWidth="1"/>
    <col min="7688" max="7936" width="11" style="453"/>
    <col min="7937" max="7937" width="1.875" style="453" customWidth="1"/>
    <col min="7938" max="7938" width="78" style="453" customWidth="1"/>
    <col min="7939" max="7942" width="11" style="453"/>
    <col min="7943" max="7943" width="4.125" style="453" customWidth="1"/>
    <col min="7944" max="8192" width="11" style="453"/>
    <col min="8193" max="8193" width="1.875" style="453" customWidth="1"/>
    <col min="8194" max="8194" width="78" style="453" customWidth="1"/>
    <col min="8195" max="8198" width="11" style="453"/>
    <col min="8199" max="8199" width="4.125" style="453" customWidth="1"/>
    <col min="8200" max="8448" width="11" style="453"/>
    <col min="8449" max="8449" width="1.875" style="453" customWidth="1"/>
    <col min="8450" max="8450" width="78" style="453" customWidth="1"/>
    <col min="8451" max="8454" width="11" style="453"/>
    <col min="8455" max="8455" width="4.125" style="453" customWidth="1"/>
    <col min="8456" max="8704" width="11" style="453"/>
    <col min="8705" max="8705" width="1.875" style="453" customWidth="1"/>
    <col min="8706" max="8706" width="78" style="453" customWidth="1"/>
    <col min="8707" max="8710" width="11" style="453"/>
    <col min="8711" max="8711" width="4.125" style="453" customWidth="1"/>
    <col min="8712" max="8960" width="11" style="453"/>
    <col min="8961" max="8961" width="1.875" style="453" customWidth="1"/>
    <col min="8962" max="8962" width="78" style="453" customWidth="1"/>
    <col min="8963" max="8966" width="11" style="453"/>
    <col min="8967" max="8967" width="4.125" style="453" customWidth="1"/>
    <col min="8968" max="9216" width="11" style="453"/>
    <col min="9217" max="9217" width="1.875" style="453" customWidth="1"/>
    <col min="9218" max="9218" width="78" style="453" customWidth="1"/>
    <col min="9219" max="9222" width="11" style="453"/>
    <col min="9223" max="9223" width="4.125" style="453" customWidth="1"/>
    <col min="9224" max="9472" width="11" style="453"/>
    <col min="9473" max="9473" width="1.875" style="453" customWidth="1"/>
    <col min="9474" max="9474" width="78" style="453" customWidth="1"/>
    <col min="9475" max="9478" width="11" style="453"/>
    <col min="9479" max="9479" width="4.125" style="453" customWidth="1"/>
    <col min="9480" max="9728" width="11" style="453"/>
    <col min="9729" max="9729" width="1.875" style="453" customWidth="1"/>
    <col min="9730" max="9730" width="78" style="453" customWidth="1"/>
    <col min="9731" max="9734" width="11" style="453"/>
    <col min="9735" max="9735" width="4.125" style="453" customWidth="1"/>
    <col min="9736" max="9984" width="11" style="453"/>
    <col min="9985" max="9985" width="1.875" style="453" customWidth="1"/>
    <col min="9986" max="9986" width="78" style="453" customWidth="1"/>
    <col min="9987" max="9990" width="11" style="453"/>
    <col min="9991" max="9991" width="4.125" style="453" customWidth="1"/>
    <col min="9992" max="10240" width="11" style="453"/>
    <col min="10241" max="10241" width="1.875" style="453" customWidth="1"/>
    <col min="10242" max="10242" width="78" style="453" customWidth="1"/>
    <col min="10243" max="10246" width="11" style="453"/>
    <col min="10247" max="10247" width="4.125" style="453" customWidth="1"/>
    <col min="10248" max="10496" width="11" style="453"/>
    <col min="10497" max="10497" width="1.875" style="453" customWidth="1"/>
    <col min="10498" max="10498" width="78" style="453" customWidth="1"/>
    <col min="10499" max="10502" width="11" style="453"/>
    <col min="10503" max="10503" width="4.125" style="453" customWidth="1"/>
    <col min="10504" max="10752" width="11" style="453"/>
    <col min="10753" max="10753" width="1.875" style="453" customWidth="1"/>
    <col min="10754" max="10754" width="78" style="453" customWidth="1"/>
    <col min="10755" max="10758" width="11" style="453"/>
    <col min="10759" max="10759" width="4.125" style="453" customWidth="1"/>
    <col min="10760" max="11008" width="11" style="453"/>
    <col min="11009" max="11009" width="1.875" style="453" customWidth="1"/>
    <col min="11010" max="11010" width="78" style="453" customWidth="1"/>
    <col min="11011" max="11014" width="11" style="453"/>
    <col min="11015" max="11015" width="4.125" style="453" customWidth="1"/>
    <col min="11016" max="11264" width="11" style="453"/>
    <col min="11265" max="11265" width="1.875" style="453" customWidth="1"/>
    <col min="11266" max="11266" width="78" style="453" customWidth="1"/>
    <col min="11267" max="11270" width="11" style="453"/>
    <col min="11271" max="11271" width="4.125" style="453" customWidth="1"/>
    <col min="11272" max="11520" width="11" style="453"/>
    <col min="11521" max="11521" width="1.875" style="453" customWidth="1"/>
    <col min="11522" max="11522" width="78" style="453" customWidth="1"/>
    <col min="11523" max="11526" width="11" style="453"/>
    <col min="11527" max="11527" width="4.125" style="453" customWidth="1"/>
    <col min="11528" max="11776" width="11" style="453"/>
    <col min="11777" max="11777" width="1.875" style="453" customWidth="1"/>
    <col min="11778" max="11778" width="78" style="453" customWidth="1"/>
    <col min="11779" max="11782" width="11" style="453"/>
    <col min="11783" max="11783" width="4.125" style="453" customWidth="1"/>
    <col min="11784" max="12032" width="11" style="453"/>
    <col min="12033" max="12033" width="1.875" style="453" customWidth="1"/>
    <col min="12034" max="12034" width="78" style="453" customWidth="1"/>
    <col min="12035" max="12038" width="11" style="453"/>
    <col min="12039" max="12039" width="4.125" style="453" customWidth="1"/>
    <col min="12040" max="12288" width="11" style="453"/>
    <col min="12289" max="12289" width="1.875" style="453" customWidth="1"/>
    <col min="12290" max="12290" width="78" style="453" customWidth="1"/>
    <col min="12291" max="12294" width="11" style="453"/>
    <col min="12295" max="12295" width="4.125" style="453" customWidth="1"/>
    <col min="12296" max="12544" width="11" style="453"/>
    <col min="12545" max="12545" width="1.875" style="453" customWidth="1"/>
    <col min="12546" max="12546" width="78" style="453" customWidth="1"/>
    <col min="12547" max="12550" width="11" style="453"/>
    <col min="12551" max="12551" width="4.125" style="453" customWidth="1"/>
    <col min="12552" max="12800" width="11" style="453"/>
    <col min="12801" max="12801" width="1.875" style="453" customWidth="1"/>
    <col min="12802" max="12802" width="78" style="453" customWidth="1"/>
    <col min="12803" max="12806" width="11" style="453"/>
    <col min="12807" max="12807" width="4.125" style="453" customWidth="1"/>
    <col min="12808" max="13056" width="11" style="453"/>
    <col min="13057" max="13057" width="1.875" style="453" customWidth="1"/>
    <col min="13058" max="13058" width="78" style="453" customWidth="1"/>
    <col min="13059" max="13062" width="11" style="453"/>
    <col min="13063" max="13063" width="4.125" style="453" customWidth="1"/>
    <col min="13064" max="13312" width="11" style="453"/>
    <col min="13313" max="13313" width="1.875" style="453" customWidth="1"/>
    <col min="13314" max="13314" width="78" style="453" customWidth="1"/>
    <col min="13315" max="13318" width="11" style="453"/>
    <col min="13319" max="13319" width="4.125" style="453" customWidth="1"/>
    <col min="13320" max="13568" width="11" style="453"/>
    <col min="13569" max="13569" width="1.875" style="453" customWidth="1"/>
    <col min="13570" max="13570" width="78" style="453" customWidth="1"/>
    <col min="13571" max="13574" width="11" style="453"/>
    <col min="13575" max="13575" width="4.125" style="453" customWidth="1"/>
    <col min="13576" max="13824" width="11" style="453"/>
    <col min="13825" max="13825" width="1.875" style="453" customWidth="1"/>
    <col min="13826" max="13826" width="78" style="453" customWidth="1"/>
    <col min="13827" max="13830" width="11" style="453"/>
    <col min="13831" max="13831" width="4.125" style="453" customWidth="1"/>
    <col min="13832" max="14080" width="11" style="453"/>
    <col min="14081" max="14081" width="1.875" style="453" customWidth="1"/>
    <col min="14082" max="14082" width="78" style="453" customWidth="1"/>
    <col min="14083" max="14086" width="11" style="453"/>
    <col min="14087" max="14087" width="4.125" style="453" customWidth="1"/>
    <col min="14088" max="14336" width="11" style="453"/>
    <col min="14337" max="14337" width="1.875" style="453" customWidth="1"/>
    <col min="14338" max="14338" width="78" style="453" customWidth="1"/>
    <col min="14339" max="14342" width="11" style="453"/>
    <col min="14343" max="14343" width="4.125" style="453" customWidth="1"/>
    <col min="14344" max="14592" width="11" style="453"/>
    <col min="14593" max="14593" width="1.875" style="453" customWidth="1"/>
    <col min="14594" max="14594" width="78" style="453" customWidth="1"/>
    <col min="14595" max="14598" width="11" style="453"/>
    <col min="14599" max="14599" width="4.125" style="453" customWidth="1"/>
    <col min="14600" max="14848" width="11" style="453"/>
    <col min="14849" max="14849" width="1.875" style="453" customWidth="1"/>
    <col min="14850" max="14850" width="78" style="453" customWidth="1"/>
    <col min="14851" max="14854" width="11" style="453"/>
    <col min="14855" max="14855" width="4.125" style="453" customWidth="1"/>
    <col min="14856" max="15104" width="11" style="453"/>
    <col min="15105" max="15105" width="1.875" style="453" customWidth="1"/>
    <col min="15106" max="15106" width="78" style="453" customWidth="1"/>
    <col min="15107" max="15110" width="11" style="453"/>
    <col min="15111" max="15111" width="4.125" style="453" customWidth="1"/>
    <col min="15112" max="15360" width="11" style="453"/>
    <col min="15361" max="15361" width="1.875" style="453" customWidth="1"/>
    <col min="15362" max="15362" width="78" style="453" customWidth="1"/>
    <col min="15363" max="15366" width="11" style="453"/>
    <col min="15367" max="15367" width="4.125" style="453" customWidth="1"/>
    <col min="15368" max="15616" width="11" style="453"/>
    <col min="15617" max="15617" width="1.875" style="453" customWidth="1"/>
    <col min="15618" max="15618" width="78" style="453" customWidth="1"/>
    <col min="15619" max="15622" width="11" style="453"/>
    <col min="15623" max="15623" width="4.125" style="453" customWidth="1"/>
    <col min="15624" max="15872" width="11" style="453"/>
    <col min="15873" max="15873" width="1.875" style="453" customWidth="1"/>
    <col min="15874" max="15874" width="78" style="453" customWidth="1"/>
    <col min="15875" max="15878" width="11" style="453"/>
    <col min="15879" max="15879" width="4.125" style="453" customWidth="1"/>
    <col min="15880" max="16128" width="11" style="453"/>
    <col min="16129" max="16129" width="1.875" style="453" customWidth="1"/>
    <col min="16130" max="16130" width="78" style="453" customWidth="1"/>
    <col min="16131" max="16134" width="11" style="453"/>
    <col min="16135" max="16135" width="4.125" style="453" customWidth="1"/>
    <col min="16136" max="16384" width="11" style="453"/>
  </cols>
  <sheetData>
    <row r="1" spans="1:2" ht="39.75" customHeight="1" x14ac:dyDescent="0.2">
      <c r="A1" s="451"/>
      <c r="B1" s="452" t="s">
        <v>6</v>
      </c>
    </row>
    <row r="2" spans="1:2" ht="25.5" customHeight="1" x14ac:dyDescent="0.2">
      <c r="B2" s="454" t="s">
        <v>402</v>
      </c>
    </row>
    <row r="3" spans="1:2" ht="24.95" customHeight="1" x14ac:dyDescent="0.2">
      <c r="A3" s="455"/>
      <c r="B3" s="456" t="s">
        <v>413</v>
      </c>
    </row>
    <row r="4" spans="1:2" s="446" customFormat="1" ht="12" x14ac:dyDescent="0.2"/>
    <row r="5" spans="1:2" s="446" customFormat="1" ht="139.5" customHeight="1" x14ac:dyDescent="0.2">
      <c r="B5" s="448" t="s">
        <v>414</v>
      </c>
    </row>
    <row r="6" spans="1:2" s="446" customFormat="1" ht="9.9499999999999993" customHeight="1" x14ac:dyDescent="0.2">
      <c r="B6" s="448"/>
    </row>
    <row r="7" spans="1:2" s="446" customFormat="1" ht="222.75" customHeight="1" x14ac:dyDescent="0.2">
      <c r="B7" s="448" t="s">
        <v>415</v>
      </c>
    </row>
    <row r="8" spans="1:2" s="446" customFormat="1" ht="9.9499999999999993" customHeight="1" x14ac:dyDescent="0.2">
      <c r="B8" s="448"/>
    </row>
    <row r="9" spans="1:2" s="446" customFormat="1" ht="61.5" customHeight="1" x14ac:dyDescent="0.2">
      <c r="B9" s="457" t="s">
        <v>416</v>
      </c>
    </row>
    <row r="10" spans="1:2" s="446" customFormat="1" ht="9.9499999999999993" customHeight="1" x14ac:dyDescent="0.2">
      <c r="B10" s="448"/>
    </row>
    <row r="11" spans="1:2" s="446" customFormat="1" ht="152.25" customHeight="1" x14ac:dyDescent="0.2">
      <c r="B11" s="448" t="s">
        <v>417</v>
      </c>
    </row>
    <row r="12" spans="1:2" s="446" customFormat="1" ht="9.9499999999999993" customHeight="1" x14ac:dyDescent="0.2">
      <c r="B12" s="448"/>
    </row>
    <row r="13" spans="1:2" s="446" customFormat="1" ht="96" customHeight="1" x14ac:dyDescent="0.2">
      <c r="B13" s="448" t="s">
        <v>418</v>
      </c>
    </row>
    <row r="14" spans="1:2" s="446" customFormat="1" ht="9.9499999999999993" customHeight="1" x14ac:dyDescent="0.2">
      <c r="B14" s="448"/>
    </row>
    <row r="15" spans="1:2" s="446" customFormat="1" ht="176.25" customHeight="1" x14ac:dyDescent="0.2">
      <c r="B15" s="457" t="s">
        <v>419</v>
      </c>
    </row>
    <row r="16" spans="1:2" s="446" customFormat="1" ht="9.9499999999999993" customHeight="1" x14ac:dyDescent="0.2">
      <c r="B16" s="448"/>
    </row>
    <row r="17" spans="1:6" s="446" customFormat="1" ht="26.25" customHeight="1" x14ac:dyDescent="0.2">
      <c r="B17" s="449" t="s">
        <v>420</v>
      </c>
    </row>
    <row r="18" spans="1:6" s="446" customFormat="1" ht="37.5" customHeight="1" x14ac:dyDescent="0.2">
      <c r="B18" s="450" t="s">
        <v>421</v>
      </c>
    </row>
    <row r="19" spans="1:6" s="446" customFormat="1" ht="12" x14ac:dyDescent="0.2"/>
    <row r="20" spans="1:6" s="446" customFormat="1" ht="12" x14ac:dyDescent="0.2"/>
    <row r="21" spans="1:6" s="446" customFormat="1" ht="12" x14ac:dyDescent="0.2"/>
    <row r="22" spans="1:6" x14ac:dyDescent="0.2">
      <c r="A22" s="455"/>
      <c r="B22" s="455"/>
      <c r="C22" s="455"/>
      <c r="D22" s="455"/>
      <c r="E22" s="455"/>
      <c r="F22" s="455"/>
    </row>
    <row r="23" spans="1:6" x14ac:dyDescent="0.2">
      <c r="A23" s="455"/>
      <c r="B23" s="455"/>
      <c r="C23" s="455"/>
      <c r="D23" s="455"/>
      <c r="E23" s="455"/>
      <c r="F23" s="455"/>
    </row>
    <row r="24" spans="1:6" x14ac:dyDescent="0.2">
      <c r="A24" s="458"/>
      <c r="B24" s="455"/>
      <c r="C24" s="455"/>
      <c r="D24" s="455"/>
      <c r="E24" s="455"/>
      <c r="F24" s="455"/>
    </row>
    <row r="25" spans="1:6" x14ac:dyDescent="0.2">
      <c r="A25" s="459"/>
      <c r="B25" s="455"/>
      <c r="C25" s="455"/>
      <c r="D25" s="455"/>
      <c r="E25" s="455"/>
      <c r="F25" s="455"/>
    </row>
    <row r="26" spans="1:6" x14ac:dyDescent="0.2">
      <c r="A26" s="455"/>
      <c r="B26" s="455"/>
      <c r="C26" s="455"/>
      <c r="D26" s="455"/>
      <c r="E26" s="455"/>
      <c r="F26" s="455"/>
    </row>
    <row r="27" spans="1:6" x14ac:dyDescent="0.2">
      <c r="A27" s="455"/>
      <c r="B27" s="455"/>
      <c r="C27" s="455"/>
      <c r="D27" s="455"/>
      <c r="E27" s="455"/>
      <c r="F27" s="455"/>
    </row>
    <row r="28" spans="1:6" x14ac:dyDescent="0.2">
      <c r="A28" s="455"/>
      <c r="B28" s="455"/>
      <c r="C28" s="455"/>
      <c r="D28" s="455"/>
      <c r="E28" s="455"/>
      <c r="F28" s="455"/>
    </row>
    <row r="29" spans="1:6" x14ac:dyDescent="0.2">
      <c r="A29" s="455"/>
      <c r="B29" s="455"/>
      <c r="C29" s="455"/>
      <c r="D29" s="455"/>
      <c r="E29" s="455"/>
      <c r="F29" s="455"/>
    </row>
    <row r="30" spans="1:6" x14ac:dyDescent="0.2">
      <c r="A30" s="455"/>
      <c r="B30" s="455"/>
      <c r="C30" s="455"/>
      <c r="D30" s="455"/>
      <c r="E30" s="455"/>
      <c r="F30" s="455"/>
    </row>
    <row r="31" spans="1:6" x14ac:dyDescent="0.2">
      <c r="A31" s="455"/>
      <c r="B31" s="455"/>
      <c r="C31" s="455"/>
      <c r="D31" s="455"/>
      <c r="E31" s="455"/>
      <c r="F31" s="455"/>
    </row>
    <row r="32" spans="1:6" x14ac:dyDescent="0.2">
      <c r="A32" s="455"/>
      <c r="B32" s="455"/>
      <c r="C32" s="455"/>
      <c r="D32" s="455"/>
      <c r="E32" s="455"/>
      <c r="F32" s="455"/>
    </row>
    <row r="33" spans="1:10" x14ac:dyDescent="0.2">
      <c r="A33" s="460"/>
      <c r="B33" s="460"/>
      <c r="C33" s="460"/>
      <c r="D33" s="460"/>
      <c r="E33" s="460"/>
      <c r="F33" s="460"/>
    </row>
    <row r="34" spans="1:10" x14ac:dyDescent="0.2">
      <c r="A34" s="455"/>
      <c r="B34" s="455"/>
      <c r="C34" s="455"/>
      <c r="D34" s="455"/>
      <c r="E34" s="455"/>
      <c r="F34" s="455"/>
    </row>
    <row r="35" spans="1:10" x14ac:dyDescent="0.2">
      <c r="A35" s="455"/>
      <c r="B35" s="455"/>
      <c r="C35" s="455"/>
      <c r="D35" s="455"/>
      <c r="E35" s="455"/>
      <c r="F35" s="455"/>
    </row>
    <row r="36" spans="1:10" ht="8.1" customHeight="1" x14ac:dyDescent="0.2">
      <c r="A36" s="455"/>
      <c r="B36" s="455"/>
      <c r="C36" s="455"/>
      <c r="D36" s="455"/>
      <c r="E36" s="455"/>
      <c r="F36" s="455"/>
    </row>
    <row r="37" spans="1:10" ht="13.5" customHeight="1" x14ac:dyDescent="0.2">
      <c r="A37" s="455"/>
      <c r="B37" s="455"/>
      <c r="C37" s="455"/>
      <c r="D37" s="455"/>
      <c r="E37" s="455"/>
      <c r="F37" s="455"/>
    </row>
    <row r="38" spans="1:10" x14ac:dyDescent="0.2">
      <c r="A38" s="455"/>
      <c r="B38" s="455"/>
      <c r="C38" s="455"/>
      <c r="D38" s="455"/>
      <c r="E38" s="455"/>
      <c r="F38" s="455"/>
    </row>
    <row r="39" spans="1:10" x14ac:dyDescent="0.2">
      <c r="A39" s="455"/>
      <c r="B39" s="455"/>
      <c r="C39" s="455"/>
      <c r="D39" s="455"/>
      <c r="E39" s="455"/>
      <c r="F39" s="455"/>
      <c r="J39" s="461"/>
    </row>
    <row r="40" spans="1:10" x14ac:dyDescent="0.2">
      <c r="A40" s="455"/>
      <c r="B40" s="455"/>
      <c r="C40" s="455"/>
      <c r="D40" s="455"/>
      <c r="E40" s="455"/>
      <c r="F40" s="455"/>
    </row>
    <row r="41" spans="1:10" x14ac:dyDescent="0.2">
      <c r="A41" s="455"/>
      <c r="B41" s="455"/>
      <c r="C41" s="455"/>
      <c r="D41" s="455"/>
      <c r="E41" s="455"/>
      <c r="F41" s="455"/>
    </row>
    <row r="42" spans="1:10" x14ac:dyDescent="0.2">
      <c r="A42" s="455"/>
      <c r="B42" s="455"/>
      <c r="C42" s="455"/>
      <c r="D42" s="455"/>
      <c r="E42" s="455"/>
      <c r="F42" s="455"/>
    </row>
    <row r="43" spans="1:10" ht="33" customHeight="1" x14ac:dyDescent="0.2">
      <c r="A43" s="455"/>
      <c r="B43" s="455"/>
      <c r="C43" s="455"/>
      <c r="D43" s="455"/>
      <c r="E43" s="455"/>
      <c r="F43" s="455"/>
    </row>
    <row r="44" spans="1:10" ht="16.5" customHeight="1" x14ac:dyDescent="0.2">
      <c r="A44" s="455"/>
      <c r="B44" s="455"/>
      <c r="C44" s="455"/>
      <c r="D44" s="455"/>
      <c r="E44" s="455"/>
      <c r="F44" s="455"/>
    </row>
    <row r="45" spans="1:10" x14ac:dyDescent="0.2">
      <c r="A45" s="455"/>
      <c r="B45" s="455"/>
      <c r="C45" s="455"/>
      <c r="D45" s="455"/>
      <c r="E45" s="455"/>
      <c r="F45" s="455"/>
    </row>
    <row r="46" spans="1:10" x14ac:dyDescent="0.2">
      <c r="A46" s="455"/>
      <c r="B46" s="455"/>
      <c r="C46" s="455"/>
      <c r="D46" s="455"/>
      <c r="E46" s="455"/>
      <c r="F46" s="455"/>
    </row>
    <row r="47" spans="1:10" x14ac:dyDescent="0.2">
      <c r="A47" s="455"/>
      <c r="B47" s="455"/>
      <c r="C47" s="455"/>
      <c r="D47" s="455"/>
      <c r="E47" s="455"/>
      <c r="F47" s="455"/>
    </row>
    <row r="48" spans="1:10" x14ac:dyDescent="0.2">
      <c r="A48" s="455"/>
      <c r="B48" s="455"/>
      <c r="C48" s="455"/>
      <c r="D48" s="455"/>
      <c r="E48" s="455"/>
      <c r="F48" s="455"/>
    </row>
    <row r="49" spans="1:6" x14ac:dyDescent="0.2">
      <c r="A49" s="455"/>
      <c r="B49" s="455"/>
      <c r="C49" s="455"/>
      <c r="D49" s="455"/>
      <c r="E49" s="455"/>
      <c r="F49" s="455"/>
    </row>
    <row r="50" spans="1:6" x14ac:dyDescent="0.2">
      <c r="A50" s="455"/>
      <c r="B50" s="455"/>
      <c r="C50" s="455"/>
      <c r="D50" s="455"/>
      <c r="E50" s="455"/>
      <c r="F50" s="455"/>
    </row>
    <row r="51" spans="1:6" x14ac:dyDescent="0.2">
      <c r="A51" s="455"/>
      <c r="B51" s="455"/>
      <c r="C51" s="455"/>
      <c r="D51" s="455"/>
      <c r="E51" s="455"/>
      <c r="F51" s="455"/>
    </row>
    <row r="52" spans="1:6" x14ac:dyDescent="0.2">
      <c r="A52" s="455"/>
      <c r="B52" s="455"/>
      <c r="C52" s="455"/>
      <c r="D52" s="455"/>
      <c r="E52" s="455"/>
      <c r="F52" s="455"/>
    </row>
    <row r="53" spans="1:6" x14ac:dyDescent="0.2">
      <c r="A53" s="455"/>
      <c r="B53" s="455"/>
      <c r="C53" s="455"/>
      <c r="D53" s="455"/>
      <c r="E53" s="455"/>
      <c r="F53" s="455"/>
    </row>
    <row r="54" spans="1:6" x14ac:dyDescent="0.2">
      <c r="A54" s="455"/>
      <c r="B54" s="455"/>
      <c r="C54" s="455"/>
      <c r="D54" s="455"/>
      <c r="E54" s="455"/>
      <c r="F54" s="455"/>
    </row>
    <row r="55" spans="1:6" x14ac:dyDescent="0.2">
      <c r="A55" s="455"/>
      <c r="B55" s="455"/>
      <c r="C55" s="455"/>
      <c r="D55" s="455"/>
      <c r="E55" s="455"/>
      <c r="F55" s="455"/>
    </row>
    <row r="56" spans="1:6" x14ac:dyDescent="0.2">
      <c r="A56" s="455"/>
      <c r="B56" s="455"/>
      <c r="C56" s="455"/>
      <c r="D56" s="455"/>
      <c r="E56" s="455"/>
      <c r="F56" s="455"/>
    </row>
    <row r="57" spans="1:6" x14ac:dyDescent="0.2">
      <c r="A57" s="455"/>
      <c r="B57" s="455"/>
      <c r="C57" s="455"/>
      <c r="D57" s="455"/>
      <c r="E57" s="455"/>
      <c r="F57" s="455"/>
    </row>
    <row r="58" spans="1:6" x14ac:dyDescent="0.2">
      <c r="A58" s="455"/>
      <c r="B58" s="455"/>
      <c r="C58" s="455"/>
      <c r="D58" s="455"/>
      <c r="E58" s="455"/>
      <c r="F58" s="455"/>
    </row>
    <row r="59" spans="1:6" x14ac:dyDescent="0.2">
      <c r="A59" s="455"/>
      <c r="B59" s="455"/>
      <c r="C59" s="455"/>
      <c r="D59" s="455"/>
      <c r="E59" s="455"/>
      <c r="F59" s="455"/>
    </row>
    <row r="60" spans="1:6" x14ac:dyDescent="0.2">
      <c r="A60" s="455"/>
      <c r="B60" s="455"/>
      <c r="C60" s="455"/>
      <c r="D60" s="455"/>
      <c r="E60" s="455"/>
      <c r="F60" s="455"/>
    </row>
    <row r="61" spans="1:6" x14ac:dyDescent="0.2">
      <c r="A61" s="455"/>
      <c r="B61" s="455"/>
      <c r="C61" s="455"/>
      <c r="D61" s="455"/>
      <c r="E61" s="455"/>
      <c r="F61" s="455"/>
    </row>
    <row r="62" spans="1:6" x14ac:dyDescent="0.2">
      <c r="A62" s="455"/>
      <c r="B62" s="455"/>
      <c r="C62" s="455"/>
      <c r="D62" s="455"/>
      <c r="E62" s="455"/>
      <c r="F62" s="455"/>
    </row>
    <row r="63" spans="1:6" x14ac:dyDescent="0.2">
      <c r="A63" s="455"/>
      <c r="B63" s="455"/>
      <c r="C63" s="455"/>
      <c r="D63" s="455"/>
      <c r="E63" s="455"/>
      <c r="F63" s="455"/>
    </row>
    <row r="64" spans="1:6" x14ac:dyDescent="0.2">
      <c r="A64" s="455"/>
      <c r="B64" s="455"/>
      <c r="C64" s="455"/>
      <c r="D64" s="455"/>
      <c r="E64" s="455"/>
      <c r="F64" s="455"/>
    </row>
    <row r="65" spans="1:6" x14ac:dyDescent="0.2">
      <c r="A65" s="455"/>
      <c r="B65" s="455"/>
      <c r="C65" s="455"/>
      <c r="D65" s="455"/>
      <c r="E65" s="455"/>
      <c r="F65" s="455"/>
    </row>
    <row r="66" spans="1:6" x14ac:dyDescent="0.2">
      <c r="A66" s="455"/>
      <c r="B66" s="455"/>
      <c r="C66" s="455"/>
      <c r="D66" s="455"/>
      <c r="E66" s="455"/>
      <c r="F66" s="455"/>
    </row>
    <row r="67" spans="1:6" x14ac:dyDescent="0.2">
      <c r="A67" s="455"/>
      <c r="B67" s="455"/>
      <c r="C67" s="455"/>
      <c r="D67" s="455"/>
      <c r="E67" s="455"/>
      <c r="F67" s="455"/>
    </row>
    <row r="68" spans="1:6" x14ac:dyDescent="0.2">
      <c r="A68" s="455"/>
      <c r="B68" s="455"/>
      <c r="C68" s="455"/>
      <c r="D68" s="455"/>
      <c r="E68" s="455"/>
      <c r="F68" s="455"/>
    </row>
    <row r="69" spans="1:6" x14ac:dyDescent="0.2">
      <c r="A69" s="455"/>
      <c r="B69" s="455"/>
      <c r="C69" s="455"/>
      <c r="D69" s="455"/>
      <c r="E69" s="455"/>
      <c r="F69" s="455"/>
    </row>
    <row r="70" spans="1:6" x14ac:dyDescent="0.2">
      <c r="A70" s="455"/>
      <c r="B70" s="455"/>
      <c r="C70" s="455"/>
      <c r="D70" s="455"/>
      <c r="E70" s="455"/>
      <c r="F70" s="455"/>
    </row>
    <row r="71" spans="1:6" x14ac:dyDescent="0.2">
      <c r="A71" s="455"/>
      <c r="B71" s="455"/>
      <c r="C71" s="455"/>
      <c r="D71" s="455"/>
      <c r="E71" s="455"/>
      <c r="F71" s="455"/>
    </row>
    <row r="72" spans="1:6" x14ac:dyDescent="0.2">
      <c r="A72" s="455"/>
      <c r="B72" s="455"/>
      <c r="C72" s="455"/>
      <c r="D72" s="455"/>
      <c r="E72" s="455"/>
      <c r="F72" s="455"/>
    </row>
    <row r="73" spans="1:6" x14ac:dyDescent="0.2">
      <c r="A73" s="455"/>
      <c r="B73" s="455"/>
      <c r="C73" s="455"/>
      <c r="D73" s="455"/>
      <c r="E73" s="455"/>
      <c r="F73" s="455"/>
    </row>
    <row r="74" spans="1:6" x14ac:dyDescent="0.2">
      <c r="A74" s="455"/>
      <c r="B74" s="455"/>
      <c r="C74" s="455"/>
      <c r="D74" s="455"/>
      <c r="E74" s="455"/>
      <c r="F74" s="455"/>
    </row>
    <row r="75" spans="1:6" x14ac:dyDescent="0.2">
      <c r="A75" s="455"/>
      <c r="B75" s="455"/>
      <c r="C75" s="455"/>
      <c r="D75" s="455"/>
      <c r="E75" s="455"/>
      <c r="F75" s="455"/>
    </row>
    <row r="76" spans="1:6" x14ac:dyDescent="0.2">
      <c r="A76" s="455"/>
      <c r="B76" s="455"/>
      <c r="C76" s="455"/>
      <c r="D76" s="455"/>
      <c r="E76" s="455"/>
      <c r="F76" s="455"/>
    </row>
    <row r="77" spans="1:6" x14ac:dyDescent="0.2">
      <c r="A77" s="455"/>
      <c r="B77" s="455"/>
      <c r="C77" s="455"/>
      <c r="D77" s="455"/>
      <c r="E77" s="455"/>
      <c r="F77" s="455"/>
    </row>
    <row r="78" spans="1:6" x14ac:dyDescent="0.2">
      <c r="A78" s="455"/>
      <c r="B78" s="455"/>
      <c r="C78" s="455"/>
      <c r="D78" s="455"/>
      <c r="E78" s="455"/>
      <c r="F78" s="455"/>
    </row>
    <row r="79" spans="1:6" x14ac:dyDescent="0.2">
      <c r="A79" s="455"/>
      <c r="B79" s="455"/>
      <c r="C79" s="455"/>
      <c r="D79" s="455"/>
      <c r="E79" s="455"/>
      <c r="F79" s="455"/>
    </row>
    <row r="80" spans="1:6" x14ac:dyDescent="0.2">
      <c r="A80" s="455"/>
      <c r="B80" s="455"/>
      <c r="C80" s="455"/>
      <c r="D80" s="455"/>
      <c r="E80" s="455"/>
      <c r="F80" s="455"/>
    </row>
    <row r="81" spans="1:6" x14ac:dyDescent="0.2">
      <c r="A81" s="455"/>
      <c r="B81" s="455"/>
      <c r="C81" s="455"/>
      <c r="D81" s="455"/>
      <c r="E81" s="455"/>
      <c r="F81" s="455"/>
    </row>
    <row r="82" spans="1:6" x14ac:dyDescent="0.2">
      <c r="A82" s="455"/>
      <c r="B82" s="455"/>
      <c r="C82" s="455"/>
      <c r="D82" s="455"/>
      <c r="E82" s="455"/>
      <c r="F82" s="455"/>
    </row>
    <row r="83" spans="1:6" x14ac:dyDescent="0.2">
      <c r="A83" s="455"/>
      <c r="B83" s="455"/>
      <c r="C83" s="455"/>
      <c r="D83" s="455"/>
      <c r="E83" s="455"/>
      <c r="F83" s="455"/>
    </row>
    <row r="84" spans="1:6" x14ac:dyDescent="0.2">
      <c r="A84" s="455"/>
      <c r="B84" s="455"/>
      <c r="C84" s="455"/>
      <c r="D84" s="455"/>
      <c r="E84" s="455"/>
      <c r="F84" s="455"/>
    </row>
    <row r="85" spans="1:6" x14ac:dyDescent="0.2">
      <c r="A85" s="455"/>
      <c r="B85" s="455"/>
      <c r="C85" s="455"/>
      <c r="D85" s="455"/>
      <c r="E85" s="455"/>
      <c r="F85" s="455"/>
    </row>
    <row r="86" spans="1:6" x14ac:dyDescent="0.2">
      <c r="A86" s="455"/>
      <c r="B86" s="455"/>
      <c r="C86" s="455"/>
      <c r="D86" s="455"/>
      <c r="E86" s="455"/>
      <c r="F86" s="455"/>
    </row>
    <row r="87" spans="1:6" x14ac:dyDescent="0.2">
      <c r="A87" s="455"/>
      <c r="B87" s="455"/>
      <c r="C87" s="455"/>
      <c r="D87" s="455"/>
      <c r="E87" s="455"/>
      <c r="F87" s="455"/>
    </row>
    <row r="88" spans="1:6" x14ac:dyDescent="0.2">
      <c r="A88" s="455"/>
      <c r="B88" s="455"/>
      <c r="C88" s="455"/>
      <c r="D88" s="455"/>
      <c r="E88" s="455"/>
      <c r="F88" s="455"/>
    </row>
    <row r="89" spans="1:6" x14ac:dyDescent="0.2">
      <c r="A89" s="455"/>
      <c r="B89" s="455"/>
      <c r="C89" s="455"/>
      <c r="D89" s="455"/>
      <c r="E89" s="455"/>
      <c r="F89" s="455"/>
    </row>
    <row r="90" spans="1:6" x14ac:dyDescent="0.2">
      <c r="A90" s="455"/>
      <c r="B90" s="455"/>
      <c r="C90" s="455"/>
      <c r="D90" s="455"/>
      <c r="E90" s="455"/>
      <c r="F90" s="455"/>
    </row>
    <row r="91" spans="1:6" x14ac:dyDescent="0.2">
      <c r="A91" s="455"/>
      <c r="B91" s="455"/>
      <c r="C91" s="455"/>
      <c r="D91" s="455"/>
      <c r="E91" s="455"/>
      <c r="F91" s="455"/>
    </row>
    <row r="92" spans="1:6" x14ac:dyDescent="0.2">
      <c r="A92" s="455"/>
      <c r="B92" s="455"/>
      <c r="C92" s="455"/>
      <c r="D92" s="455"/>
      <c r="E92" s="455"/>
      <c r="F92" s="455"/>
    </row>
    <row r="93" spans="1:6" x14ac:dyDescent="0.2">
      <c r="A93" s="455"/>
      <c r="B93" s="455"/>
      <c r="C93" s="455"/>
      <c r="D93" s="455"/>
      <c r="E93" s="455"/>
      <c r="F93" s="455"/>
    </row>
    <row r="94" spans="1:6" x14ac:dyDescent="0.2">
      <c r="A94" s="455"/>
      <c r="B94" s="455"/>
      <c r="C94" s="455"/>
      <c r="D94" s="455"/>
      <c r="E94" s="455"/>
      <c r="F94" s="455"/>
    </row>
    <row r="95" spans="1:6" x14ac:dyDescent="0.2">
      <c r="A95" s="455"/>
      <c r="B95" s="455"/>
      <c r="C95" s="455"/>
      <c r="D95" s="455"/>
      <c r="E95" s="455"/>
      <c r="F95" s="455"/>
    </row>
    <row r="96" spans="1:6" x14ac:dyDescent="0.2">
      <c r="A96" s="455"/>
      <c r="B96" s="455"/>
      <c r="C96" s="455"/>
      <c r="D96" s="455"/>
      <c r="E96" s="455"/>
      <c r="F96" s="455"/>
    </row>
    <row r="97" spans="1:6" x14ac:dyDescent="0.2">
      <c r="A97" s="455"/>
      <c r="B97" s="455"/>
      <c r="C97" s="455"/>
      <c r="D97" s="455"/>
      <c r="E97" s="455"/>
      <c r="F97" s="455"/>
    </row>
    <row r="98" spans="1:6" x14ac:dyDescent="0.2">
      <c r="A98" s="455"/>
      <c r="B98" s="455"/>
      <c r="C98" s="455"/>
      <c r="D98" s="455"/>
      <c r="E98" s="455"/>
      <c r="F98" s="455"/>
    </row>
    <row r="99" spans="1:6" x14ac:dyDescent="0.2">
      <c r="A99" s="455"/>
      <c r="B99" s="455"/>
      <c r="C99" s="455"/>
      <c r="D99" s="455"/>
      <c r="E99" s="455"/>
      <c r="F99" s="455"/>
    </row>
    <row r="100" spans="1:6" x14ac:dyDescent="0.2">
      <c r="A100" s="455"/>
      <c r="B100" s="455"/>
      <c r="C100" s="455"/>
      <c r="D100" s="455"/>
      <c r="E100" s="455"/>
      <c r="F100" s="455"/>
    </row>
    <row r="101" spans="1:6" x14ac:dyDescent="0.2">
      <c r="A101" s="455"/>
      <c r="B101" s="455"/>
      <c r="C101" s="455"/>
      <c r="D101" s="455"/>
      <c r="E101" s="455"/>
      <c r="F101" s="455"/>
    </row>
    <row r="102" spans="1:6" x14ac:dyDescent="0.2">
      <c r="A102" s="455"/>
      <c r="B102" s="455"/>
      <c r="C102" s="455"/>
      <c r="D102" s="455"/>
      <c r="E102" s="455"/>
      <c r="F102" s="455"/>
    </row>
    <row r="103" spans="1:6" x14ac:dyDescent="0.2">
      <c r="A103" s="455"/>
      <c r="B103" s="455"/>
      <c r="C103" s="455"/>
      <c r="D103" s="455"/>
      <c r="E103" s="455"/>
      <c r="F103" s="455"/>
    </row>
    <row r="104" spans="1:6" x14ac:dyDescent="0.2">
      <c r="A104" s="455"/>
      <c r="B104" s="455"/>
      <c r="C104" s="455"/>
      <c r="D104" s="455"/>
      <c r="E104" s="455"/>
      <c r="F104" s="455"/>
    </row>
    <row r="105" spans="1:6" x14ac:dyDescent="0.2">
      <c r="A105" s="455"/>
      <c r="B105" s="455"/>
      <c r="C105" s="455"/>
      <c r="D105" s="455"/>
      <c r="E105" s="455"/>
      <c r="F105" s="455"/>
    </row>
    <row r="106" spans="1:6" x14ac:dyDescent="0.2">
      <c r="A106" s="455"/>
      <c r="B106" s="455"/>
      <c r="C106" s="455"/>
      <c r="D106" s="455"/>
      <c r="E106" s="455"/>
      <c r="F106" s="455"/>
    </row>
    <row r="107" spans="1:6" x14ac:dyDescent="0.2">
      <c r="A107" s="455"/>
      <c r="B107" s="455"/>
      <c r="C107" s="455"/>
      <c r="D107" s="455"/>
      <c r="E107" s="455"/>
      <c r="F107" s="455"/>
    </row>
    <row r="108" spans="1:6" x14ac:dyDescent="0.2">
      <c r="A108" s="455"/>
      <c r="B108" s="455"/>
      <c r="C108" s="455"/>
      <c r="D108" s="455"/>
      <c r="E108" s="455"/>
      <c r="F108" s="455"/>
    </row>
    <row r="109" spans="1:6" x14ac:dyDescent="0.2">
      <c r="A109" s="455"/>
      <c r="B109" s="455"/>
      <c r="C109" s="455"/>
      <c r="D109" s="455"/>
      <c r="E109" s="455"/>
      <c r="F109" s="455"/>
    </row>
    <row r="110" spans="1:6" x14ac:dyDescent="0.2">
      <c r="A110" s="455"/>
      <c r="B110" s="455"/>
      <c r="C110" s="455"/>
      <c r="D110" s="455"/>
      <c r="E110" s="455"/>
      <c r="F110" s="455"/>
    </row>
    <row r="111" spans="1:6" x14ac:dyDescent="0.2">
      <c r="A111" s="455"/>
      <c r="B111" s="455"/>
      <c r="C111" s="455"/>
      <c r="D111" s="455"/>
      <c r="E111" s="455"/>
      <c r="F111" s="455"/>
    </row>
    <row r="112" spans="1:6" x14ac:dyDescent="0.2">
      <c r="A112" s="455"/>
      <c r="B112" s="455"/>
      <c r="C112" s="455"/>
      <c r="D112" s="455"/>
      <c r="E112" s="455"/>
      <c r="F112" s="455"/>
    </row>
    <row r="113" spans="1:6" x14ac:dyDescent="0.2">
      <c r="A113" s="455"/>
      <c r="B113" s="455"/>
      <c r="C113" s="455"/>
      <c r="D113" s="455"/>
      <c r="E113" s="455"/>
      <c r="F113" s="455"/>
    </row>
    <row r="114" spans="1:6" x14ac:dyDescent="0.2">
      <c r="A114" s="455"/>
      <c r="B114" s="455"/>
      <c r="C114" s="455"/>
      <c r="D114" s="455"/>
      <c r="E114" s="455"/>
      <c r="F114" s="455"/>
    </row>
    <row r="115" spans="1:6" x14ac:dyDescent="0.2">
      <c r="A115" s="455"/>
      <c r="B115" s="455"/>
      <c r="C115" s="455"/>
      <c r="D115" s="455"/>
      <c r="E115" s="455"/>
      <c r="F115" s="455"/>
    </row>
    <row r="116" spans="1:6" x14ac:dyDescent="0.2">
      <c r="A116" s="455"/>
      <c r="B116" s="455"/>
      <c r="C116" s="455"/>
      <c r="D116" s="455"/>
      <c r="E116" s="455"/>
      <c r="F116" s="455"/>
    </row>
    <row r="117" spans="1:6" x14ac:dyDescent="0.2">
      <c r="A117" s="455"/>
      <c r="B117" s="455"/>
      <c r="C117" s="455"/>
      <c r="D117" s="455"/>
      <c r="E117" s="455"/>
      <c r="F117" s="455"/>
    </row>
    <row r="118" spans="1:6" x14ac:dyDescent="0.2">
      <c r="A118" s="455"/>
      <c r="B118" s="455"/>
      <c r="C118" s="455"/>
      <c r="D118" s="455"/>
      <c r="E118" s="455"/>
      <c r="F118" s="455"/>
    </row>
    <row r="119" spans="1:6" x14ac:dyDescent="0.2">
      <c r="A119" s="455"/>
      <c r="B119" s="455"/>
      <c r="C119" s="455"/>
      <c r="D119" s="455"/>
      <c r="E119" s="455"/>
      <c r="F119" s="455"/>
    </row>
    <row r="120" spans="1:6" x14ac:dyDescent="0.2">
      <c r="A120" s="455"/>
      <c r="B120" s="455"/>
      <c r="C120" s="455"/>
      <c r="D120" s="455"/>
      <c r="E120" s="455"/>
      <c r="F120" s="455"/>
    </row>
    <row r="121" spans="1:6" x14ac:dyDescent="0.2">
      <c r="A121" s="455"/>
      <c r="B121" s="455"/>
      <c r="C121" s="455"/>
      <c r="D121" s="455"/>
      <c r="E121" s="455"/>
      <c r="F121" s="455"/>
    </row>
    <row r="122" spans="1:6" x14ac:dyDescent="0.2">
      <c r="A122" s="455"/>
      <c r="B122" s="455"/>
      <c r="C122" s="455"/>
      <c r="D122" s="455"/>
      <c r="E122" s="455"/>
      <c r="F122" s="455"/>
    </row>
    <row r="123" spans="1:6" x14ac:dyDescent="0.2">
      <c r="A123" s="455"/>
      <c r="B123" s="455"/>
      <c r="C123" s="455"/>
      <c r="D123" s="455"/>
      <c r="E123" s="455"/>
      <c r="F123" s="455"/>
    </row>
    <row r="124" spans="1:6" x14ac:dyDescent="0.2">
      <c r="A124" s="455"/>
      <c r="B124" s="455"/>
      <c r="C124" s="455"/>
      <c r="D124" s="455"/>
      <c r="E124" s="455"/>
      <c r="F124" s="455"/>
    </row>
    <row r="125" spans="1:6" x14ac:dyDescent="0.2">
      <c r="A125" s="455"/>
      <c r="B125" s="455"/>
      <c r="C125" s="455"/>
      <c r="D125" s="455"/>
      <c r="E125" s="455"/>
      <c r="F125" s="455"/>
    </row>
    <row r="126" spans="1:6" x14ac:dyDescent="0.2">
      <c r="A126" s="455"/>
      <c r="B126" s="455"/>
      <c r="C126" s="455"/>
      <c r="D126" s="455"/>
      <c r="E126" s="455"/>
      <c r="F126" s="455"/>
    </row>
    <row r="127" spans="1:6" x14ac:dyDescent="0.2">
      <c r="A127" s="455"/>
      <c r="B127" s="455"/>
      <c r="C127" s="455"/>
      <c r="D127" s="455"/>
      <c r="E127" s="455"/>
      <c r="F127" s="455"/>
    </row>
    <row r="128" spans="1:6" x14ac:dyDescent="0.2">
      <c r="A128" s="455"/>
      <c r="B128" s="455"/>
      <c r="C128" s="455"/>
      <c r="D128" s="455"/>
      <c r="E128" s="455"/>
      <c r="F128" s="455"/>
    </row>
    <row r="129" spans="1:6" x14ac:dyDescent="0.2">
      <c r="A129" s="455"/>
      <c r="B129" s="455"/>
      <c r="C129" s="455"/>
      <c r="D129" s="455"/>
      <c r="E129" s="455"/>
      <c r="F129" s="455"/>
    </row>
    <row r="130" spans="1:6" x14ac:dyDescent="0.2">
      <c r="A130" s="455"/>
      <c r="B130" s="455"/>
      <c r="C130" s="455"/>
      <c r="D130" s="455"/>
      <c r="E130" s="455"/>
      <c r="F130" s="455"/>
    </row>
    <row r="131" spans="1:6" x14ac:dyDescent="0.2">
      <c r="A131" s="455"/>
      <c r="B131" s="455"/>
      <c r="C131" s="455"/>
      <c r="D131" s="455"/>
      <c r="E131" s="455"/>
      <c r="F131" s="455"/>
    </row>
    <row r="132" spans="1:6" x14ac:dyDescent="0.2">
      <c r="A132" s="455"/>
      <c r="B132" s="455"/>
      <c r="C132" s="455"/>
      <c r="D132" s="455"/>
      <c r="E132" s="455"/>
      <c r="F132" s="455"/>
    </row>
    <row r="133" spans="1:6" x14ac:dyDescent="0.2">
      <c r="A133" s="455"/>
      <c r="B133" s="455"/>
      <c r="C133" s="455"/>
      <c r="D133" s="455"/>
      <c r="E133" s="455"/>
      <c r="F133" s="455"/>
    </row>
    <row r="134" spans="1:6" x14ac:dyDescent="0.2">
      <c r="A134" s="455"/>
      <c r="B134" s="455"/>
      <c r="C134" s="455"/>
      <c r="D134" s="455"/>
      <c r="E134" s="455"/>
      <c r="F134" s="455"/>
    </row>
    <row r="135" spans="1:6" x14ac:dyDescent="0.2">
      <c r="A135" s="455"/>
      <c r="B135" s="455"/>
      <c r="C135" s="455"/>
      <c r="D135" s="455"/>
      <c r="E135" s="455"/>
      <c r="F135" s="455"/>
    </row>
    <row r="136" spans="1:6" x14ac:dyDescent="0.2">
      <c r="A136" s="455"/>
      <c r="B136" s="455"/>
      <c r="C136" s="455"/>
      <c r="D136" s="455"/>
      <c r="E136" s="455"/>
      <c r="F136" s="455"/>
    </row>
    <row r="137" spans="1:6" x14ac:dyDescent="0.2">
      <c r="A137" s="455"/>
      <c r="B137" s="455"/>
      <c r="C137" s="455"/>
      <c r="D137" s="455"/>
      <c r="E137" s="455"/>
      <c r="F137" s="455"/>
    </row>
    <row r="138" spans="1:6" x14ac:dyDescent="0.2">
      <c r="A138" s="455"/>
      <c r="B138" s="455"/>
      <c r="C138" s="455"/>
      <c r="D138" s="455"/>
      <c r="E138" s="455"/>
      <c r="F138" s="455"/>
    </row>
    <row r="139" spans="1:6" x14ac:dyDescent="0.2">
      <c r="A139" s="455"/>
      <c r="B139" s="455"/>
      <c r="C139" s="455"/>
      <c r="D139" s="455"/>
      <c r="E139" s="455"/>
      <c r="F139" s="455"/>
    </row>
    <row r="140" spans="1:6" x14ac:dyDescent="0.2">
      <c r="A140" s="455"/>
      <c r="B140" s="455"/>
      <c r="C140" s="455"/>
      <c r="D140" s="455"/>
      <c r="E140" s="455"/>
      <c r="F140" s="455"/>
    </row>
    <row r="141" spans="1:6" x14ac:dyDescent="0.2">
      <c r="A141" s="455"/>
      <c r="B141" s="455"/>
      <c r="C141" s="455"/>
      <c r="D141" s="455"/>
      <c r="E141" s="455"/>
      <c r="F141" s="455"/>
    </row>
    <row r="142" spans="1:6" x14ac:dyDescent="0.2">
      <c r="A142" s="455"/>
      <c r="B142" s="455"/>
      <c r="C142" s="455"/>
      <c r="D142" s="455"/>
      <c r="E142" s="455"/>
      <c r="F142" s="455"/>
    </row>
    <row r="143" spans="1:6" x14ac:dyDescent="0.2">
      <c r="A143" s="455"/>
      <c r="B143" s="455"/>
      <c r="C143" s="455"/>
      <c r="D143" s="455"/>
      <c r="E143" s="455"/>
      <c r="F143" s="455"/>
    </row>
    <row r="144" spans="1:6" x14ac:dyDescent="0.2">
      <c r="A144" s="455"/>
      <c r="B144" s="455"/>
      <c r="C144" s="455"/>
      <c r="D144" s="455"/>
      <c r="E144" s="455"/>
      <c r="F144" s="455"/>
    </row>
    <row r="145" spans="1:6" x14ac:dyDescent="0.2">
      <c r="A145" s="455"/>
      <c r="B145" s="455"/>
      <c r="C145" s="455"/>
      <c r="D145" s="455"/>
      <c r="E145" s="455"/>
      <c r="F145" s="455"/>
    </row>
    <row r="146" spans="1:6" x14ac:dyDescent="0.2">
      <c r="A146" s="455"/>
      <c r="B146" s="455"/>
      <c r="C146" s="455"/>
      <c r="D146" s="455"/>
      <c r="E146" s="455"/>
      <c r="F146" s="455"/>
    </row>
    <row r="147" spans="1:6" x14ac:dyDescent="0.2">
      <c r="A147" s="455"/>
      <c r="B147" s="455"/>
      <c r="C147" s="455"/>
      <c r="D147" s="455"/>
      <c r="E147" s="455"/>
      <c r="F147" s="455"/>
    </row>
    <row r="148" spans="1:6" x14ac:dyDescent="0.2">
      <c r="A148" s="455"/>
      <c r="B148" s="455"/>
      <c r="C148" s="455"/>
      <c r="D148" s="455"/>
      <c r="E148" s="455"/>
      <c r="F148" s="455"/>
    </row>
    <row r="149" spans="1:6" x14ac:dyDescent="0.2">
      <c r="A149" s="455"/>
      <c r="B149" s="455"/>
      <c r="C149" s="455"/>
      <c r="D149" s="455"/>
      <c r="E149" s="455"/>
      <c r="F149" s="455"/>
    </row>
    <row r="150" spans="1:6" x14ac:dyDescent="0.2">
      <c r="A150" s="455"/>
      <c r="B150" s="455"/>
      <c r="C150" s="455"/>
      <c r="D150" s="455"/>
      <c r="E150" s="455"/>
      <c r="F150" s="455"/>
    </row>
    <row r="151" spans="1:6" x14ac:dyDescent="0.2">
      <c r="A151" s="455"/>
      <c r="B151" s="455"/>
      <c r="C151" s="455"/>
      <c r="D151" s="455"/>
      <c r="E151" s="455"/>
      <c r="F151" s="455"/>
    </row>
    <row r="152" spans="1:6" x14ac:dyDescent="0.2">
      <c r="A152" s="455"/>
      <c r="B152" s="455"/>
      <c r="C152" s="455"/>
      <c r="D152" s="455"/>
      <c r="E152" s="455"/>
      <c r="F152" s="455"/>
    </row>
    <row r="153" spans="1:6" x14ac:dyDescent="0.2">
      <c r="A153" s="455"/>
      <c r="B153" s="455"/>
      <c r="C153" s="455"/>
      <c r="D153" s="455"/>
      <c r="E153" s="455"/>
      <c r="F153" s="455"/>
    </row>
    <row r="154" spans="1:6" x14ac:dyDescent="0.2">
      <c r="A154" s="455"/>
      <c r="B154" s="455"/>
      <c r="C154" s="455"/>
      <c r="D154" s="455"/>
      <c r="E154" s="455"/>
      <c r="F154" s="455"/>
    </row>
    <row r="155" spans="1:6" x14ac:dyDescent="0.2">
      <c r="A155" s="455"/>
      <c r="B155" s="455"/>
      <c r="C155" s="455"/>
      <c r="D155" s="455"/>
      <c r="E155" s="455"/>
      <c r="F155" s="455"/>
    </row>
    <row r="156" spans="1:6" x14ac:dyDescent="0.2">
      <c r="A156" s="455"/>
      <c r="B156" s="455"/>
      <c r="C156" s="455"/>
      <c r="D156" s="455"/>
      <c r="E156" s="455"/>
      <c r="F156" s="455"/>
    </row>
    <row r="157" spans="1:6" x14ac:dyDescent="0.2">
      <c r="A157" s="455"/>
      <c r="B157" s="455"/>
      <c r="C157" s="455"/>
      <c r="D157" s="455"/>
      <c r="E157" s="455"/>
      <c r="F157" s="455"/>
    </row>
    <row r="158" spans="1:6" x14ac:dyDescent="0.2">
      <c r="A158" s="455"/>
      <c r="B158" s="455"/>
      <c r="C158" s="455"/>
      <c r="D158" s="455"/>
      <c r="E158" s="455"/>
      <c r="F158" s="455"/>
    </row>
    <row r="159" spans="1:6" x14ac:dyDescent="0.2">
      <c r="A159" s="455"/>
      <c r="B159" s="455"/>
      <c r="C159" s="455"/>
      <c r="D159" s="455"/>
      <c r="E159" s="455"/>
      <c r="F159" s="455"/>
    </row>
    <row r="160" spans="1:6" x14ac:dyDescent="0.2">
      <c r="A160" s="455"/>
      <c r="B160" s="455"/>
      <c r="C160" s="455"/>
      <c r="D160" s="455"/>
      <c r="E160" s="455"/>
      <c r="F160" s="455"/>
    </row>
    <row r="161" spans="1:6" x14ac:dyDescent="0.2">
      <c r="A161" s="455"/>
      <c r="B161" s="455"/>
      <c r="C161" s="455"/>
      <c r="D161" s="455"/>
      <c r="E161" s="455"/>
      <c r="F161" s="455"/>
    </row>
    <row r="162" spans="1:6" x14ac:dyDescent="0.2">
      <c r="A162" s="455"/>
      <c r="B162" s="455"/>
      <c r="C162" s="455"/>
      <c r="D162" s="455"/>
      <c r="E162" s="455"/>
      <c r="F162" s="455"/>
    </row>
    <row r="163" spans="1:6" x14ac:dyDescent="0.2">
      <c r="A163" s="455"/>
      <c r="B163" s="455"/>
      <c r="C163" s="455"/>
      <c r="D163" s="455"/>
      <c r="E163" s="455"/>
      <c r="F163" s="455"/>
    </row>
    <row r="164" spans="1:6" x14ac:dyDescent="0.2">
      <c r="A164" s="455"/>
      <c r="B164" s="455"/>
      <c r="C164" s="455"/>
      <c r="D164" s="455"/>
      <c r="E164" s="455"/>
      <c r="F164" s="455"/>
    </row>
    <row r="165" spans="1:6" x14ac:dyDescent="0.2">
      <c r="A165" s="455"/>
      <c r="B165" s="455"/>
      <c r="C165" s="455"/>
      <c r="D165" s="455"/>
      <c r="E165" s="455"/>
      <c r="F165" s="455"/>
    </row>
    <row r="166" spans="1:6" x14ac:dyDescent="0.2">
      <c r="A166" s="455"/>
      <c r="B166" s="455"/>
      <c r="C166" s="455"/>
      <c r="D166" s="455"/>
      <c r="E166" s="455"/>
      <c r="F166" s="455"/>
    </row>
    <row r="167" spans="1:6" x14ac:dyDescent="0.2">
      <c r="A167" s="455"/>
      <c r="B167" s="455"/>
      <c r="C167" s="455"/>
      <c r="D167" s="455"/>
      <c r="E167" s="455"/>
      <c r="F167" s="455"/>
    </row>
    <row r="168" spans="1:6" x14ac:dyDescent="0.2">
      <c r="A168" s="455"/>
      <c r="B168" s="455"/>
      <c r="C168" s="455"/>
      <c r="D168" s="455"/>
      <c r="E168" s="455"/>
      <c r="F168" s="455"/>
    </row>
    <row r="169" spans="1:6" x14ac:dyDescent="0.2">
      <c r="A169" s="455"/>
      <c r="B169" s="455"/>
      <c r="C169" s="455"/>
      <c r="D169" s="455"/>
      <c r="E169" s="455"/>
      <c r="F169" s="455"/>
    </row>
    <row r="170" spans="1:6" x14ac:dyDescent="0.2">
      <c r="A170" s="455"/>
      <c r="B170" s="455"/>
      <c r="C170" s="455"/>
      <c r="D170" s="455"/>
      <c r="E170" s="455"/>
      <c r="F170" s="455"/>
    </row>
    <row r="171" spans="1:6" x14ac:dyDescent="0.2">
      <c r="A171" s="455"/>
      <c r="B171" s="455"/>
      <c r="C171" s="455"/>
      <c r="D171" s="455"/>
      <c r="E171" s="455"/>
      <c r="F171" s="455"/>
    </row>
    <row r="172" spans="1:6" x14ac:dyDescent="0.2">
      <c r="A172" s="455"/>
      <c r="B172" s="455"/>
      <c r="C172" s="455"/>
      <c r="D172" s="455"/>
      <c r="E172" s="455"/>
      <c r="F172" s="455"/>
    </row>
    <row r="173" spans="1:6" x14ac:dyDescent="0.2">
      <c r="A173" s="455"/>
      <c r="B173" s="455"/>
      <c r="C173" s="455"/>
      <c r="D173" s="455"/>
      <c r="E173" s="455"/>
      <c r="F173" s="455"/>
    </row>
    <row r="174" spans="1:6" x14ac:dyDescent="0.2">
      <c r="A174" s="455"/>
      <c r="B174" s="455"/>
      <c r="C174" s="455"/>
      <c r="D174" s="455"/>
      <c r="E174" s="455"/>
      <c r="F174" s="455"/>
    </row>
    <row r="175" spans="1:6" x14ac:dyDescent="0.2">
      <c r="A175" s="455"/>
      <c r="B175" s="455"/>
      <c r="C175" s="455"/>
      <c r="D175" s="455"/>
      <c r="E175" s="455"/>
      <c r="F175" s="455"/>
    </row>
    <row r="176" spans="1:6" x14ac:dyDescent="0.2">
      <c r="A176" s="455"/>
      <c r="B176" s="455"/>
      <c r="C176" s="455"/>
      <c r="D176" s="455"/>
      <c r="E176" s="455"/>
      <c r="F176" s="455"/>
    </row>
    <row r="177" spans="1:6" x14ac:dyDescent="0.2">
      <c r="A177" s="455"/>
      <c r="B177" s="455"/>
      <c r="C177" s="455"/>
      <c r="D177" s="455"/>
      <c r="E177" s="455"/>
      <c r="F177" s="455"/>
    </row>
    <row r="178" spans="1:6" x14ac:dyDescent="0.2">
      <c r="A178" s="455"/>
      <c r="B178" s="455"/>
      <c r="C178" s="455"/>
      <c r="D178" s="455"/>
      <c r="E178" s="455"/>
      <c r="F178" s="455"/>
    </row>
    <row r="179" spans="1:6" x14ac:dyDescent="0.2">
      <c r="A179" s="455"/>
      <c r="B179" s="455"/>
      <c r="C179" s="455"/>
      <c r="D179" s="455"/>
      <c r="E179" s="455"/>
      <c r="F179" s="455"/>
    </row>
    <row r="180" spans="1:6" x14ac:dyDescent="0.2">
      <c r="A180" s="455"/>
      <c r="B180" s="455"/>
      <c r="C180" s="455"/>
      <c r="D180" s="455"/>
      <c r="E180" s="455"/>
      <c r="F180" s="455"/>
    </row>
    <row r="181" spans="1:6" x14ac:dyDescent="0.2">
      <c r="A181" s="455"/>
      <c r="B181" s="455"/>
      <c r="C181" s="455"/>
      <c r="D181" s="455"/>
      <c r="E181" s="455"/>
      <c r="F181" s="455"/>
    </row>
    <row r="182" spans="1:6" x14ac:dyDescent="0.2">
      <c r="A182" s="455"/>
      <c r="B182" s="455"/>
      <c r="C182" s="455"/>
      <c r="D182" s="455"/>
      <c r="E182" s="455"/>
      <c r="F182" s="455"/>
    </row>
    <row r="183" spans="1:6" x14ac:dyDescent="0.2">
      <c r="A183" s="455"/>
      <c r="B183" s="455"/>
      <c r="C183" s="455"/>
      <c r="D183" s="455"/>
      <c r="E183" s="455"/>
      <c r="F183" s="455"/>
    </row>
    <row r="184" spans="1:6" x14ac:dyDescent="0.2">
      <c r="A184" s="455"/>
      <c r="B184" s="455"/>
      <c r="C184" s="455"/>
      <c r="D184" s="455"/>
      <c r="E184" s="455"/>
      <c r="F184" s="455"/>
    </row>
    <row r="185" spans="1:6" x14ac:dyDescent="0.2">
      <c r="A185" s="455"/>
      <c r="B185" s="455"/>
      <c r="C185" s="455"/>
      <c r="D185" s="455"/>
      <c r="E185" s="455"/>
      <c r="F185" s="455"/>
    </row>
    <row r="186" spans="1:6" x14ac:dyDescent="0.2">
      <c r="A186" s="455"/>
      <c r="B186" s="455"/>
      <c r="C186" s="455"/>
      <c r="D186" s="455"/>
      <c r="E186" s="455"/>
      <c r="F186" s="455"/>
    </row>
    <row r="187" spans="1:6" x14ac:dyDescent="0.2">
      <c r="A187" s="455"/>
      <c r="B187" s="455"/>
      <c r="C187" s="455"/>
      <c r="D187" s="455"/>
      <c r="E187" s="455"/>
      <c r="F187" s="455"/>
    </row>
    <row r="188" spans="1:6" x14ac:dyDescent="0.2">
      <c r="A188" s="455"/>
      <c r="B188" s="455"/>
      <c r="C188" s="455"/>
      <c r="D188" s="455"/>
      <c r="E188" s="455"/>
      <c r="F188" s="455"/>
    </row>
    <row r="189" spans="1:6" x14ac:dyDescent="0.2">
      <c r="A189" s="455"/>
      <c r="B189" s="455"/>
      <c r="C189" s="455"/>
      <c r="D189" s="455"/>
      <c r="E189" s="455"/>
      <c r="F189" s="455"/>
    </row>
    <row r="190" spans="1:6" x14ac:dyDescent="0.2">
      <c r="A190" s="455"/>
      <c r="B190" s="455"/>
      <c r="C190" s="455"/>
      <c r="D190" s="455"/>
      <c r="E190" s="455"/>
      <c r="F190" s="455"/>
    </row>
    <row r="191" spans="1:6" x14ac:dyDescent="0.2">
      <c r="A191" s="455"/>
      <c r="B191" s="455"/>
      <c r="C191" s="455"/>
      <c r="D191" s="455"/>
      <c r="E191" s="455"/>
      <c r="F191" s="455"/>
    </row>
    <row r="192" spans="1:6" x14ac:dyDescent="0.2">
      <c r="A192" s="455"/>
      <c r="B192" s="455"/>
      <c r="C192" s="455"/>
      <c r="D192" s="455"/>
      <c r="E192" s="455"/>
      <c r="F192" s="455"/>
    </row>
    <row r="193" spans="1:6" x14ac:dyDescent="0.2">
      <c r="A193" s="455"/>
      <c r="B193" s="455"/>
      <c r="C193" s="455"/>
      <c r="D193" s="455"/>
      <c r="E193" s="455"/>
      <c r="F193" s="455"/>
    </row>
    <row r="194" spans="1:6" x14ac:dyDescent="0.2">
      <c r="A194" s="455"/>
      <c r="B194" s="455"/>
      <c r="C194" s="455"/>
      <c r="D194" s="455"/>
      <c r="E194" s="455"/>
      <c r="F194" s="455"/>
    </row>
    <row r="195" spans="1:6" x14ac:dyDescent="0.2">
      <c r="A195" s="455"/>
      <c r="B195" s="455"/>
      <c r="C195" s="455"/>
      <c r="D195" s="455"/>
      <c r="E195" s="455"/>
      <c r="F195" s="455"/>
    </row>
    <row r="196" spans="1:6" x14ac:dyDescent="0.2">
      <c r="A196" s="455"/>
      <c r="B196" s="455"/>
      <c r="C196" s="455"/>
      <c r="D196" s="455"/>
      <c r="E196" s="455"/>
      <c r="F196" s="455"/>
    </row>
    <row r="197" spans="1:6" x14ac:dyDescent="0.2">
      <c r="A197" s="455"/>
      <c r="B197" s="455"/>
      <c r="C197" s="455"/>
      <c r="D197" s="455"/>
      <c r="E197" s="455"/>
      <c r="F197" s="455"/>
    </row>
    <row r="198" spans="1:6" x14ac:dyDescent="0.2">
      <c r="A198" s="455"/>
      <c r="B198" s="455"/>
      <c r="C198" s="455"/>
      <c r="D198" s="455"/>
      <c r="E198" s="455"/>
      <c r="F198" s="455"/>
    </row>
    <row r="199" spans="1:6" x14ac:dyDescent="0.2">
      <c r="A199" s="455"/>
      <c r="B199" s="455"/>
      <c r="C199" s="455"/>
      <c r="D199" s="455"/>
      <c r="E199" s="455"/>
      <c r="F199" s="455"/>
    </row>
    <row r="200" spans="1:6" x14ac:dyDescent="0.2">
      <c r="A200" s="455"/>
      <c r="B200" s="455"/>
      <c r="C200" s="455"/>
      <c r="D200" s="455"/>
      <c r="E200" s="455"/>
      <c r="F200" s="455"/>
    </row>
    <row r="201" spans="1:6" x14ac:dyDescent="0.2">
      <c r="A201" s="455"/>
      <c r="B201" s="455"/>
      <c r="C201" s="455"/>
      <c r="D201" s="455"/>
      <c r="E201" s="455"/>
      <c r="F201" s="455"/>
    </row>
    <row r="202" spans="1:6" x14ac:dyDescent="0.2">
      <c r="A202" s="455"/>
      <c r="B202" s="455"/>
      <c r="C202" s="455"/>
      <c r="D202" s="455"/>
      <c r="E202" s="455"/>
      <c r="F202" s="455"/>
    </row>
    <row r="203" spans="1:6" x14ac:dyDescent="0.2">
      <c r="A203" s="455"/>
      <c r="B203" s="455"/>
      <c r="C203" s="455"/>
      <c r="D203" s="455"/>
      <c r="E203" s="455"/>
      <c r="F203" s="455"/>
    </row>
    <row r="204" spans="1:6" x14ac:dyDescent="0.2">
      <c r="A204" s="455"/>
      <c r="B204" s="455"/>
      <c r="C204" s="455"/>
      <c r="D204" s="455"/>
      <c r="E204" s="455"/>
      <c r="F204" s="455"/>
    </row>
    <row r="205" spans="1:6" x14ac:dyDescent="0.2">
      <c r="A205" s="455"/>
      <c r="B205" s="455"/>
      <c r="C205" s="455"/>
      <c r="D205" s="455"/>
      <c r="E205" s="455"/>
      <c r="F205" s="455"/>
    </row>
    <row r="206" spans="1:6" x14ac:dyDescent="0.2">
      <c r="A206" s="455"/>
      <c r="B206" s="455"/>
      <c r="C206" s="455"/>
      <c r="D206" s="455"/>
      <c r="E206" s="455"/>
      <c r="F206" s="455"/>
    </row>
    <row r="207" spans="1:6" x14ac:dyDescent="0.2">
      <c r="A207" s="455"/>
      <c r="B207" s="455"/>
      <c r="C207" s="455"/>
      <c r="D207" s="455"/>
      <c r="E207" s="455"/>
      <c r="F207" s="455"/>
    </row>
    <row r="208" spans="1:6" x14ac:dyDescent="0.2">
      <c r="A208" s="455"/>
      <c r="B208" s="455"/>
      <c r="C208" s="455"/>
      <c r="D208" s="455"/>
      <c r="E208" s="455"/>
      <c r="F208" s="455"/>
    </row>
    <row r="209" spans="1:6" x14ac:dyDescent="0.2">
      <c r="A209" s="455"/>
      <c r="B209" s="455"/>
      <c r="C209" s="455"/>
      <c r="D209" s="455"/>
      <c r="E209" s="455"/>
      <c r="F209" s="455"/>
    </row>
    <row r="210" spans="1:6" x14ac:dyDescent="0.2">
      <c r="A210" s="455"/>
      <c r="B210" s="455"/>
      <c r="C210" s="455"/>
      <c r="D210" s="455"/>
      <c r="E210" s="455"/>
      <c r="F210" s="455"/>
    </row>
    <row r="211" spans="1:6" x14ac:dyDescent="0.2">
      <c r="A211" s="455"/>
      <c r="B211" s="455"/>
      <c r="C211" s="455"/>
      <c r="D211" s="455"/>
      <c r="E211" s="455"/>
      <c r="F211" s="455"/>
    </row>
    <row r="212" spans="1:6" x14ac:dyDescent="0.2">
      <c r="A212" s="455"/>
      <c r="B212" s="455"/>
      <c r="C212" s="455"/>
      <c r="D212" s="455"/>
      <c r="E212" s="455"/>
      <c r="F212" s="455"/>
    </row>
    <row r="213" spans="1:6" x14ac:dyDescent="0.2">
      <c r="A213" s="455"/>
      <c r="B213" s="455"/>
      <c r="C213" s="455"/>
      <c r="D213" s="455"/>
      <c r="E213" s="455"/>
      <c r="F213" s="455"/>
    </row>
    <row r="214" spans="1:6" x14ac:dyDescent="0.2">
      <c r="A214" s="455"/>
      <c r="B214" s="455"/>
      <c r="C214" s="455"/>
      <c r="D214" s="455"/>
      <c r="E214" s="455"/>
      <c r="F214" s="455"/>
    </row>
    <row r="215" spans="1:6" x14ac:dyDescent="0.2">
      <c r="A215" s="455"/>
      <c r="B215" s="455"/>
      <c r="C215" s="455"/>
      <c r="D215" s="455"/>
      <c r="E215" s="455"/>
      <c r="F215" s="455"/>
    </row>
    <row r="216" spans="1:6" x14ac:dyDescent="0.2">
      <c r="A216" s="455"/>
      <c r="B216" s="455"/>
      <c r="C216" s="455"/>
      <c r="D216" s="455"/>
      <c r="E216" s="455"/>
      <c r="F216" s="455"/>
    </row>
    <row r="217" spans="1:6" x14ac:dyDescent="0.2">
      <c r="A217" s="455"/>
      <c r="B217" s="455"/>
      <c r="C217" s="455"/>
      <c r="D217" s="455"/>
      <c r="E217" s="455"/>
      <c r="F217" s="455"/>
    </row>
    <row r="218" spans="1:6" x14ac:dyDescent="0.2">
      <c r="A218" s="455"/>
      <c r="B218" s="455"/>
      <c r="C218" s="455"/>
      <c r="D218" s="455"/>
      <c r="E218" s="455"/>
      <c r="F218" s="455"/>
    </row>
    <row r="219" spans="1:6" x14ac:dyDescent="0.2">
      <c r="A219" s="455"/>
      <c r="B219" s="455"/>
      <c r="C219" s="455"/>
      <c r="D219" s="455"/>
      <c r="E219" s="455"/>
      <c r="F219" s="455"/>
    </row>
    <row r="220" spans="1:6" x14ac:dyDescent="0.2">
      <c r="A220" s="455"/>
      <c r="B220" s="455"/>
      <c r="C220" s="455"/>
      <c r="D220" s="455"/>
      <c r="E220" s="455"/>
      <c r="F220" s="455"/>
    </row>
    <row r="221" spans="1:6" x14ac:dyDescent="0.2">
      <c r="A221" s="455"/>
      <c r="B221" s="455"/>
      <c r="C221" s="455"/>
      <c r="D221" s="455"/>
      <c r="E221" s="455"/>
      <c r="F221" s="455"/>
    </row>
    <row r="222" spans="1:6" x14ac:dyDescent="0.2">
      <c r="A222" s="455"/>
      <c r="B222" s="455"/>
      <c r="C222" s="455"/>
      <c r="D222" s="455"/>
      <c r="E222" s="455"/>
      <c r="F222" s="455"/>
    </row>
    <row r="223" spans="1:6" x14ac:dyDescent="0.2">
      <c r="A223" s="455"/>
      <c r="B223" s="455"/>
      <c r="C223" s="455"/>
      <c r="D223" s="455"/>
      <c r="E223" s="455"/>
      <c r="F223" s="455"/>
    </row>
    <row r="224" spans="1:6" x14ac:dyDescent="0.2">
      <c r="A224" s="455"/>
      <c r="B224" s="455"/>
      <c r="C224" s="455"/>
      <c r="D224" s="455"/>
      <c r="E224" s="455"/>
      <c r="F224" s="455"/>
    </row>
    <row r="225" spans="1:6" x14ac:dyDescent="0.2">
      <c r="A225" s="455"/>
      <c r="B225" s="455"/>
      <c r="C225" s="455"/>
      <c r="D225" s="455"/>
      <c r="E225" s="455"/>
      <c r="F225" s="455"/>
    </row>
    <row r="226" spans="1:6" x14ac:dyDescent="0.2">
      <c r="A226" s="455"/>
      <c r="B226" s="455"/>
      <c r="C226" s="455"/>
      <c r="D226" s="455"/>
      <c r="E226" s="455"/>
      <c r="F226" s="455"/>
    </row>
    <row r="227" spans="1:6" x14ac:dyDescent="0.2">
      <c r="A227" s="455"/>
      <c r="B227" s="455"/>
      <c r="C227" s="455"/>
      <c r="D227" s="455"/>
      <c r="E227" s="455"/>
      <c r="F227" s="455"/>
    </row>
    <row r="228" spans="1:6" x14ac:dyDescent="0.2">
      <c r="A228" s="455"/>
      <c r="B228" s="455"/>
      <c r="C228" s="455"/>
      <c r="D228" s="455"/>
      <c r="E228" s="455"/>
      <c r="F228" s="455"/>
    </row>
    <row r="229" spans="1:6" x14ac:dyDescent="0.2">
      <c r="A229" s="455"/>
      <c r="B229" s="455"/>
      <c r="C229" s="455"/>
      <c r="D229" s="455"/>
      <c r="E229" s="455"/>
      <c r="F229" s="455"/>
    </row>
    <row r="230" spans="1:6" x14ac:dyDescent="0.2">
      <c r="A230" s="455"/>
      <c r="B230" s="455"/>
      <c r="C230" s="455"/>
      <c r="D230" s="455"/>
      <c r="E230" s="455"/>
      <c r="F230" s="455"/>
    </row>
    <row r="231" spans="1:6" x14ac:dyDescent="0.2">
      <c r="A231" s="455"/>
      <c r="B231" s="455"/>
      <c r="C231" s="455"/>
      <c r="D231" s="455"/>
      <c r="E231" s="455"/>
      <c r="F231" s="455"/>
    </row>
    <row r="232" spans="1:6" x14ac:dyDescent="0.2">
      <c r="A232" s="455"/>
      <c r="B232" s="455"/>
      <c r="C232" s="455"/>
      <c r="D232" s="455"/>
      <c r="E232" s="455"/>
      <c r="F232" s="455"/>
    </row>
    <row r="233" spans="1:6" x14ac:dyDescent="0.2">
      <c r="A233" s="455"/>
      <c r="B233" s="455"/>
      <c r="C233" s="455"/>
      <c r="D233" s="455"/>
      <c r="E233" s="455"/>
      <c r="F233" s="455"/>
    </row>
    <row r="234" spans="1:6" x14ac:dyDescent="0.2">
      <c r="A234" s="455"/>
      <c r="B234" s="455"/>
      <c r="C234" s="455"/>
      <c r="D234" s="455"/>
      <c r="E234" s="455"/>
      <c r="F234" s="455"/>
    </row>
    <row r="235" spans="1:6" x14ac:dyDescent="0.2">
      <c r="A235" s="455"/>
      <c r="B235" s="455"/>
      <c r="C235" s="455"/>
      <c r="D235" s="455"/>
      <c r="E235" s="455"/>
      <c r="F235" s="455"/>
    </row>
    <row r="236" spans="1:6" x14ac:dyDescent="0.2">
      <c r="A236" s="455"/>
      <c r="B236" s="455"/>
      <c r="C236" s="455"/>
      <c r="D236" s="455"/>
      <c r="E236" s="455"/>
      <c r="F236" s="455"/>
    </row>
    <row r="237" spans="1:6" x14ac:dyDescent="0.2">
      <c r="A237" s="455"/>
      <c r="B237" s="455"/>
      <c r="C237" s="455"/>
      <c r="D237" s="455"/>
      <c r="E237" s="455"/>
      <c r="F237" s="455"/>
    </row>
    <row r="238" spans="1:6" x14ac:dyDescent="0.2">
      <c r="A238" s="455"/>
      <c r="B238" s="455"/>
      <c r="C238" s="455"/>
      <c r="D238" s="455"/>
      <c r="E238" s="455"/>
      <c r="F238" s="455"/>
    </row>
    <row r="239" spans="1:6" x14ac:dyDescent="0.2">
      <c r="A239" s="455"/>
      <c r="B239" s="455"/>
      <c r="C239" s="455"/>
      <c r="D239" s="455"/>
      <c r="E239" s="455"/>
      <c r="F239" s="455"/>
    </row>
    <row r="240" spans="1:6" x14ac:dyDescent="0.2">
      <c r="A240" s="455"/>
      <c r="B240" s="455"/>
      <c r="C240" s="455"/>
      <c r="D240" s="455"/>
      <c r="E240" s="455"/>
      <c r="F240" s="455"/>
    </row>
    <row r="241" spans="1:6" x14ac:dyDescent="0.2">
      <c r="A241" s="455"/>
      <c r="B241" s="455"/>
      <c r="C241" s="455"/>
      <c r="D241" s="455"/>
      <c r="E241" s="455"/>
      <c r="F241" s="455"/>
    </row>
    <row r="242" spans="1:6" x14ac:dyDescent="0.2">
      <c r="A242" s="455"/>
      <c r="B242" s="455"/>
      <c r="C242" s="455"/>
      <c r="D242" s="455"/>
      <c r="E242" s="455"/>
      <c r="F242" s="455"/>
    </row>
    <row r="243" spans="1:6" x14ac:dyDescent="0.2">
      <c r="A243" s="455"/>
      <c r="B243" s="455"/>
      <c r="C243" s="455"/>
      <c r="D243" s="455"/>
      <c r="E243" s="455"/>
      <c r="F243" s="455"/>
    </row>
    <row r="244" spans="1:6" x14ac:dyDescent="0.2">
      <c r="A244" s="455"/>
      <c r="B244" s="455"/>
      <c r="C244" s="455"/>
      <c r="D244" s="455"/>
      <c r="E244" s="455"/>
      <c r="F244" s="455"/>
    </row>
    <row r="245" spans="1:6" x14ac:dyDescent="0.2">
      <c r="A245" s="455"/>
      <c r="B245" s="455"/>
      <c r="C245" s="455"/>
      <c r="D245" s="455"/>
      <c r="E245" s="455"/>
      <c r="F245" s="455"/>
    </row>
    <row r="246" spans="1:6" x14ac:dyDescent="0.2">
      <c r="A246" s="455"/>
      <c r="B246" s="455"/>
      <c r="C246" s="455"/>
      <c r="D246" s="455"/>
      <c r="E246" s="455"/>
      <c r="F246" s="455"/>
    </row>
    <row r="247" spans="1:6" x14ac:dyDescent="0.2">
      <c r="A247" s="455"/>
      <c r="B247" s="455"/>
      <c r="C247" s="455"/>
      <c r="D247" s="455"/>
      <c r="E247" s="455"/>
      <c r="F247" s="455"/>
    </row>
    <row r="248" spans="1:6" x14ac:dyDescent="0.2">
      <c r="A248" s="455"/>
      <c r="B248" s="455"/>
      <c r="C248" s="455"/>
      <c r="D248" s="455"/>
      <c r="E248" s="455"/>
      <c r="F248" s="455"/>
    </row>
    <row r="249" spans="1:6" x14ac:dyDescent="0.2">
      <c r="A249" s="455"/>
      <c r="B249" s="455"/>
      <c r="C249" s="455"/>
      <c r="D249" s="455"/>
      <c r="E249" s="455"/>
      <c r="F249" s="455"/>
    </row>
    <row r="250" spans="1:6" x14ac:dyDescent="0.2">
      <c r="A250" s="455"/>
      <c r="B250" s="455"/>
      <c r="C250" s="455"/>
      <c r="D250" s="455"/>
      <c r="E250" s="455"/>
      <c r="F250" s="455"/>
    </row>
    <row r="251" spans="1:6" x14ac:dyDescent="0.2">
      <c r="A251" s="455"/>
      <c r="B251" s="455"/>
      <c r="C251" s="455"/>
      <c r="D251" s="455"/>
      <c r="E251" s="455"/>
      <c r="F251" s="455"/>
    </row>
    <row r="252" spans="1:6" x14ac:dyDescent="0.2">
      <c r="A252" s="455"/>
      <c r="B252" s="455"/>
      <c r="C252" s="455"/>
      <c r="D252" s="455"/>
      <c r="E252" s="455"/>
      <c r="F252" s="455"/>
    </row>
    <row r="253" spans="1:6" x14ac:dyDescent="0.2">
      <c r="A253" s="455"/>
      <c r="B253" s="455"/>
      <c r="C253" s="455"/>
      <c r="D253" s="455"/>
      <c r="E253" s="455"/>
      <c r="F253" s="455"/>
    </row>
    <row r="254" spans="1:6" x14ac:dyDescent="0.2">
      <c r="A254" s="455"/>
      <c r="B254" s="455"/>
      <c r="C254" s="455"/>
      <c r="D254" s="455"/>
      <c r="E254" s="455"/>
      <c r="F254" s="455"/>
    </row>
    <row r="255" spans="1:6" x14ac:dyDescent="0.2">
      <c r="A255" s="455"/>
      <c r="B255" s="455"/>
      <c r="C255" s="455"/>
      <c r="D255" s="455"/>
      <c r="E255" s="455"/>
      <c r="F255" s="455"/>
    </row>
    <row r="256" spans="1:6" x14ac:dyDescent="0.2">
      <c r="A256" s="455"/>
      <c r="B256" s="455"/>
      <c r="C256" s="455"/>
      <c r="D256" s="455"/>
      <c r="E256" s="455"/>
      <c r="F256" s="455"/>
    </row>
    <row r="257" spans="1:6" x14ac:dyDescent="0.2">
      <c r="A257" s="455"/>
      <c r="B257" s="455"/>
      <c r="C257" s="455"/>
      <c r="D257" s="455"/>
      <c r="E257" s="455"/>
      <c r="F257" s="455"/>
    </row>
    <row r="258" spans="1:6" x14ac:dyDescent="0.2">
      <c r="A258" s="455"/>
      <c r="B258" s="455"/>
      <c r="C258" s="455"/>
      <c r="D258" s="455"/>
      <c r="E258" s="455"/>
      <c r="F258" s="455"/>
    </row>
    <row r="259" spans="1:6" x14ac:dyDescent="0.2">
      <c r="A259" s="455"/>
      <c r="B259" s="455"/>
      <c r="C259" s="455"/>
      <c r="D259" s="455"/>
      <c r="E259" s="455"/>
      <c r="F259" s="455"/>
    </row>
    <row r="260" spans="1:6" x14ac:dyDescent="0.2">
      <c r="A260" s="455"/>
      <c r="B260" s="455"/>
      <c r="C260" s="455"/>
      <c r="D260" s="455"/>
      <c r="E260" s="455"/>
      <c r="F260" s="455"/>
    </row>
    <row r="261" spans="1:6" x14ac:dyDescent="0.2">
      <c r="A261" s="455"/>
      <c r="B261" s="455"/>
      <c r="C261" s="455"/>
      <c r="D261" s="455"/>
      <c r="E261" s="455"/>
      <c r="F261" s="455"/>
    </row>
    <row r="262" spans="1:6" x14ac:dyDescent="0.2">
      <c r="A262" s="455"/>
      <c r="B262" s="455"/>
      <c r="C262" s="455"/>
      <c r="D262" s="455"/>
      <c r="E262" s="455"/>
      <c r="F262" s="455"/>
    </row>
    <row r="263" spans="1:6" x14ac:dyDescent="0.2">
      <c r="A263" s="455"/>
      <c r="B263" s="455"/>
      <c r="C263" s="455"/>
      <c r="D263" s="455"/>
      <c r="E263" s="455"/>
      <c r="F263" s="455"/>
    </row>
    <row r="264" spans="1:6" x14ac:dyDescent="0.2">
      <c r="A264" s="455"/>
      <c r="B264" s="455"/>
      <c r="C264" s="455"/>
      <c r="D264" s="455"/>
      <c r="E264" s="455"/>
      <c r="F264" s="455"/>
    </row>
    <row r="265" spans="1:6" x14ac:dyDescent="0.2">
      <c r="A265" s="455"/>
      <c r="B265" s="455"/>
      <c r="C265" s="455"/>
      <c r="D265" s="455"/>
      <c r="E265" s="455"/>
      <c r="F265" s="455"/>
    </row>
    <row r="266" spans="1:6" x14ac:dyDescent="0.2">
      <c r="A266" s="455"/>
      <c r="B266" s="455"/>
      <c r="C266" s="455"/>
      <c r="D266" s="455"/>
      <c r="E266" s="455"/>
      <c r="F266" s="455"/>
    </row>
    <row r="267" spans="1:6" x14ac:dyDescent="0.2">
      <c r="A267" s="455"/>
      <c r="B267" s="455"/>
      <c r="C267" s="455"/>
      <c r="D267" s="455"/>
      <c r="E267" s="455"/>
      <c r="F267" s="455"/>
    </row>
    <row r="268" spans="1:6" x14ac:dyDescent="0.2">
      <c r="A268" s="455"/>
      <c r="B268" s="455"/>
      <c r="C268" s="455"/>
      <c r="D268" s="455"/>
      <c r="E268" s="455"/>
      <c r="F268" s="455"/>
    </row>
    <row r="269" spans="1:6" x14ac:dyDescent="0.2">
      <c r="A269" s="455"/>
      <c r="B269" s="455"/>
      <c r="C269" s="455"/>
      <c r="D269" s="455"/>
      <c r="E269" s="455"/>
      <c r="F269" s="455"/>
    </row>
    <row r="270" spans="1:6" x14ac:dyDescent="0.2">
      <c r="A270" s="455"/>
      <c r="B270" s="455"/>
      <c r="C270" s="455"/>
      <c r="D270" s="455"/>
      <c r="E270" s="455"/>
      <c r="F270" s="455"/>
    </row>
    <row r="271" spans="1:6" x14ac:dyDescent="0.2">
      <c r="A271" s="455"/>
      <c r="B271" s="455"/>
      <c r="C271" s="455"/>
      <c r="D271" s="455"/>
      <c r="E271" s="455"/>
      <c r="F271" s="455"/>
    </row>
    <row r="272" spans="1:6" x14ac:dyDescent="0.2">
      <c r="A272" s="455"/>
      <c r="B272" s="455"/>
      <c r="C272" s="455"/>
      <c r="D272" s="455"/>
      <c r="E272" s="455"/>
      <c r="F272" s="455"/>
    </row>
    <row r="273" spans="1:6" x14ac:dyDescent="0.2">
      <c r="A273" s="455"/>
      <c r="B273" s="455"/>
      <c r="C273" s="455"/>
      <c r="D273" s="455"/>
      <c r="E273" s="455"/>
      <c r="F273" s="455"/>
    </row>
    <row r="274" spans="1:6" x14ac:dyDescent="0.2">
      <c r="A274" s="455"/>
      <c r="B274" s="455"/>
      <c r="C274" s="455"/>
      <c r="D274" s="455"/>
      <c r="E274" s="455"/>
      <c r="F274" s="455"/>
    </row>
    <row r="275" spans="1:6" x14ac:dyDescent="0.2">
      <c r="A275" s="455"/>
      <c r="B275" s="455"/>
      <c r="C275" s="455"/>
      <c r="D275" s="455"/>
      <c r="E275" s="455"/>
      <c r="F275" s="455"/>
    </row>
    <row r="276" spans="1:6" x14ac:dyDescent="0.2">
      <c r="A276" s="455"/>
      <c r="B276" s="455"/>
      <c r="C276" s="455"/>
      <c r="D276" s="455"/>
      <c r="E276" s="455"/>
      <c r="F276" s="455"/>
    </row>
    <row r="277" spans="1:6" x14ac:dyDescent="0.2">
      <c r="A277" s="455"/>
      <c r="B277" s="455"/>
      <c r="C277" s="455"/>
      <c r="D277" s="455"/>
      <c r="E277" s="455"/>
      <c r="F277" s="455"/>
    </row>
    <row r="278" spans="1:6" x14ac:dyDescent="0.2">
      <c r="A278" s="455"/>
      <c r="B278" s="455"/>
      <c r="C278" s="455"/>
      <c r="D278" s="455"/>
      <c r="E278" s="455"/>
      <c r="F278" s="455"/>
    </row>
    <row r="279" spans="1:6" x14ac:dyDescent="0.2">
      <c r="A279" s="455"/>
      <c r="B279" s="455"/>
      <c r="C279" s="455"/>
      <c r="D279" s="455"/>
      <c r="E279" s="455"/>
      <c r="F279" s="455"/>
    </row>
    <row r="280" spans="1:6" x14ac:dyDescent="0.2">
      <c r="A280" s="455"/>
      <c r="B280" s="455"/>
      <c r="C280" s="455"/>
      <c r="D280" s="455"/>
      <c r="E280" s="455"/>
      <c r="F280" s="455"/>
    </row>
    <row r="281" spans="1:6" x14ac:dyDescent="0.2">
      <c r="A281" s="455"/>
      <c r="B281" s="455"/>
      <c r="C281" s="455"/>
      <c r="D281" s="455"/>
      <c r="E281" s="455"/>
      <c r="F281" s="455"/>
    </row>
    <row r="282" spans="1:6" x14ac:dyDescent="0.2">
      <c r="A282" s="455"/>
      <c r="B282" s="455"/>
      <c r="C282" s="455"/>
      <c r="D282" s="455"/>
      <c r="E282" s="455"/>
      <c r="F282" s="455"/>
    </row>
    <row r="283" spans="1:6" x14ac:dyDescent="0.2">
      <c r="A283" s="455"/>
      <c r="B283" s="455"/>
      <c r="C283" s="455"/>
      <c r="D283" s="455"/>
      <c r="E283" s="455"/>
      <c r="F283" s="455"/>
    </row>
    <row r="284" spans="1:6" x14ac:dyDescent="0.2">
      <c r="A284" s="455"/>
      <c r="B284" s="455"/>
      <c r="C284" s="455"/>
      <c r="D284" s="455"/>
      <c r="E284" s="455"/>
      <c r="F284" s="455"/>
    </row>
    <row r="285" spans="1:6" x14ac:dyDescent="0.2">
      <c r="A285" s="455"/>
      <c r="B285" s="455"/>
      <c r="C285" s="455"/>
      <c r="D285" s="455"/>
      <c r="E285" s="455"/>
      <c r="F285" s="455"/>
    </row>
    <row r="286" spans="1:6" x14ac:dyDescent="0.2">
      <c r="A286" s="455"/>
      <c r="B286" s="455"/>
      <c r="C286" s="455"/>
      <c r="D286" s="455"/>
      <c r="E286" s="455"/>
      <c r="F286" s="455"/>
    </row>
    <row r="287" spans="1:6" x14ac:dyDescent="0.2">
      <c r="A287" s="455"/>
      <c r="B287" s="455"/>
      <c r="C287" s="455"/>
      <c r="D287" s="455"/>
      <c r="E287" s="455"/>
      <c r="F287" s="455"/>
    </row>
    <row r="288" spans="1:6" x14ac:dyDescent="0.2">
      <c r="A288" s="455"/>
      <c r="B288" s="455"/>
      <c r="C288" s="455"/>
      <c r="D288" s="455"/>
      <c r="E288" s="455"/>
      <c r="F288" s="455"/>
    </row>
    <row r="289" spans="1:6" x14ac:dyDescent="0.2">
      <c r="A289" s="455"/>
      <c r="B289" s="455"/>
      <c r="C289" s="455"/>
      <c r="D289" s="455"/>
      <c r="E289" s="455"/>
      <c r="F289" s="455"/>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4" customWidth="1"/>
    <col min="2" max="2" width="78.75" style="464" customWidth="1"/>
    <col min="3" max="5" width="10.25" style="464"/>
    <col min="6" max="6" width="4.25" style="464" customWidth="1"/>
    <col min="7" max="256" width="10.25" style="464"/>
    <col min="257" max="257" width="1.25" style="464" customWidth="1"/>
    <col min="258" max="258" width="78.75" style="464" customWidth="1"/>
    <col min="259" max="261" width="10.25" style="464"/>
    <col min="262" max="262" width="4.25" style="464" customWidth="1"/>
    <col min="263" max="512" width="10.25" style="464"/>
    <col min="513" max="513" width="1.25" style="464" customWidth="1"/>
    <col min="514" max="514" width="78.75" style="464" customWidth="1"/>
    <col min="515" max="517" width="10.25" style="464"/>
    <col min="518" max="518" width="4.25" style="464" customWidth="1"/>
    <col min="519" max="768" width="10.25" style="464"/>
    <col min="769" max="769" width="1.25" style="464" customWidth="1"/>
    <col min="770" max="770" width="78.75" style="464" customWidth="1"/>
    <col min="771" max="773" width="10.25" style="464"/>
    <col min="774" max="774" width="4.25" style="464" customWidth="1"/>
    <col min="775" max="1024" width="10.25" style="464"/>
    <col min="1025" max="1025" width="1.25" style="464" customWidth="1"/>
    <col min="1026" max="1026" width="78.75" style="464" customWidth="1"/>
    <col min="1027" max="1029" width="10.25" style="464"/>
    <col min="1030" max="1030" width="4.25" style="464" customWidth="1"/>
    <col min="1031" max="1280" width="10.25" style="464"/>
    <col min="1281" max="1281" width="1.25" style="464" customWidth="1"/>
    <col min="1282" max="1282" width="78.75" style="464" customWidth="1"/>
    <col min="1283" max="1285" width="10.25" style="464"/>
    <col min="1286" max="1286" width="4.25" style="464" customWidth="1"/>
    <col min="1287" max="1536" width="10.25" style="464"/>
    <col min="1537" max="1537" width="1.25" style="464" customWidth="1"/>
    <col min="1538" max="1538" width="78.75" style="464" customWidth="1"/>
    <col min="1539" max="1541" width="10.25" style="464"/>
    <col min="1542" max="1542" width="4.25" style="464" customWidth="1"/>
    <col min="1543" max="1792" width="10.25" style="464"/>
    <col min="1793" max="1793" width="1.25" style="464" customWidth="1"/>
    <col min="1794" max="1794" width="78.75" style="464" customWidth="1"/>
    <col min="1795" max="1797" width="10.25" style="464"/>
    <col min="1798" max="1798" width="4.25" style="464" customWidth="1"/>
    <col min="1799" max="2048" width="10.25" style="464"/>
    <col min="2049" max="2049" width="1.25" style="464" customWidth="1"/>
    <col min="2050" max="2050" width="78.75" style="464" customWidth="1"/>
    <col min="2051" max="2053" width="10.25" style="464"/>
    <col min="2054" max="2054" width="4.25" style="464" customWidth="1"/>
    <col min="2055" max="2304" width="10.25" style="464"/>
    <col min="2305" max="2305" width="1.25" style="464" customWidth="1"/>
    <col min="2306" max="2306" width="78.75" style="464" customWidth="1"/>
    <col min="2307" max="2309" width="10.25" style="464"/>
    <col min="2310" max="2310" width="4.25" style="464" customWidth="1"/>
    <col min="2311" max="2560" width="10.25" style="464"/>
    <col min="2561" max="2561" width="1.25" style="464" customWidth="1"/>
    <col min="2562" max="2562" width="78.75" style="464" customWidth="1"/>
    <col min="2563" max="2565" width="10.25" style="464"/>
    <col min="2566" max="2566" width="4.25" style="464" customWidth="1"/>
    <col min="2567" max="2816" width="10.25" style="464"/>
    <col min="2817" max="2817" width="1.25" style="464" customWidth="1"/>
    <col min="2818" max="2818" width="78.75" style="464" customWidth="1"/>
    <col min="2819" max="2821" width="10.25" style="464"/>
    <col min="2822" max="2822" width="4.25" style="464" customWidth="1"/>
    <col min="2823" max="3072" width="10.25" style="464"/>
    <col min="3073" max="3073" width="1.25" style="464" customWidth="1"/>
    <col min="3074" max="3074" width="78.75" style="464" customWidth="1"/>
    <col min="3075" max="3077" width="10.25" style="464"/>
    <col min="3078" max="3078" width="4.25" style="464" customWidth="1"/>
    <col min="3079" max="3328" width="10.25" style="464"/>
    <col min="3329" max="3329" width="1.25" style="464" customWidth="1"/>
    <col min="3330" max="3330" width="78.75" style="464" customWidth="1"/>
    <col min="3331" max="3333" width="10.25" style="464"/>
    <col min="3334" max="3334" width="4.25" style="464" customWidth="1"/>
    <col min="3335" max="3584" width="10.25" style="464"/>
    <col min="3585" max="3585" width="1.25" style="464" customWidth="1"/>
    <col min="3586" max="3586" width="78.75" style="464" customWidth="1"/>
    <col min="3587" max="3589" width="10.25" style="464"/>
    <col min="3590" max="3590" width="4.25" style="464" customWidth="1"/>
    <col min="3591" max="3840" width="10.25" style="464"/>
    <col min="3841" max="3841" width="1.25" style="464" customWidth="1"/>
    <col min="3842" max="3842" width="78.75" style="464" customWidth="1"/>
    <col min="3843" max="3845" width="10.25" style="464"/>
    <col min="3846" max="3846" width="4.25" style="464" customWidth="1"/>
    <col min="3847" max="4096" width="10.25" style="464"/>
    <col min="4097" max="4097" width="1.25" style="464" customWidth="1"/>
    <col min="4098" max="4098" width="78.75" style="464" customWidth="1"/>
    <col min="4099" max="4101" width="10.25" style="464"/>
    <col min="4102" max="4102" width="4.25" style="464" customWidth="1"/>
    <col min="4103" max="4352" width="10.25" style="464"/>
    <col min="4353" max="4353" width="1.25" style="464" customWidth="1"/>
    <col min="4354" max="4354" width="78.75" style="464" customWidth="1"/>
    <col min="4355" max="4357" width="10.25" style="464"/>
    <col min="4358" max="4358" width="4.25" style="464" customWidth="1"/>
    <col min="4359" max="4608" width="10.25" style="464"/>
    <col min="4609" max="4609" width="1.25" style="464" customWidth="1"/>
    <col min="4610" max="4610" width="78.75" style="464" customWidth="1"/>
    <col min="4611" max="4613" width="10.25" style="464"/>
    <col min="4614" max="4614" width="4.25" style="464" customWidth="1"/>
    <col min="4615" max="4864" width="10.25" style="464"/>
    <col min="4865" max="4865" width="1.25" style="464" customWidth="1"/>
    <col min="4866" max="4866" width="78.75" style="464" customWidth="1"/>
    <col min="4867" max="4869" width="10.25" style="464"/>
    <col min="4870" max="4870" width="4.25" style="464" customWidth="1"/>
    <col min="4871" max="5120" width="10.25" style="464"/>
    <col min="5121" max="5121" width="1.25" style="464" customWidth="1"/>
    <col min="5122" max="5122" width="78.75" style="464" customWidth="1"/>
    <col min="5123" max="5125" width="10.25" style="464"/>
    <col min="5126" max="5126" width="4.25" style="464" customWidth="1"/>
    <col min="5127" max="5376" width="10.25" style="464"/>
    <col min="5377" max="5377" width="1.25" style="464" customWidth="1"/>
    <col min="5378" max="5378" width="78.75" style="464" customWidth="1"/>
    <col min="5379" max="5381" width="10.25" style="464"/>
    <col min="5382" max="5382" width="4.25" style="464" customWidth="1"/>
    <col min="5383" max="5632" width="10.25" style="464"/>
    <col min="5633" max="5633" width="1.25" style="464" customWidth="1"/>
    <col min="5634" max="5634" width="78.75" style="464" customWidth="1"/>
    <col min="5635" max="5637" width="10.25" style="464"/>
    <col min="5638" max="5638" width="4.25" style="464" customWidth="1"/>
    <col min="5639" max="5888" width="10.25" style="464"/>
    <col min="5889" max="5889" width="1.25" style="464" customWidth="1"/>
    <col min="5890" max="5890" width="78.75" style="464" customWidth="1"/>
    <col min="5891" max="5893" width="10.25" style="464"/>
    <col min="5894" max="5894" width="4.25" style="464" customWidth="1"/>
    <col min="5895" max="6144" width="10.25" style="464"/>
    <col min="6145" max="6145" width="1.25" style="464" customWidth="1"/>
    <col min="6146" max="6146" width="78.75" style="464" customWidth="1"/>
    <col min="6147" max="6149" width="10.25" style="464"/>
    <col min="6150" max="6150" width="4.25" style="464" customWidth="1"/>
    <col min="6151" max="6400" width="10.25" style="464"/>
    <col min="6401" max="6401" width="1.25" style="464" customWidth="1"/>
    <col min="6402" max="6402" width="78.75" style="464" customWidth="1"/>
    <col min="6403" max="6405" width="10.25" style="464"/>
    <col min="6406" max="6406" width="4.25" style="464" customWidth="1"/>
    <col min="6407" max="6656" width="10.25" style="464"/>
    <col min="6657" max="6657" width="1.25" style="464" customWidth="1"/>
    <col min="6658" max="6658" width="78.75" style="464" customWidth="1"/>
    <col min="6659" max="6661" width="10.25" style="464"/>
    <col min="6662" max="6662" width="4.25" style="464" customWidth="1"/>
    <col min="6663" max="6912" width="10.25" style="464"/>
    <col min="6913" max="6913" width="1.25" style="464" customWidth="1"/>
    <col min="6914" max="6914" width="78.75" style="464" customWidth="1"/>
    <col min="6915" max="6917" width="10.25" style="464"/>
    <col min="6918" max="6918" width="4.25" style="464" customWidth="1"/>
    <col min="6919" max="7168" width="10.25" style="464"/>
    <col min="7169" max="7169" width="1.25" style="464" customWidth="1"/>
    <col min="7170" max="7170" width="78.75" style="464" customWidth="1"/>
    <col min="7171" max="7173" width="10.25" style="464"/>
    <col min="7174" max="7174" width="4.25" style="464" customWidth="1"/>
    <col min="7175" max="7424" width="10.25" style="464"/>
    <col min="7425" max="7425" width="1.25" style="464" customWidth="1"/>
    <col min="7426" max="7426" width="78.75" style="464" customWidth="1"/>
    <col min="7427" max="7429" width="10.25" style="464"/>
    <col min="7430" max="7430" width="4.25" style="464" customWidth="1"/>
    <col min="7431" max="7680" width="10.25" style="464"/>
    <col min="7681" max="7681" width="1.25" style="464" customWidth="1"/>
    <col min="7682" max="7682" width="78.75" style="464" customWidth="1"/>
    <col min="7683" max="7685" width="10.25" style="464"/>
    <col min="7686" max="7686" width="4.25" style="464" customWidth="1"/>
    <col min="7687" max="7936" width="10.25" style="464"/>
    <col min="7937" max="7937" width="1.25" style="464" customWidth="1"/>
    <col min="7938" max="7938" width="78.75" style="464" customWidth="1"/>
    <col min="7939" max="7941" width="10.25" style="464"/>
    <col min="7942" max="7942" width="4.25" style="464" customWidth="1"/>
    <col min="7943" max="8192" width="10.25" style="464"/>
    <col min="8193" max="8193" width="1.25" style="464" customWidth="1"/>
    <col min="8194" max="8194" width="78.75" style="464" customWidth="1"/>
    <col min="8195" max="8197" width="10.25" style="464"/>
    <col min="8198" max="8198" width="4.25" style="464" customWidth="1"/>
    <col min="8199" max="8448" width="10.25" style="464"/>
    <col min="8449" max="8449" width="1.25" style="464" customWidth="1"/>
    <col min="8450" max="8450" width="78.75" style="464" customWidth="1"/>
    <col min="8451" max="8453" width="10.25" style="464"/>
    <col min="8454" max="8454" width="4.25" style="464" customWidth="1"/>
    <col min="8455" max="8704" width="10.25" style="464"/>
    <col min="8705" max="8705" width="1.25" style="464" customWidth="1"/>
    <col min="8706" max="8706" width="78.75" style="464" customWidth="1"/>
    <col min="8707" max="8709" width="10.25" style="464"/>
    <col min="8710" max="8710" width="4.25" style="464" customWidth="1"/>
    <col min="8711" max="8960" width="10.25" style="464"/>
    <col min="8961" max="8961" width="1.25" style="464" customWidth="1"/>
    <col min="8962" max="8962" width="78.75" style="464" customWidth="1"/>
    <col min="8963" max="8965" width="10.25" style="464"/>
    <col min="8966" max="8966" width="4.25" style="464" customWidth="1"/>
    <col min="8967" max="9216" width="10.25" style="464"/>
    <col min="9217" max="9217" width="1.25" style="464" customWidth="1"/>
    <col min="9218" max="9218" width="78.75" style="464" customWidth="1"/>
    <col min="9219" max="9221" width="10.25" style="464"/>
    <col min="9222" max="9222" width="4.25" style="464" customWidth="1"/>
    <col min="9223" max="9472" width="10.25" style="464"/>
    <col min="9473" max="9473" width="1.25" style="464" customWidth="1"/>
    <col min="9474" max="9474" width="78.75" style="464" customWidth="1"/>
    <col min="9475" max="9477" width="10.25" style="464"/>
    <col min="9478" max="9478" width="4.25" style="464" customWidth="1"/>
    <col min="9479" max="9728" width="10.25" style="464"/>
    <col min="9729" max="9729" width="1.25" style="464" customWidth="1"/>
    <col min="9730" max="9730" width="78.75" style="464" customWidth="1"/>
    <col min="9731" max="9733" width="10.25" style="464"/>
    <col min="9734" max="9734" width="4.25" style="464" customWidth="1"/>
    <col min="9735" max="9984" width="10.25" style="464"/>
    <col min="9985" max="9985" width="1.25" style="464" customWidth="1"/>
    <col min="9986" max="9986" width="78.75" style="464" customWidth="1"/>
    <col min="9987" max="9989" width="10.25" style="464"/>
    <col min="9990" max="9990" width="4.25" style="464" customWidth="1"/>
    <col min="9991" max="10240" width="10.25" style="464"/>
    <col min="10241" max="10241" width="1.25" style="464" customWidth="1"/>
    <col min="10242" max="10242" width="78.75" style="464" customWidth="1"/>
    <col min="10243" max="10245" width="10.25" style="464"/>
    <col min="10246" max="10246" width="4.25" style="464" customWidth="1"/>
    <col min="10247" max="10496" width="10.25" style="464"/>
    <col min="10497" max="10497" width="1.25" style="464" customWidth="1"/>
    <col min="10498" max="10498" width="78.75" style="464" customWidth="1"/>
    <col min="10499" max="10501" width="10.25" style="464"/>
    <col min="10502" max="10502" width="4.25" style="464" customWidth="1"/>
    <col min="10503" max="10752" width="10.25" style="464"/>
    <col min="10753" max="10753" width="1.25" style="464" customWidth="1"/>
    <col min="10754" max="10754" width="78.75" style="464" customWidth="1"/>
    <col min="10755" max="10757" width="10.25" style="464"/>
    <col min="10758" max="10758" width="4.25" style="464" customWidth="1"/>
    <col min="10759" max="11008" width="10.25" style="464"/>
    <col min="11009" max="11009" width="1.25" style="464" customWidth="1"/>
    <col min="11010" max="11010" width="78.75" style="464" customWidth="1"/>
    <col min="11011" max="11013" width="10.25" style="464"/>
    <col min="11014" max="11014" width="4.25" style="464" customWidth="1"/>
    <col min="11015" max="11264" width="10.25" style="464"/>
    <col min="11265" max="11265" width="1.25" style="464" customWidth="1"/>
    <col min="11266" max="11266" width="78.75" style="464" customWidth="1"/>
    <col min="11267" max="11269" width="10.25" style="464"/>
    <col min="11270" max="11270" width="4.25" style="464" customWidth="1"/>
    <col min="11271" max="11520" width="10.25" style="464"/>
    <col min="11521" max="11521" width="1.25" style="464" customWidth="1"/>
    <col min="11522" max="11522" width="78.75" style="464" customWidth="1"/>
    <col min="11523" max="11525" width="10.25" style="464"/>
    <col min="11526" max="11526" width="4.25" style="464" customWidth="1"/>
    <col min="11527" max="11776" width="10.25" style="464"/>
    <col min="11777" max="11777" width="1.25" style="464" customWidth="1"/>
    <col min="11778" max="11778" width="78.75" style="464" customWidth="1"/>
    <col min="11779" max="11781" width="10.25" style="464"/>
    <col min="11782" max="11782" width="4.25" style="464" customWidth="1"/>
    <col min="11783" max="12032" width="10.25" style="464"/>
    <col min="12033" max="12033" width="1.25" style="464" customWidth="1"/>
    <col min="12034" max="12034" width="78.75" style="464" customWidth="1"/>
    <col min="12035" max="12037" width="10.25" style="464"/>
    <col min="12038" max="12038" width="4.25" style="464" customWidth="1"/>
    <col min="12039" max="12288" width="10.25" style="464"/>
    <col min="12289" max="12289" width="1.25" style="464" customWidth="1"/>
    <col min="12290" max="12290" width="78.75" style="464" customWidth="1"/>
    <col min="12291" max="12293" width="10.25" style="464"/>
    <col min="12294" max="12294" width="4.25" style="464" customWidth="1"/>
    <col min="12295" max="12544" width="10.25" style="464"/>
    <col min="12545" max="12545" width="1.25" style="464" customWidth="1"/>
    <col min="12546" max="12546" width="78.75" style="464" customWidth="1"/>
    <col min="12547" max="12549" width="10.25" style="464"/>
    <col min="12550" max="12550" width="4.25" style="464" customWidth="1"/>
    <col min="12551" max="12800" width="10.25" style="464"/>
    <col min="12801" max="12801" width="1.25" style="464" customWidth="1"/>
    <col min="12802" max="12802" width="78.75" style="464" customWidth="1"/>
    <col min="12803" max="12805" width="10.25" style="464"/>
    <col min="12806" max="12806" width="4.25" style="464" customWidth="1"/>
    <col min="12807" max="13056" width="10.25" style="464"/>
    <col min="13057" max="13057" width="1.25" style="464" customWidth="1"/>
    <col min="13058" max="13058" width="78.75" style="464" customWidth="1"/>
    <col min="13059" max="13061" width="10.25" style="464"/>
    <col min="13062" max="13062" width="4.25" style="464" customWidth="1"/>
    <col min="13063" max="13312" width="10.25" style="464"/>
    <col min="13313" max="13313" width="1.25" style="464" customWidth="1"/>
    <col min="13314" max="13314" width="78.75" style="464" customWidth="1"/>
    <col min="13315" max="13317" width="10.25" style="464"/>
    <col min="13318" max="13318" width="4.25" style="464" customWidth="1"/>
    <col min="13319" max="13568" width="10.25" style="464"/>
    <col min="13569" max="13569" width="1.25" style="464" customWidth="1"/>
    <col min="13570" max="13570" width="78.75" style="464" customWidth="1"/>
    <col min="13571" max="13573" width="10.25" style="464"/>
    <col min="13574" max="13574" width="4.25" style="464" customWidth="1"/>
    <col min="13575" max="13824" width="10.25" style="464"/>
    <col min="13825" max="13825" width="1.25" style="464" customWidth="1"/>
    <col min="13826" max="13826" width="78.75" style="464" customWidth="1"/>
    <col min="13827" max="13829" width="10.25" style="464"/>
    <col min="13830" max="13830" width="4.25" style="464" customWidth="1"/>
    <col min="13831" max="14080" width="10.25" style="464"/>
    <col min="14081" max="14081" width="1.25" style="464" customWidth="1"/>
    <col min="14082" max="14082" width="78.75" style="464" customWidth="1"/>
    <col min="14083" max="14085" width="10.25" style="464"/>
    <col min="14086" max="14086" width="4.25" style="464" customWidth="1"/>
    <col min="14087" max="14336" width="10.25" style="464"/>
    <col min="14337" max="14337" width="1.25" style="464" customWidth="1"/>
    <col min="14338" max="14338" width="78.75" style="464" customWidth="1"/>
    <col min="14339" max="14341" width="10.25" style="464"/>
    <col min="14342" max="14342" width="4.25" style="464" customWidth="1"/>
    <col min="14343" max="14592" width="10.25" style="464"/>
    <col min="14593" max="14593" width="1.25" style="464" customWidth="1"/>
    <col min="14594" max="14594" width="78.75" style="464" customWidth="1"/>
    <col min="14595" max="14597" width="10.25" style="464"/>
    <col min="14598" max="14598" width="4.25" style="464" customWidth="1"/>
    <col min="14599" max="14848" width="10.25" style="464"/>
    <col min="14849" max="14849" width="1.25" style="464" customWidth="1"/>
    <col min="14850" max="14850" width="78.75" style="464" customWidth="1"/>
    <col min="14851" max="14853" width="10.25" style="464"/>
    <col min="14854" max="14854" width="4.25" style="464" customWidth="1"/>
    <col min="14855" max="15104" width="10.25" style="464"/>
    <col min="15105" max="15105" width="1.25" style="464" customWidth="1"/>
    <col min="15106" max="15106" width="78.75" style="464" customWidth="1"/>
    <col min="15107" max="15109" width="10.25" style="464"/>
    <col min="15110" max="15110" width="4.25" style="464" customWidth="1"/>
    <col min="15111" max="15360" width="10.25" style="464"/>
    <col min="15361" max="15361" width="1.25" style="464" customWidth="1"/>
    <col min="15362" max="15362" width="78.75" style="464" customWidth="1"/>
    <col min="15363" max="15365" width="10.25" style="464"/>
    <col min="15366" max="15366" width="4.25" style="464" customWidth="1"/>
    <col min="15367" max="15616" width="10.25" style="464"/>
    <col min="15617" max="15617" width="1.25" style="464" customWidth="1"/>
    <col min="15618" max="15618" width="78.75" style="464" customWidth="1"/>
    <col min="15619" max="15621" width="10.25" style="464"/>
    <col min="15622" max="15622" width="4.25" style="464" customWidth="1"/>
    <col min="15623" max="15872" width="10.25" style="464"/>
    <col min="15873" max="15873" width="1.25" style="464" customWidth="1"/>
    <col min="15874" max="15874" width="78.75" style="464" customWidth="1"/>
    <col min="15875" max="15877" width="10.25" style="464"/>
    <col min="15878" max="15878" width="4.25" style="464" customWidth="1"/>
    <col min="15879" max="16128" width="10.25" style="464"/>
    <col min="16129" max="16129" width="1.25" style="464" customWidth="1"/>
    <col min="16130" max="16130" width="78.75" style="464" customWidth="1"/>
    <col min="16131" max="16133" width="10.25" style="464"/>
    <col min="16134" max="16134" width="4.25" style="464" customWidth="1"/>
    <col min="16135" max="16384" width="10.25" style="464"/>
  </cols>
  <sheetData>
    <row r="1" spans="1:5" ht="39.75" customHeight="1" x14ac:dyDescent="0.2">
      <c r="A1" s="462"/>
      <c r="B1" s="463" t="s">
        <v>6</v>
      </c>
    </row>
    <row r="2" spans="1:5" ht="25.5" customHeight="1" x14ac:dyDescent="0.2">
      <c r="B2" s="465" t="s">
        <v>422</v>
      </c>
    </row>
    <row r="3" spans="1:5" ht="24.95" customHeight="1" x14ac:dyDescent="0.2">
      <c r="A3" s="466"/>
      <c r="B3" s="467" t="s">
        <v>423</v>
      </c>
    </row>
    <row r="4" spans="1:5" ht="24.75" customHeight="1" x14ac:dyDescent="0.2">
      <c r="A4" s="466"/>
      <c r="B4" s="468"/>
    </row>
    <row r="5" spans="1:5" s="471" customFormat="1" ht="60" x14ac:dyDescent="0.2">
      <c r="A5" s="469"/>
      <c r="B5" s="470" t="s">
        <v>424</v>
      </c>
      <c r="C5" s="469"/>
      <c r="D5" s="469"/>
      <c r="E5" s="469"/>
    </row>
    <row r="6" spans="1:5" s="471" customFormat="1" ht="10.15" customHeight="1" x14ac:dyDescent="0.2">
      <c r="A6" s="469"/>
      <c r="B6" s="470"/>
      <c r="C6" s="469"/>
      <c r="D6" s="469"/>
      <c r="E6" s="469"/>
    </row>
    <row r="7" spans="1:5" ht="96" x14ac:dyDescent="0.2">
      <c r="A7" s="466"/>
      <c r="B7" s="470" t="s">
        <v>425</v>
      </c>
      <c r="C7" s="466"/>
      <c r="D7" s="466"/>
      <c r="E7" s="466"/>
    </row>
    <row r="8" spans="1:5" ht="10.15" customHeight="1" x14ac:dyDescent="0.2">
      <c r="A8" s="466"/>
      <c r="B8" s="466"/>
      <c r="C8" s="466"/>
      <c r="D8" s="466"/>
      <c r="E8" s="466"/>
    </row>
    <row r="9" spans="1:5" ht="204" x14ac:dyDescent="0.2">
      <c r="A9" s="466"/>
      <c r="B9" s="470" t="s">
        <v>426</v>
      </c>
      <c r="C9" s="466"/>
      <c r="D9" s="466"/>
      <c r="E9" s="466"/>
    </row>
    <row r="10" spans="1:5" ht="10.15" customHeight="1" x14ac:dyDescent="0.2">
      <c r="A10" s="466"/>
      <c r="B10" s="472"/>
      <c r="C10" s="466"/>
      <c r="D10" s="466"/>
      <c r="E10" s="466"/>
    </row>
    <row r="11" spans="1:5" ht="36" x14ac:dyDescent="0.2">
      <c r="A11" s="466"/>
      <c r="B11" s="470" t="s">
        <v>427</v>
      </c>
      <c r="C11" s="466"/>
      <c r="D11" s="466"/>
      <c r="E11" s="466"/>
    </row>
    <row r="12" spans="1:5" ht="9" customHeight="1" x14ac:dyDescent="0.2">
      <c r="A12" s="466"/>
      <c r="B12" s="472"/>
      <c r="C12" s="466"/>
      <c r="D12" s="466"/>
      <c r="E12" s="466"/>
    </row>
    <row r="13" spans="1:5" ht="96" x14ac:dyDescent="0.2">
      <c r="A13" s="466"/>
      <c r="B13" s="470" t="s">
        <v>428</v>
      </c>
      <c r="C13" s="466"/>
      <c r="D13" s="466"/>
      <c r="E13" s="466"/>
    </row>
    <row r="14" spans="1:5" ht="9" customHeight="1" x14ac:dyDescent="0.2">
      <c r="A14" s="466"/>
      <c r="B14" s="472"/>
      <c r="C14" s="466"/>
      <c r="D14" s="466"/>
      <c r="E14" s="466"/>
    </row>
    <row r="15" spans="1:5" ht="96" x14ac:dyDescent="0.2">
      <c r="A15" s="466"/>
      <c r="B15" s="470" t="s">
        <v>429</v>
      </c>
      <c r="C15" s="466"/>
      <c r="D15" s="466"/>
      <c r="E15" s="466"/>
    </row>
    <row r="16" spans="1:5" ht="9" customHeight="1" x14ac:dyDescent="0.2">
      <c r="A16" s="466"/>
      <c r="B16" s="472"/>
      <c r="C16" s="466"/>
      <c r="D16" s="466"/>
      <c r="E16" s="466"/>
    </row>
    <row r="17" spans="1:8" ht="120" x14ac:dyDescent="0.2">
      <c r="A17" s="466"/>
      <c r="B17" s="470" t="s">
        <v>430</v>
      </c>
      <c r="C17" s="466"/>
      <c r="D17" s="466"/>
      <c r="E17" s="466"/>
    </row>
    <row r="18" spans="1:8" ht="9" customHeight="1" x14ac:dyDescent="0.2">
      <c r="A18" s="466"/>
      <c r="B18" s="472"/>
      <c r="C18" s="466"/>
      <c r="D18" s="466"/>
      <c r="E18" s="466"/>
    </row>
    <row r="19" spans="1:8" ht="168" x14ac:dyDescent="0.2">
      <c r="A19" s="466"/>
      <c r="B19" s="470" t="s">
        <v>431</v>
      </c>
      <c r="C19" s="466"/>
      <c r="D19" s="466"/>
      <c r="E19" s="466"/>
    </row>
    <row r="20" spans="1:8" ht="9" customHeight="1" x14ac:dyDescent="0.2">
      <c r="A20" s="466"/>
      <c r="B20" s="472"/>
      <c r="C20" s="466"/>
      <c r="D20" s="466"/>
      <c r="E20" s="466"/>
    </row>
    <row r="21" spans="1:8" ht="24" x14ac:dyDescent="0.2">
      <c r="A21" s="466"/>
      <c r="B21" s="470" t="s">
        <v>432</v>
      </c>
      <c r="C21" s="466"/>
      <c r="D21" s="466"/>
      <c r="E21" s="466"/>
    </row>
    <row r="22" spans="1:8" ht="9" customHeight="1" x14ac:dyDescent="0.2">
      <c r="A22" s="466"/>
      <c r="B22" s="472"/>
      <c r="C22" s="466"/>
      <c r="D22" s="466"/>
      <c r="E22" s="466"/>
    </row>
    <row r="23" spans="1:8" ht="96" x14ac:dyDescent="0.2">
      <c r="A23" s="466"/>
      <c r="B23" s="470" t="s">
        <v>433</v>
      </c>
      <c r="C23" s="466"/>
      <c r="D23" s="466"/>
      <c r="E23" s="466"/>
    </row>
    <row r="24" spans="1:8" ht="9" customHeight="1" x14ac:dyDescent="0.2">
      <c r="A24" s="466"/>
      <c r="B24" s="472"/>
      <c r="C24" s="466"/>
      <c r="D24" s="466"/>
      <c r="E24" s="466"/>
    </row>
    <row r="25" spans="1:8" ht="24" x14ac:dyDescent="0.2">
      <c r="A25" s="466"/>
      <c r="B25" s="470" t="s">
        <v>434</v>
      </c>
      <c r="C25" s="466"/>
      <c r="D25" s="466"/>
      <c r="E25" s="466"/>
    </row>
    <row r="26" spans="1:8" ht="24" x14ac:dyDescent="0.2">
      <c r="A26" s="466"/>
      <c r="B26" s="473" t="s">
        <v>435</v>
      </c>
      <c r="C26" s="473"/>
      <c r="D26" s="473"/>
      <c r="E26" s="473"/>
      <c r="F26" s="473"/>
      <c r="G26" s="473"/>
      <c r="H26" s="473"/>
    </row>
    <row r="27" spans="1:8" x14ac:dyDescent="0.2">
      <c r="A27" s="466"/>
      <c r="B27" s="473"/>
      <c r="C27" s="473"/>
      <c r="D27" s="473"/>
      <c r="E27" s="473"/>
      <c r="F27" s="473"/>
      <c r="G27" s="473"/>
      <c r="H27" s="473"/>
    </row>
    <row r="28" spans="1:8" x14ac:dyDescent="0.2">
      <c r="A28" s="466"/>
      <c r="B28" s="466"/>
      <c r="C28" s="466"/>
      <c r="D28" s="466"/>
      <c r="E28" s="466"/>
    </row>
    <row r="29" spans="1:8" x14ac:dyDescent="0.2">
      <c r="A29" s="466"/>
      <c r="B29" s="466"/>
      <c r="C29" s="466"/>
      <c r="D29" s="466"/>
      <c r="E29" s="466"/>
    </row>
    <row r="30" spans="1:8" x14ac:dyDescent="0.2">
      <c r="A30" s="460"/>
      <c r="B30" s="460"/>
      <c r="C30" s="460"/>
      <c r="D30" s="460"/>
      <c r="E30" s="460"/>
    </row>
    <row r="31" spans="1:8" x14ac:dyDescent="0.2">
      <c r="A31" s="466"/>
      <c r="B31" s="466"/>
      <c r="C31" s="466"/>
      <c r="D31" s="466"/>
      <c r="E31" s="466"/>
    </row>
    <row r="32" spans="1:8" x14ac:dyDescent="0.2">
      <c r="A32" s="466"/>
      <c r="B32" s="466"/>
      <c r="C32" s="466"/>
      <c r="D32" s="466"/>
      <c r="E32" s="466"/>
    </row>
    <row r="33" spans="1:9" ht="8.1" customHeight="1" x14ac:dyDescent="0.2">
      <c r="A33" s="466"/>
      <c r="B33" s="466"/>
      <c r="C33" s="466"/>
      <c r="D33" s="466"/>
      <c r="E33" s="466"/>
    </row>
    <row r="34" spans="1:9" ht="13.5" customHeight="1" x14ac:dyDescent="0.2">
      <c r="A34" s="466"/>
      <c r="B34" s="466"/>
      <c r="C34" s="466"/>
      <c r="D34" s="466"/>
      <c r="E34" s="466"/>
    </row>
    <row r="35" spans="1:9" x14ac:dyDescent="0.2">
      <c r="A35" s="466"/>
      <c r="B35" s="466"/>
      <c r="C35" s="466"/>
      <c r="D35" s="466"/>
      <c r="E35" s="466"/>
    </row>
    <row r="36" spans="1:9" x14ac:dyDescent="0.2">
      <c r="A36" s="466"/>
      <c r="B36" s="466"/>
      <c r="C36" s="466"/>
      <c r="D36" s="466"/>
      <c r="E36" s="466"/>
      <c r="I36" s="474"/>
    </row>
    <row r="37" spans="1:9" x14ac:dyDescent="0.2">
      <c r="A37" s="466"/>
      <c r="B37" s="466"/>
      <c r="C37" s="466"/>
      <c r="D37" s="466"/>
      <c r="E37" s="466"/>
    </row>
    <row r="38" spans="1:9" x14ac:dyDescent="0.2">
      <c r="A38" s="466"/>
      <c r="B38" s="466"/>
      <c r="C38" s="466"/>
      <c r="D38" s="466"/>
      <c r="E38" s="466"/>
    </row>
    <row r="39" spans="1:9" x14ac:dyDescent="0.2">
      <c r="A39" s="466"/>
      <c r="B39" s="466"/>
      <c r="C39" s="466"/>
      <c r="D39" s="466"/>
      <c r="E39" s="466"/>
    </row>
    <row r="40" spans="1:9" ht="33" customHeight="1" x14ac:dyDescent="0.2">
      <c r="A40" s="466"/>
      <c r="B40" s="466"/>
      <c r="C40" s="466"/>
      <c r="D40" s="466"/>
      <c r="E40" s="466"/>
    </row>
    <row r="41" spans="1:9" ht="16.5" customHeight="1" x14ac:dyDescent="0.2">
      <c r="A41" s="466"/>
      <c r="B41" s="466"/>
      <c r="C41" s="466"/>
      <c r="D41" s="466"/>
      <c r="E41" s="466"/>
    </row>
    <row r="42" spans="1:9" x14ac:dyDescent="0.2">
      <c r="A42" s="466"/>
      <c r="B42" s="466"/>
      <c r="C42" s="466"/>
      <c r="D42" s="466"/>
      <c r="E42" s="466"/>
    </row>
    <row r="43" spans="1:9" x14ac:dyDescent="0.2">
      <c r="A43" s="466"/>
      <c r="B43" s="466"/>
      <c r="C43" s="466"/>
      <c r="D43" s="466"/>
      <c r="E43" s="466"/>
    </row>
    <row r="44" spans="1:9" x14ac:dyDescent="0.2">
      <c r="A44" s="466"/>
      <c r="B44" s="466"/>
      <c r="C44" s="466"/>
      <c r="D44" s="466"/>
      <c r="E44" s="466"/>
    </row>
    <row r="45" spans="1:9" x14ac:dyDescent="0.2">
      <c r="A45" s="466"/>
      <c r="B45" s="466"/>
      <c r="C45" s="466"/>
      <c r="D45" s="466"/>
      <c r="E45" s="466"/>
    </row>
    <row r="46" spans="1:9" x14ac:dyDescent="0.2">
      <c r="A46" s="466"/>
      <c r="B46" s="466"/>
      <c r="C46" s="466"/>
      <c r="D46" s="466"/>
      <c r="E46" s="466"/>
    </row>
    <row r="47" spans="1:9" x14ac:dyDescent="0.2">
      <c r="A47" s="466"/>
      <c r="B47" s="466"/>
      <c r="C47" s="466"/>
      <c r="D47" s="466"/>
      <c r="E47" s="466"/>
    </row>
    <row r="48" spans="1:9" x14ac:dyDescent="0.2">
      <c r="A48" s="466"/>
      <c r="B48" s="466"/>
      <c r="C48" s="466"/>
      <c r="D48" s="466"/>
      <c r="E48" s="466"/>
    </row>
    <row r="49" spans="1:5" x14ac:dyDescent="0.2">
      <c r="A49" s="466"/>
      <c r="B49" s="466"/>
      <c r="C49" s="466"/>
      <c r="D49" s="466"/>
      <c r="E49" s="466"/>
    </row>
    <row r="50" spans="1:5" x14ac:dyDescent="0.2">
      <c r="A50" s="466"/>
      <c r="B50" s="466"/>
      <c r="C50" s="466"/>
      <c r="D50" s="466"/>
      <c r="E50" s="466"/>
    </row>
    <row r="51" spans="1:5"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row r="59" spans="1:5" x14ac:dyDescent="0.2">
      <c r="A59" s="466"/>
      <c r="B59" s="466"/>
      <c r="C59" s="466"/>
      <c r="D59" s="466"/>
      <c r="E59" s="466"/>
    </row>
    <row r="60" spans="1:5" x14ac:dyDescent="0.2">
      <c r="A60" s="466"/>
      <c r="B60" s="466"/>
      <c r="C60" s="466"/>
      <c r="D60" s="466"/>
      <c r="E60" s="466"/>
    </row>
    <row r="61" spans="1:5" x14ac:dyDescent="0.2">
      <c r="A61" s="466"/>
      <c r="B61" s="466"/>
      <c r="C61" s="466"/>
      <c r="D61" s="466"/>
      <c r="E61" s="466"/>
    </row>
    <row r="62" spans="1:5" x14ac:dyDescent="0.2">
      <c r="A62" s="466"/>
      <c r="B62" s="466"/>
      <c r="C62" s="466"/>
      <c r="D62" s="466"/>
      <c r="E62" s="466"/>
    </row>
    <row r="63" spans="1:5" x14ac:dyDescent="0.2">
      <c r="A63" s="466"/>
      <c r="B63" s="466"/>
      <c r="C63" s="466"/>
      <c r="D63" s="466"/>
      <c r="E63" s="466"/>
    </row>
    <row r="64" spans="1:5" x14ac:dyDescent="0.2">
      <c r="A64" s="466"/>
      <c r="B64" s="466"/>
      <c r="C64" s="466"/>
      <c r="D64" s="466"/>
      <c r="E64" s="466"/>
    </row>
    <row r="65" spans="1:5" x14ac:dyDescent="0.2">
      <c r="A65" s="466"/>
      <c r="B65" s="466"/>
      <c r="C65" s="466"/>
      <c r="D65" s="466"/>
      <c r="E65" s="466"/>
    </row>
    <row r="66" spans="1:5" x14ac:dyDescent="0.2">
      <c r="A66" s="466"/>
      <c r="B66" s="466"/>
      <c r="C66" s="466"/>
      <c r="D66" s="466"/>
      <c r="E66" s="466"/>
    </row>
    <row r="67" spans="1:5" x14ac:dyDescent="0.2">
      <c r="A67" s="466"/>
      <c r="B67" s="466"/>
      <c r="C67" s="466"/>
      <c r="D67" s="466"/>
      <c r="E67" s="466"/>
    </row>
    <row r="68" spans="1:5" x14ac:dyDescent="0.2">
      <c r="A68" s="466"/>
      <c r="B68" s="466"/>
      <c r="C68" s="466"/>
      <c r="D68" s="466"/>
      <c r="E68" s="466"/>
    </row>
    <row r="69" spans="1:5" x14ac:dyDescent="0.2">
      <c r="A69" s="466"/>
      <c r="B69" s="466"/>
      <c r="C69" s="466"/>
      <c r="D69" s="466"/>
      <c r="E69" s="466"/>
    </row>
    <row r="70" spans="1:5" x14ac:dyDescent="0.2">
      <c r="A70" s="466"/>
      <c r="B70" s="466"/>
      <c r="C70" s="466"/>
      <c r="D70" s="466"/>
      <c r="E70" s="466"/>
    </row>
    <row r="71" spans="1:5" x14ac:dyDescent="0.2">
      <c r="A71" s="466"/>
      <c r="B71" s="466"/>
      <c r="C71" s="466"/>
      <c r="D71" s="466"/>
      <c r="E71" s="466"/>
    </row>
    <row r="72" spans="1:5" x14ac:dyDescent="0.2">
      <c r="A72" s="466"/>
      <c r="B72" s="466"/>
      <c r="C72" s="466"/>
      <c r="D72" s="466"/>
      <c r="E72" s="466"/>
    </row>
    <row r="73" spans="1:5" x14ac:dyDescent="0.2">
      <c r="A73" s="466"/>
      <c r="B73" s="466"/>
      <c r="C73" s="466"/>
      <c r="D73" s="466"/>
      <c r="E73" s="466"/>
    </row>
    <row r="74" spans="1:5" x14ac:dyDescent="0.2">
      <c r="A74" s="466"/>
      <c r="B74" s="466"/>
      <c r="C74" s="466"/>
      <c r="D74" s="466"/>
      <c r="E74" s="466"/>
    </row>
    <row r="75" spans="1:5" x14ac:dyDescent="0.2">
      <c r="A75" s="466"/>
      <c r="B75" s="466"/>
      <c r="C75" s="466"/>
      <c r="D75" s="466"/>
      <c r="E75" s="466"/>
    </row>
    <row r="76" spans="1:5" x14ac:dyDescent="0.2">
      <c r="A76" s="466"/>
      <c r="B76" s="466"/>
      <c r="C76" s="466"/>
      <c r="D76" s="466"/>
      <c r="E76" s="466"/>
    </row>
    <row r="77" spans="1:5" x14ac:dyDescent="0.2">
      <c r="A77" s="466"/>
      <c r="B77" s="466"/>
      <c r="C77" s="466"/>
      <c r="D77" s="466"/>
      <c r="E77" s="466"/>
    </row>
    <row r="78" spans="1:5" x14ac:dyDescent="0.2">
      <c r="A78" s="466"/>
      <c r="B78" s="466"/>
      <c r="C78" s="466"/>
      <c r="D78" s="466"/>
      <c r="E78" s="466"/>
    </row>
    <row r="79" spans="1:5" x14ac:dyDescent="0.2">
      <c r="A79" s="466"/>
      <c r="B79" s="466"/>
      <c r="C79" s="466"/>
      <c r="D79" s="466"/>
      <c r="E79" s="466"/>
    </row>
    <row r="80" spans="1:5" x14ac:dyDescent="0.2">
      <c r="A80" s="466"/>
      <c r="B80" s="466"/>
      <c r="C80" s="466"/>
      <c r="D80" s="466"/>
      <c r="E80" s="466"/>
    </row>
    <row r="81" spans="1:5" x14ac:dyDescent="0.2">
      <c r="A81" s="466"/>
      <c r="B81" s="466"/>
      <c r="C81" s="466"/>
      <c r="D81" s="466"/>
      <c r="E81" s="466"/>
    </row>
    <row r="82" spans="1:5" x14ac:dyDescent="0.2">
      <c r="A82" s="466"/>
      <c r="B82" s="466"/>
      <c r="C82" s="466"/>
      <c r="D82" s="466"/>
      <c r="E82" s="466"/>
    </row>
    <row r="83" spans="1:5" x14ac:dyDescent="0.2">
      <c r="A83" s="466"/>
      <c r="B83" s="466"/>
      <c r="C83" s="466"/>
      <c r="D83" s="466"/>
      <c r="E83" s="466"/>
    </row>
    <row r="84" spans="1:5" x14ac:dyDescent="0.2">
      <c r="A84" s="466"/>
      <c r="B84" s="466"/>
      <c r="C84" s="466"/>
      <c r="D84" s="466"/>
      <c r="E84" s="466"/>
    </row>
    <row r="85" spans="1:5" x14ac:dyDescent="0.2">
      <c r="A85" s="466"/>
      <c r="B85" s="466"/>
      <c r="C85" s="466"/>
      <c r="D85" s="466"/>
      <c r="E85" s="466"/>
    </row>
    <row r="86" spans="1:5" x14ac:dyDescent="0.2">
      <c r="A86" s="466"/>
      <c r="B86" s="466"/>
      <c r="C86" s="466"/>
      <c r="D86" s="466"/>
      <c r="E86" s="466"/>
    </row>
    <row r="87" spans="1:5" x14ac:dyDescent="0.2">
      <c r="A87" s="466"/>
      <c r="B87" s="466"/>
      <c r="C87" s="466"/>
      <c r="D87" s="466"/>
      <c r="E87" s="466"/>
    </row>
    <row r="88" spans="1:5" x14ac:dyDescent="0.2">
      <c r="A88" s="466"/>
      <c r="B88" s="466"/>
      <c r="C88" s="466"/>
      <c r="D88" s="466"/>
      <c r="E88" s="466"/>
    </row>
    <row r="89" spans="1:5" x14ac:dyDescent="0.2">
      <c r="A89" s="466"/>
      <c r="B89" s="466"/>
      <c r="C89" s="466"/>
      <c r="D89" s="466"/>
      <c r="E89" s="466"/>
    </row>
    <row r="90" spans="1:5" x14ac:dyDescent="0.2">
      <c r="A90" s="466"/>
      <c r="B90" s="466"/>
      <c r="C90" s="466"/>
      <c r="D90" s="466"/>
      <c r="E90" s="466"/>
    </row>
    <row r="91" spans="1:5" x14ac:dyDescent="0.2">
      <c r="A91" s="466"/>
      <c r="B91" s="466"/>
      <c r="C91" s="466"/>
      <c r="D91" s="466"/>
      <c r="E91" s="466"/>
    </row>
    <row r="92" spans="1:5" x14ac:dyDescent="0.2">
      <c r="A92" s="466"/>
      <c r="B92" s="466"/>
      <c r="C92" s="466"/>
      <c r="D92" s="466"/>
      <c r="E92" s="466"/>
    </row>
    <row r="93" spans="1:5" x14ac:dyDescent="0.2">
      <c r="A93" s="466"/>
      <c r="B93" s="466"/>
      <c r="C93" s="466"/>
      <c r="D93" s="466"/>
      <c r="E93" s="466"/>
    </row>
    <row r="94" spans="1:5" x14ac:dyDescent="0.2">
      <c r="A94" s="466"/>
      <c r="B94" s="466"/>
      <c r="C94" s="466"/>
      <c r="D94" s="466"/>
      <c r="E94" s="466"/>
    </row>
    <row r="95" spans="1:5" x14ac:dyDescent="0.2">
      <c r="A95" s="466"/>
      <c r="B95" s="466"/>
      <c r="C95" s="466"/>
      <c r="D95" s="466"/>
      <c r="E95" s="466"/>
    </row>
    <row r="96" spans="1:5" x14ac:dyDescent="0.2">
      <c r="A96" s="466"/>
      <c r="B96" s="466"/>
      <c r="C96" s="466"/>
      <c r="D96" s="466"/>
      <c r="E96" s="466"/>
    </row>
    <row r="97" spans="1:5" x14ac:dyDescent="0.2">
      <c r="A97" s="466"/>
      <c r="B97" s="466"/>
      <c r="C97" s="466"/>
      <c r="D97" s="466"/>
      <c r="E97" s="466"/>
    </row>
    <row r="98" spans="1:5" x14ac:dyDescent="0.2">
      <c r="A98" s="466"/>
      <c r="B98" s="466"/>
      <c r="C98" s="466"/>
      <c r="D98" s="466"/>
      <c r="E98" s="466"/>
    </row>
    <row r="99" spans="1:5" x14ac:dyDescent="0.2">
      <c r="A99" s="466"/>
      <c r="B99" s="466"/>
      <c r="C99" s="466"/>
      <c r="D99" s="466"/>
      <c r="E99" s="466"/>
    </row>
    <row r="100" spans="1:5" x14ac:dyDescent="0.2">
      <c r="A100" s="466"/>
      <c r="B100" s="466"/>
      <c r="C100" s="466"/>
      <c r="D100" s="466"/>
      <c r="E100" s="466"/>
    </row>
    <row r="101" spans="1:5" x14ac:dyDescent="0.2">
      <c r="A101" s="466"/>
      <c r="B101" s="466"/>
      <c r="C101" s="466"/>
      <c r="D101" s="466"/>
      <c r="E101" s="466"/>
    </row>
    <row r="102" spans="1:5" x14ac:dyDescent="0.2">
      <c r="A102" s="466"/>
      <c r="B102" s="466"/>
      <c r="C102" s="466"/>
      <c r="D102" s="466"/>
      <c r="E102" s="466"/>
    </row>
    <row r="103" spans="1:5" x14ac:dyDescent="0.2">
      <c r="A103" s="466"/>
      <c r="B103" s="466"/>
      <c r="C103" s="466"/>
      <c r="D103" s="466"/>
      <c r="E103" s="466"/>
    </row>
    <row r="104" spans="1:5" x14ac:dyDescent="0.2">
      <c r="A104" s="466"/>
      <c r="B104" s="466"/>
      <c r="C104" s="466"/>
      <c r="D104" s="466"/>
      <c r="E104" s="466"/>
    </row>
    <row r="105" spans="1:5" x14ac:dyDescent="0.2">
      <c r="A105" s="466"/>
      <c r="B105" s="466"/>
      <c r="C105" s="466"/>
      <c r="D105" s="466"/>
      <c r="E105" s="466"/>
    </row>
    <row r="106" spans="1:5" x14ac:dyDescent="0.2">
      <c r="A106" s="466"/>
      <c r="B106" s="466"/>
      <c r="C106" s="466"/>
      <c r="D106" s="466"/>
      <c r="E106" s="466"/>
    </row>
    <row r="107" spans="1:5" x14ac:dyDescent="0.2">
      <c r="A107" s="466"/>
      <c r="B107" s="466"/>
      <c r="C107" s="466"/>
      <c r="D107" s="466"/>
      <c r="E107" s="466"/>
    </row>
    <row r="108" spans="1:5" x14ac:dyDescent="0.2">
      <c r="A108" s="466"/>
      <c r="B108" s="466"/>
      <c r="C108" s="466"/>
      <c r="D108" s="466"/>
      <c r="E108" s="466"/>
    </row>
    <row r="109" spans="1:5" x14ac:dyDescent="0.2">
      <c r="A109" s="466"/>
      <c r="B109" s="466"/>
      <c r="C109" s="466"/>
      <c r="D109" s="466"/>
      <c r="E109" s="466"/>
    </row>
    <row r="110" spans="1:5" x14ac:dyDescent="0.2">
      <c r="A110" s="466"/>
      <c r="B110" s="466"/>
      <c r="C110" s="466"/>
      <c r="D110" s="466"/>
      <c r="E110" s="466"/>
    </row>
    <row r="111" spans="1:5" x14ac:dyDescent="0.2">
      <c r="A111" s="466"/>
      <c r="B111" s="466"/>
      <c r="C111" s="466"/>
      <c r="D111" s="466"/>
      <c r="E111" s="466"/>
    </row>
    <row r="112" spans="1:5" x14ac:dyDescent="0.2">
      <c r="A112" s="466"/>
      <c r="B112" s="466"/>
      <c r="C112" s="466"/>
      <c r="D112" s="466"/>
      <c r="E112" s="466"/>
    </row>
    <row r="113" spans="1:5" x14ac:dyDescent="0.2">
      <c r="A113" s="466"/>
      <c r="B113" s="466"/>
      <c r="C113" s="466"/>
      <c r="D113" s="466"/>
      <c r="E113" s="466"/>
    </row>
    <row r="114" spans="1:5" x14ac:dyDescent="0.2">
      <c r="A114" s="466"/>
      <c r="B114" s="466"/>
      <c r="C114" s="466"/>
      <c r="D114" s="466"/>
      <c r="E114" s="466"/>
    </row>
    <row r="115" spans="1:5" x14ac:dyDescent="0.2">
      <c r="A115" s="466"/>
      <c r="B115" s="466"/>
      <c r="C115" s="466"/>
      <c r="D115" s="466"/>
      <c r="E115" s="466"/>
    </row>
    <row r="116" spans="1:5" x14ac:dyDescent="0.2">
      <c r="A116" s="466"/>
      <c r="B116" s="466"/>
      <c r="C116" s="466"/>
      <c r="D116" s="466"/>
      <c r="E116" s="466"/>
    </row>
    <row r="117" spans="1:5" x14ac:dyDescent="0.2">
      <c r="A117" s="466"/>
      <c r="B117" s="466"/>
      <c r="C117" s="466"/>
      <c r="D117" s="466"/>
      <c r="E117" s="466"/>
    </row>
    <row r="118" spans="1:5" x14ac:dyDescent="0.2">
      <c r="A118" s="466"/>
      <c r="B118" s="466"/>
      <c r="C118" s="466"/>
      <c r="D118" s="466"/>
      <c r="E118" s="466"/>
    </row>
    <row r="119" spans="1:5" x14ac:dyDescent="0.2">
      <c r="A119" s="466"/>
      <c r="B119" s="466"/>
      <c r="C119" s="466"/>
      <c r="D119" s="466"/>
      <c r="E119" s="466"/>
    </row>
    <row r="120" spans="1:5" x14ac:dyDescent="0.2">
      <c r="A120" s="466"/>
      <c r="B120" s="466"/>
      <c r="C120" s="466"/>
      <c r="D120" s="466"/>
      <c r="E120" s="466"/>
    </row>
    <row r="121" spans="1:5" x14ac:dyDescent="0.2">
      <c r="A121" s="466"/>
      <c r="B121" s="466"/>
      <c r="C121" s="466"/>
      <c r="D121" s="466"/>
      <c r="E121" s="466"/>
    </row>
    <row r="122" spans="1:5" x14ac:dyDescent="0.2">
      <c r="A122" s="466"/>
      <c r="B122" s="466"/>
      <c r="C122" s="466"/>
      <c r="D122" s="466"/>
      <c r="E122" s="466"/>
    </row>
    <row r="123" spans="1:5" x14ac:dyDescent="0.2">
      <c r="A123" s="466"/>
      <c r="B123" s="466"/>
      <c r="C123" s="466"/>
      <c r="D123" s="466"/>
      <c r="E123" s="466"/>
    </row>
    <row r="124" spans="1:5" x14ac:dyDescent="0.2">
      <c r="A124" s="466"/>
      <c r="B124" s="466"/>
      <c r="C124" s="466"/>
      <c r="D124" s="466"/>
      <c r="E124" s="466"/>
    </row>
    <row r="125" spans="1:5" x14ac:dyDescent="0.2">
      <c r="A125" s="466"/>
      <c r="B125" s="466"/>
      <c r="C125" s="466"/>
      <c r="D125" s="466"/>
      <c r="E125" s="466"/>
    </row>
    <row r="126" spans="1:5" x14ac:dyDescent="0.2">
      <c r="A126" s="466"/>
      <c r="B126" s="466"/>
      <c r="C126" s="466"/>
      <c r="D126" s="466"/>
      <c r="E126" s="466"/>
    </row>
    <row r="127" spans="1:5" x14ac:dyDescent="0.2">
      <c r="A127" s="466"/>
      <c r="B127" s="466"/>
      <c r="C127" s="466"/>
      <c r="D127" s="466"/>
      <c r="E127" s="466"/>
    </row>
    <row r="128" spans="1:5" x14ac:dyDescent="0.2">
      <c r="A128" s="466"/>
      <c r="B128" s="466"/>
      <c r="C128" s="466"/>
      <c r="D128" s="466"/>
      <c r="E128" s="466"/>
    </row>
    <row r="129" spans="1:5" x14ac:dyDescent="0.2">
      <c r="A129" s="466"/>
      <c r="B129" s="466"/>
      <c r="C129" s="466"/>
      <c r="D129" s="466"/>
      <c r="E129" s="466"/>
    </row>
    <row r="130" spans="1:5" x14ac:dyDescent="0.2">
      <c r="A130" s="466"/>
      <c r="B130" s="466"/>
      <c r="C130" s="466"/>
      <c r="D130" s="466"/>
      <c r="E130" s="466"/>
    </row>
    <row r="131" spans="1:5" x14ac:dyDescent="0.2">
      <c r="A131" s="466"/>
      <c r="B131" s="466"/>
      <c r="C131" s="466"/>
      <c r="D131" s="466"/>
      <c r="E131" s="466"/>
    </row>
    <row r="132" spans="1:5" x14ac:dyDescent="0.2">
      <c r="A132" s="466"/>
      <c r="B132" s="466"/>
      <c r="C132" s="466"/>
      <c r="D132" s="466"/>
      <c r="E132" s="466"/>
    </row>
    <row r="133" spans="1:5" x14ac:dyDescent="0.2">
      <c r="A133" s="466"/>
      <c r="B133" s="466"/>
      <c r="C133" s="466"/>
      <c r="D133" s="466"/>
      <c r="E133" s="466"/>
    </row>
    <row r="134" spans="1:5" x14ac:dyDescent="0.2">
      <c r="A134" s="466"/>
      <c r="B134" s="466"/>
      <c r="C134" s="466"/>
      <c r="D134" s="466"/>
      <c r="E134" s="466"/>
    </row>
    <row r="135" spans="1:5" x14ac:dyDescent="0.2">
      <c r="A135" s="466"/>
      <c r="B135" s="466"/>
      <c r="C135" s="466"/>
      <c r="D135" s="466"/>
      <c r="E135" s="466"/>
    </row>
    <row r="136" spans="1:5" x14ac:dyDescent="0.2">
      <c r="A136" s="466"/>
      <c r="B136" s="466"/>
      <c r="C136" s="466"/>
      <c r="D136" s="466"/>
      <c r="E136" s="466"/>
    </row>
    <row r="137" spans="1:5" x14ac:dyDescent="0.2">
      <c r="A137" s="466"/>
      <c r="B137" s="466"/>
      <c r="C137" s="466"/>
      <c r="D137" s="466"/>
      <c r="E137" s="466"/>
    </row>
    <row r="138" spans="1:5" x14ac:dyDescent="0.2">
      <c r="A138" s="466"/>
      <c r="B138" s="466"/>
      <c r="C138" s="466"/>
      <c r="D138" s="466"/>
      <c r="E138" s="466"/>
    </row>
    <row r="139" spans="1:5" x14ac:dyDescent="0.2">
      <c r="A139" s="466"/>
      <c r="B139" s="466"/>
      <c r="C139" s="466"/>
      <c r="D139" s="466"/>
      <c r="E139" s="466"/>
    </row>
    <row r="140" spans="1:5" x14ac:dyDescent="0.2">
      <c r="A140" s="466"/>
      <c r="B140" s="466"/>
      <c r="C140" s="466"/>
      <c r="D140" s="466"/>
      <c r="E140" s="466"/>
    </row>
    <row r="141" spans="1:5" x14ac:dyDescent="0.2">
      <c r="A141" s="466"/>
      <c r="B141" s="466"/>
      <c r="C141" s="466"/>
      <c r="D141" s="466"/>
      <c r="E141" s="466"/>
    </row>
    <row r="142" spans="1:5" x14ac:dyDescent="0.2">
      <c r="A142" s="466"/>
      <c r="B142" s="466"/>
      <c r="C142" s="466"/>
      <c r="D142" s="466"/>
      <c r="E142" s="466"/>
    </row>
    <row r="143" spans="1:5" x14ac:dyDescent="0.2">
      <c r="A143" s="466"/>
      <c r="B143" s="466"/>
      <c r="C143" s="466"/>
      <c r="D143" s="466"/>
      <c r="E143" s="466"/>
    </row>
    <row r="144" spans="1:5" x14ac:dyDescent="0.2">
      <c r="A144" s="466"/>
      <c r="B144" s="466"/>
      <c r="C144" s="466"/>
      <c r="D144" s="466"/>
      <c r="E144" s="466"/>
    </row>
    <row r="145" spans="1:5" x14ac:dyDescent="0.2">
      <c r="A145" s="466"/>
      <c r="B145" s="466"/>
      <c r="C145" s="466"/>
      <c r="D145" s="466"/>
      <c r="E145" s="466"/>
    </row>
    <row r="146" spans="1:5" x14ac:dyDescent="0.2">
      <c r="A146" s="466"/>
      <c r="B146" s="466"/>
      <c r="C146" s="466"/>
      <c r="D146" s="466"/>
      <c r="E146" s="466"/>
    </row>
    <row r="147" spans="1:5" x14ac:dyDescent="0.2">
      <c r="A147" s="466"/>
      <c r="B147" s="466"/>
      <c r="C147" s="466"/>
      <c r="D147" s="466"/>
      <c r="E147" s="466"/>
    </row>
    <row r="148" spans="1:5" x14ac:dyDescent="0.2">
      <c r="A148" s="466"/>
      <c r="B148" s="466"/>
      <c r="C148" s="466"/>
      <c r="D148" s="466"/>
      <c r="E148" s="466"/>
    </row>
    <row r="149" spans="1:5" x14ac:dyDescent="0.2">
      <c r="A149" s="466"/>
      <c r="B149" s="466"/>
      <c r="C149" s="466"/>
      <c r="D149" s="466"/>
      <c r="E149" s="466"/>
    </row>
    <row r="150" spans="1:5" x14ac:dyDescent="0.2">
      <c r="A150" s="466"/>
      <c r="B150" s="466"/>
      <c r="C150" s="466"/>
      <c r="D150" s="466"/>
      <c r="E150" s="466"/>
    </row>
    <row r="151" spans="1:5" x14ac:dyDescent="0.2">
      <c r="A151" s="466"/>
      <c r="B151" s="466"/>
      <c r="C151" s="466"/>
      <c r="D151" s="466"/>
      <c r="E151" s="466"/>
    </row>
    <row r="152" spans="1:5" x14ac:dyDescent="0.2">
      <c r="A152" s="466"/>
      <c r="B152" s="466"/>
      <c r="C152" s="466"/>
      <c r="D152" s="466"/>
      <c r="E152" s="466"/>
    </row>
    <row r="153" spans="1:5" x14ac:dyDescent="0.2">
      <c r="A153" s="466"/>
      <c r="B153" s="466"/>
      <c r="C153" s="466"/>
      <c r="D153" s="466"/>
      <c r="E153" s="466"/>
    </row>
    <row r="154" spans="1:5" x14ac:dyDescent="0.2">
      <c r="A154" s="466"/>
      <c r="B154" s="466"/>
      <c r="C154" s="466"/>
      <c r="D154" s="466"/>
      <c r="E154" s="466"/>
    </row>
    <row r="155" spans="1:5" x14ac:dyDescent="0.2">
      <c r="A155" s="466"/>
      <c r="B155" s="466"/>
      <c r="C155" s="466"/>
      <c r="D155" s="466"/>
      <c r="E155" s="466"/>
    </row>
    <row r="156" spans="1:5" x14ac:dyDescent="0.2">
      <c r="A156" s="466"/>
      <c r="B156" s="466"/>
      <c r="C156" s="466"/>
      <c r="D156" s="466"/>
      <c r="E156" s="466"/>
    </row>
    <row r="157" spans="1:5" x14ac:dyDescent="0.2">
      <c r="A157" s="466"/>
      <c r="B157" s="466"/>
      <c r="C157" s="466"/>
      <c r="D157" s="466"/>
      <c r="E157" s="466"/>
    </row>
    <row r="158" spans="1:5" x14ac:dyDescent="0.2">
      <c r="A158" s="466"/>
      <c r="B158" s="466"/>
      <c r="C158" s="466"/>
      <c r="D158" s="466"/>
      <c r="E158" s="466"/>
    </row>
    <row r="159" spans="1:5" x14ac:dyDescent="0.2">
      <c r="A159" s="466"/>
      <c r="B159" s="466"/>
      <c r="C159" s="466"/>
      <c r="D159" s="466"/>
      <c r="E159" s="466"/>
    </row>
    <row r="160" spans="1:5" x14ac:dyDescent="0.2">
      <c r="A160" s="466"/>
      <c r="B160" s="466"/>
      <c r="C160" s="466"/>
      <c r="D160" s="466"/>
      <c r="E160" s="466"/>
    </row>
    <row r="161" spans="1:5" x14ac:dyDescent="0.2">
      <c r="A161" s="466"/>
      <c r="B161" s="466"/>
      <c r="C161" s="466"/>
      <c r="D161" s="466"/>
      <c r="E161" s="466"/>
    </row>
    <row r="162" spans="1:5" x14ac:dyDescent="0.2">
      <c r="A162" s="466"/>
      <c r="B162" s="466"/>
      <c r="C162" s="466"/>
      <c r="D162" s="466"/>
      <c r="E162" s="466"/>
    </row>
    <row r="163" spans="1:5" x14ac:dyDescent="0.2">
      <c r="A163" s="466"/>
      <c r="B163" s="466"/>
      <c r="C163" s="466"/>
      <c r="D163" s="466"/>
      <c r="E163" s="466"/>
    </row>
    <row r="164" spans="1:5" x14ac:dyDescent="0.2">
      <c r="A164" s="466"/>
      <c r="B164" s="466"/>
      <c r="C164" s="466"/>
      <c r="D164" s="466"/>
      <c r="E164" s="466"/>
    </row>
    <row r="165" spans="1:5" x14ac:dyDescent="0.2">
      <c r="A165" s="466"/>
      <c r="B165" s="466"/>
      <c r="C165" s="466"/>
      <c r="D165" s="466"/>
      <c r="E165" s="466"/>
    </row>
    <row r="166" spans="1:5" x14ac:dyDescent="0.2">
      <c r="A166" s="466"/>
      <c r="B166" s="466"/>
      <c r="C166" s="466"/>
      <c r="D166" s="466"/>
      <c r="E166" s="466"/>
    </row>
    <row r="167" spans="1:5" x14ac:dyDescent="0.2">
      <c r="A167" s="466"/>
      <c r="B167" s="466"/>
      <c r="C167" s="466"/>
      <c r="D167" s="466"/>
      <c r="E167" s="466"/>
    </row>
    <row r="168" spans="1:5" x14ac:dyDescent="0.2">
      <c r="A168" s="466"/>
      <c r="B168" s="466"/>
      <c r="C168" s="466"/>
      <c r="D168" s="466"/>
      <c r="E168" s="466"/>
    </row>
    <row r="169" spans="1:5" x14ac:dyDescent="0.2">
      <c r="A169" s="466"/>
      <c r="B169" s="466"/>
      <c r="C169" s="466"/>
      <c r="D169" s="466"/>
      <c r="E169" s="466"/>
    </row>
    <row r="170" spans="1:5" x14ac:dyDescent="0.2">
      <c r="A170" s="466"/>
      <c r="B170" s="466"/>
      <c r="C170" s="466"/>
      <c r="D170" s="466"/>
      <c r="E170" s="466"/>
    </row>
    <row r="171" spans="1:5" x14ac:dyDescent="0.2">
      <c r="A171" s="466"/>
      <c r="B171" s="466"/>
      <c r="C171" s="466"/>
      <c r="D171" s="466"/>
      <c r="E171" s="466"/>
    </row>
    <row r="172" spans="1:5" x14ac:dyDescent="0.2">
      <c r="A172" s="466"/>
      <c r="B172" s="466"/>
      <c r="C172" s="466"/>
      <c r="D172" s="466"/>
      <c r="E172" s="466"/>
    </row>
    <row r="173" spans="1:5" x14ac:dyDescent="0.2">
      <c r="A173" s="466"/>
      <c r="B173" s="466"/>
      <c r="C173" s="466"/>
      <c r="D173" s="466"/>
      <c r="E173" s="466"/>
    </row>
    <row r="174" spans="1:5" x14ac:dyDescent="0.2">
      <c r="A174" s="466"/>
      <c r="B174" s="466"/>
      <c r="C174" s="466"/>
      <c r="D174" s="466"/>
      <c r="E174" s="466"/>
    </row>
    <row r="175" spans="1:5" x14ac:dyDescent="0.2">
      <c r="A175" s="466"/>
      <c r="B175" s="466"/>
      <c r="C175" s="466"/>
      <c r="D175" s="466"/>
      <c r="E175" s="466"/>
    </row>
    <row r="176" spans="1:5" x14ac:dyDescent="0.2">
      <c r="A176" s="466"/>
      <c r="B176" s="466"/>
      <c r="C176" s="466"/>
      <c r="D176" s="466"/>
      <c r="E176" s="466"/>
    </row>
    <row r="177" spans="1:5" x14ac:dyDescent="0.2">
      <c r="A177" s="466"/>
      <c r="B177" s="466"/>
      <c r="C177" s="466"/>
      <c r="D177" s="466"/>
      <c r="E177" s="466"/>
    </row>
    <row r="178" spans="1:5" x14ac:dyDescent="0.2">
      <c r="A178" s="466"/>
      <c r="B178" s="466"/>
      <c r="C178" s="466"/>
      <c r="D178" s="466"/>
      <c r="E178" s="466"/>
    </row>
    <row r="179" spans="1:5" x14ac:dyDescent="0.2">
      <c r="A179" s="466"/>
      <c r="B179" s="466"/>
      <c r="C179" s="466"/>
      <c r="D179" s="466"/>
      <c r="E179" s="466"/>
    </row>
    <row r="180" spans="1:5" x14ac:dyDescent="0.2">
      <c r="A180" s="466"/>
      <c r="B180" s="466"/>
      <c r="C180" s="466"/>
      <c r="D180" s="466"/>
      <c r="E180" s="466"/>
    </row>
    <row r="181" spans="1:5" x14ac:dyDescent="0.2">
      <c r="A181" s="466"/>
      <c r="B181" s="466"/>
      <c r="C181" s="466"/>
      <c r="D181" s="466"/>
      <c r="E181" s="466"/>
    </row>
    <row r="182" spans="1:5" x14ac:dyDescent="0.2">
      <c r="A182" s="466"/>
      <c r="B182" s="466"/>
      <c r="C182" s="466"/>
      <c r="D182" s="466"/>
      <c r="E182" s="466"/>
    </row>
    <row r="183" spans="1:5" x14ac:dyDescent="0.2">
      <c r="A183" s="466"/>
      <c r="B183" s="466"/>
      <c r="C183" s="466"/>
      <c r="D183" s="466"/>
      <c r="E183" s="466"/>
    </row>
    <row r="184" spans="1:5" x14ac:dyDescent="0.2">
      <c r="A184" s="466"/>
      <c r="B184" s="466"/>
      <c r="C184" s="466"/>
      <c r="D184" s="466"/>
      <c r="E184" s="466"/>
    </row>
    <row r="185" spans="1:5" x14ac:dyDescent="0.2">
      <c r="A185" s="466"/>
      <c r="B185" s="466"/>
      <c r="C185" s="466"/>
      <c r="D185" s="466"/>
      <c r="E185" s="466"/>
    </row>
    <row r="186" spans="1:5" x14ac:dyDescent="0.2">
      <c r="A186" s="466"/>
      <c r="B186" s="466"/>
      <c r="C186" s="466"/>
      <c r="D186" s="466"/>
      <c r="E186" s="466"/>
    </row>
    <row r="187" spans="1:5" x14ac:dyDescent="0.2">
      <c r="A187" s="466"/>
      <c r="B187" s="466"/>
      <c r="C187" s="466"/>
      <c r="D187" s="466"/>
      <c r="E187" s="466"/>
    </row>
    <row r="188" spans="1:5" x14ac:dyDescent="0.2">
      <c r="A188" s="466"/>
      <c r="B188" s="466"/>
      <c r="C188" s="466"/>
      <c r="D188" s="466"/>
      <c r="E188" s="466"/>
    </row>
    <row r="189" spans="1:5" x14ac:dyDescent="0.2">
      <c r="A189" s="466"/>
      <c r="B189" s="466"/>
      <c r="C189" s="466"/>
      <c r="D189" s="466"/>
      <c r="E189" s="466"/>
    </row>
    <row r="190" spans="1:5" x14ac:dyDescent="0.2">
      <c r="A190" s="466"/>
      <c r="B190" s="466"/>
      <c r="C190" s="466"/>
      <c r="D190" s="466"/>
      <c r="E190" s="466"/>
    </row>
    <row r="191" spans="1:5" x14ac:dyDescent="0.2">
      <c r="A191" s="466"/>
      <c r="B191" s="466"/>
      <c r="C191" s="466"/>
      <c r="D191" s="466"/>
      <c r="E191" s="466"/>
    </row>
    <row r="192" spans="1:5" x14ac:dyDescent="0.2">
      <c r="A192" s="466"/>
      <c r="B192" s="466"/>
      <c r="C192" s="466"/>
      <c r="D192" s="466"/>
      <c r="E192" s="466"/>
    </row>
    <row r="193" spans="1:5" x14ac:dyDescent="0.2">
      <c r="A193" s="466"/>
      <c r="B193" s="466"/>
      <c r="C193" s="466"/>
      <c r="D193" s="466"/>
      <c r="E193" s="466"/>
    </row>
    <row r="194" spans="1:5" x14ac:dyDescent="0.2">
      <c r="A194" s="466"/>
      <c r="B194" s="466"/>
      <c r="C194" s="466"/>
      <c r="D194" s="466"/>
      <c r="E194" s="466"/>
    </row>
    <row r="195" spans="1:5" x14ac:dyDescent="0.2">
      <c r="A195" s="466"/>
      <c r="B195" s="466"/>
      <c r="C195" s="466"/>
      <c r="D195" s="466"/>
      <c r="E195" s="466"/>
    </row>
    <row r="196" spans="1:5" x14ac:dyDescent="0.2">
      <c r="A196" s="466"/>
      <c r="B196" s="466"/>
      <c r="C196" s="466"/>
      <c r="D196" s="466"/>
      <c r="E196" s="466"/>
    </row>
    <row r="197" spans="1:5" x14ac:dyDescent="0.2">
      <c r="A197" s="466"/>
      <c r="B197" s="466"/>
      <c r="C197" s="466"/>
      <c r="D197" s="466"/>
      <c r="E197" s="466"/>
    </row>
    <row r="198" spans="1:5" x14ac:dyDescent="0.2">
      <c r="A198" s="466"/>
      <c r="B198" s="466"/>
      <c r="C198" s="466"/>
      <c r="D198" s="466"/>
      <c r="E198" s="466"/>
    </row>
    <row r="199" spans="1:5" x14ac:dyDescent="0.2">
      <c r="A199" s="466"/>
      <c r="B199" s="466"/>
      <c r="C199" s="466"/>
      <c r="D199" s="466"/>
      <c r="E199" s="466"/>
    </row>
    <row r="200" spans="1:5" x14ac:dyDescent="0.2">
      <c r="A200" s="466"/>
      <c r="B200" s="466"/>
      <c r="C200" s="466"/>
      <c r="D200" s="466"/>
      <c r="E200" s="466"/>
    </row>
    <row r="201" spans="1:5" x14ac:dyDescent="0.2">
      <c r="A201" s="466"/>
      <c r="B201" s="466"/>
      <c r="C201" s="466"/>
      <c r="D201" s="466"/>
      <c r="E201" s="466"/>
    </row>
    <row r="202" spans="1:5" x14ac:dyDescent="0.2">
      <c r="A202" s="466"/>
      <c r="B202" s="466"/>
      <c r="C202" s="466"/>
      <c r="D202" s="466"/>
      <c r="E202" s="466"/>
    </row>
    <row r="203" spans="1:5" x14ac:dyDescent="0.2">
      <c r="A203" s="466"/>
      <c r="B203" s="466"/>
      <c r="C203" s="466"/>
      <c r="D203" s="466"/>
      <c r="E203" s="466"/>
    </row>
    <row r="204" spans="1:5" x14ac:dyDescent="0.2">
      <c r="A204" s="466"/>
      <c r="B204" s="466"/>
      <c r="C204" s="466"/>
      <c r="D204" s="466"/>
      <c r="E204" s="466"/>
    </row>
    <row r="205" spans="1:5" x14ac:dyDescent="0.2">
      <c r="A205" s="466"/>
      <c r="B205" s="466"/>
      <c r="C205" s="466"/>
      <c r="D205" s="466"/>
      <c r="E205" s="466"/>
    </row>
    <row r="206" spans="1:5" x14ac:dyDescent="0.2">
      <c r="A206" s="466"/>
      <c r="B206" s="466"/>
      <c r="C206" s="466"/>
      <c r="D206" s="466"/>
      <c r="E206" s="466"/>
    </row>
    <row r="207" spans="1:5" x14ac:dyDescent="0.2">
      <c r="A207" s="466"/>
      <c r="B207" s="466"/>
      <c r="C207" s="466"/>
      <c r="D207" s="466"/>
      <c r="E207" s="466"/>
    </row>
    <row r="208" spans="1:5" x14ac:dyDescent="0.2">
      <c r="A208" s="466"/>
      <c r="B208" s="466"/>
      <c r="C208" s="466"/>
      <c r="D208" s="466"/>
      <c r="E208" s="466"/>
    </row>
    <row r="209" spans="1:5" x14ac:dyDescent="0.2">
      <c r="A209" s="466"/>
      <c r="B209" s="466"/>
      <c r="C209" s="466"/>
      <c r="D209" s="466"/>
      <c r="E209" s="466"/>
    </row>
    <row r="210" spans="1:5" x14ac:dyDescent="0.2">
      <c r="A210" s="466"/>
      <c r="B210" s="466"/>
      <c r="C210" s="466"/>
      <c r="D210" s="466"/>
      <c r="E210" s="466"/>
    </row>
    <row r="211" spans="1:5" x14ac:dyDescent="0.2">
      <c r="A211" s="466"/>
      <c r="B211" s="466"/>
      <c r="C211" s="466"/>
      <c r="D211" s="466"/>
      <c r="E211" s="466"/>
    </row>
    <row r="212" spans="1:5" x14ac:dyDescent="0.2">
      <c r="A212" s="466"/>
      <c r="B212" s="466"/>
      <c r="C212" s="466"/>
      <c r="D212" s="466"/>
      <c r="E212" s="466"/>
    </row>
    <row r="213" spans="1:5" x14ac:dyDescent="0.2">
      <c r="A213" s="466"/>
      <c r="B213" s="466"/>
      <c r="C213" s="466"/>
      <c r="D213" s="466"/>
      <c r="E213" s="466"/>
    </row>
    <row r="214" spans="1:5" x14ac:dyDescent="0.2">
      <c r="A214" s="466"/>
      <c r="B214" s="466"/>
      <c r="C214" s="466"/>
      <c r="D214" s="466"/>
      <c r="E214" s="466"/>
    </row>
    <row r="215" spans="1:5" x14ac:dyDescent="0.2">
      <c r="A215" s="466"/>
      <c r="B215" s="466"/>
      <c r="C215" s="466"/>
      <c r="D215" s="466"/>
      <c r="E215" s="466"/>
    </row>
    <row r="216" spans="1:5" x14ac:dyDescent="0.2">
      <c r="A216" s="466"/>
      <c r="B216" s="466"/>
      <c r="C216" s="466"/>
      <c r="D216" s="466"/>
      <c r="E216" s="466"/>
    </row>
    <row r="217" spans="1:5" x14ac:dyDescent="0.2">
      <c r="A217" s="466"/>
      <c r="B217" s="466"/>
      <c r="C217" s="466"/>
      <c r="D217" s="466"/>
      <c r="E217" s="466"/>
    </row>
    <row r="218" spans="1:5" x14ac:dyDescent="0.2">
      <c r="A218" s="466"/>
      <c r="B218" s="466"/>
      <c r="C218" s="466"/>
      <c r="D218" s="466"/>
      <c r="E218" s="466"/>
    </row>
    <row r="219" spans="1:5" x14ac:dyDescent="0.2">
      <c r="A219" s="466"/>
      <c r="B219" s="466"/>
      <c r="C219" s="466"/>
      <c r="D219" s="466"/>
      <c r="E219" s="466"/>
    </row>
    <row r="220" spans="1:5" x14ac:dyDescent="0.2">
      <c r="A220" s="466"/>
      <c r="B220" s="466"/>
      <c r="C220" s="466"/>
      <c r="D220" s="466"/>
      <c r="E220" s="466"/>
    </row>
    <row r="221" spans="1:5" x14ac:dyDescent="0.2">
      <c r="A221" s="466"/>
      <c r="B221" s="466"/>
      <c r="C221" s="466"/>
      <c r="D221" s="466"/>
      <c r="E221" s="466"/>
    </row>
    <row r="222" spans="1:5" x14ac:dyDescent="0.2">
      <c r="A222" s="466"/>
      <c r="B222" s="466"/>
      <c r="C222" s="466"/>
      <c r="D222" s="466"/>
      <c r="E222" s="466"/>
    </row>
    <row r="223" spans="1:5" x14ac:dyDescent="0.2">
      <c r="A223" s="466"/>
      <c r="B223" s="466"/>
      <c r="C223" s="466"/>
      <c r="D223" s="466"/>
      <c r="E223" s="466"/>
    </row>
    <row r="224" spans="1:5" x14ac:dyDescent="0.2">
      <c r="A224" s="466"/>
      <c r="B224" s="466"/>
      <c r="C224" s="466"/>
      <c r="D224" s="466"/>
      <c r="E224" s="466"/>
    </row>
    <row r="225" spans="1:5" x14ac:dyDescent="0.2">
      <c r="A225" s="466"/>
      <c r="B225" s="466"/>
      <c r="C225" s="466"/>
      <c r="D225" s="466"/>
      <c r="E225" s="466"/>
    </row>
    <row r="226" spans="1:5" x14ac:dyDescent="0.2">
      <c r="A226" s="466"/>
      <c r="B226" s="466"/>
      <c r="C226" s="466"/>
      <c r="D226" s="466"/>
      <c r="E226" s="466"/>
    </row>
    <row r="227" spans="1:5" x14ac:dyDescent="0.2">
      <c r="A227" s="466"/>
      <c r="B227" s="466"/>
      <c r="C227" s="466"/>
      <c r="D227" s="466"/>
      <c r="E227" s="466"/>
    </row>
    <row r="228" spans="1:5" x14ac:dyDescent="0.2">
      <c r="A228" s="466"/>
      <c r="B228" s="466"/>
      <c r="C228" s="466"/>
      <c r="D228" s="466"/>
      <c r="E228" s="466"/>
    </row>
    <row r="229" spans="1:5" x14ac:dyDescent="0.2">
      <c r="A229" s="466"/>
      <c r="B229" s="466"/>
      <c r="C229" s="466"/>
      <c r="D229" s="466"/>
      <c r="E229" s="466"/>
    </row>
    <row r="230" spans="1:5" x14ac:dyDescent="0.2">
      <c r="A230" s="466"/>
      <c r="B230" s="466"/>
      <c r="C230" s="466"/>
      <c r="D230" s="466"/>
      <c r="E230" s="466"/>
    </row>
    <row r="231" spans="1:5" x14ac:dyDescent="0.2">
      <c r="A231" s="466"/>
      <c r="B231" s="466"/>
      <c r="C231" s="466"/>
      <c r="D231" s="466"/>
      <c r="E231" s="466"/>
    </row>
    <row r="232" spans="1:5" x14ac:dyDescent="0.2">
      <c r="A232" s="466"/>
      <c r="B232" s="466"/>
      <c r="C232" s="466"/>
      <c r="D232" s="466"/>
      <c r="E232" s="466"/>
    </row>
    <row r="233" spans="1:5" x14ac:dyDescent="0.2">
      <c r="A233" s="466"/>
      <c r="B233" s="466"/>
      <c r="C233" s="466"/>
      <c r="D233" s="466"/>
      <c r="E233" s="466"/>
    </row>
    <row r="234" spans="1:5" x14ac:dyDescent="0.2">
      <c r="A234" s="466"/>
      <c r="B234" s="466"/>
      <c r="C234" s="466"/>
      <c r="D234" s="466"/>
      <c r="E234" s="466"/>
    </row>
    <row r="235" spans="1:5" x14ac:dyDescent="0.2">
      <c r="A235" s="466"/>
      <c r="B235" s="466"/>
      <c r="C235" s="466"/>
      <c r="D235" s="466"/>
      <c r="E235" s="466"/>
    </row>
    <row r="236" spans="1:5" x14ac:dyDescent="0.2">
      <c r="A236" s="466"/>
      <c r="B236" s="466"/>
      <c r="C236" s="466"/>
      <c r="D236" s="466"/>
      <c r="E236" s="466"/>
    </row>
    <row r="237" spans="1:5" x14ac:dyDescent="0.2">
      <c r="A237" s="466"/>
      <c r="B237" s="466"/>
      <c r="C237" s="466"/>
      <c r="D237" s="466"/>
      <c r="E237" s="466"/>
    </row>
    <row r="238" spans="1:5" x14ac:dyDescent="0.2">
      <c r="A238" s="466"/>
      <c r="B238" s="466"/>
      <c r="C238" s="466"/>
      <c r="D238" s="466"/>
      <c r="E238" s="466"/>
    </row>
    <row r="239" spans="1:5" x14ac:dyDescent="0.2">
      <c r="A239" s="466"/>
      <c r="B239" s="466"/>
      <c r="C239" s="466"/>
      <c r="D239" s="466"/>
      <c r="E239" s="466"/>
    </row>
    <row r="240" spans="1:5" x14ac:dyDescent="0.2">
      <c r="A240" s="466"/>
      <c r="B240" s="466"/>
      <c r="C240" s="466"/>
      <c r="D240" s="466"/>
      <c r="E240" s="466"/>
    </row>
    <row r="241" spans="1:5" x14ac:dyDescent="0.2">
      <c r="A241" s="466"/>
      <c r="B241" s="466"/>
      <c r="C241" s="466"/>
      <c r="D241" s="466"/>
      <c r="E241" s="466"/>
    </row>
    <row r="242" spans="1:5" x14ac:dyDescent="0.2">
      <c r="A242" s="466"/>
      <c r="B242" s="466"/>
      <c r="C242" s="466"/>
      <c r="D242" s="466"/>
      <c r="E242" s="466"/>
    </row>
    <row r="243" spans="1:5" x14ac:dyDescent="0.2">
      <c r="A243" s="466"/>
      <c r="B243" s="466"/>
      <c r="C243" s="466"/>
      <c r="D243" s="466"/>
      <c r="E243" s="466"/>
    </row>
    <row r="244" spans="1:5" x14ac:dyDescent="0.2">
      <c r="A244" s="466"/>
      <c r="B244" s="466"/>
      <c r="C244" s="466"/>
      <c r="D244" s="466"/>
      <c r="E244" s="466"/>
    </row>
    <row r="245" spans="1:5" x14ac:dyDescent="0.2">
      <c r="A245" s="466"/>
      <c r="B245" s="466"/>
      <c r="C245" s="466"/>
      <c r="D245" s="466"/>
      <c r="E245" s="466"/>
    </row>
    <row r="246" spans="1:5" x14ac:dyDescent="0.2">
      <c r="A246" s="466"/>
      <c r="B246" s="466"/>
      <c r="C246" s="466"/>
      <c r="D246" s="466"/>
      <c r="E246" s="466"/>
    </row>
    <row r="247" spans="1:5" x14ac:dyDescent="0.2">
      <c r="A247" s="466"/>
      <c r="B247" s="466"/>
      <c r="C247" s="466"/>
      <c r="D247" s="466"/>
      <c r="E247" s="466"/>
    </row>
    <row r="248" spans="1:5" x14ac:dyDescent="0.2">
      <c r="A248" s="466"/>
      <c r="B248" s="466"/>
      <c r="C248" s="466"/>
      <c r="D248" s="466"/>
      <c r="E248" s="466"/>
    </row>
    <row r="249" spans="1:5" x14ac:dyDescent="0.2">
      <c r="A249" s="466"/>
      <c r="B249" s="466"/>
      <c r="C249" s="466"/>
      <c r="D249" s="466"/>
      <c r="E249" s="466"/>
    </row>
    <row r="250" spans="1:5" x14ac:dyDescent="0.2">
      <c r="A250" s="466"/>
      <c r="B250" s="466"/>
      <c r="C250" s="466"/>
      <c r="D250" s="466"/>
      <c r="E250" s="466"/>
    </row>
    <row r="251" spans="1:5" x14ac:dyDescent="0.2">
      <c r="A251" s="466"/>
      <c r="B251" s="466"/>
      <c r="C251" s="466"/>
      <c r="D251" s="466"/>
      <c r="E251" s="466"/>
    </row>
    <row r="252" spans="1:5" x14ac:dyDescent="0.2">
      <c r="A252" s="466"/>
      <c r="B252" s="466"/>
      <c r="C252" s="466"/>
      <c r="D252" s="466"/>
      <c r="E252" s="466"/>
    </row>
    <row r="253" spans="1:5" x14ac:dyDescent="0.2">
      <c r="A253" s="466"/>
      <c r="B253" s="466"/>
      <c r="C253" s="466"/>
      <c r="D253" s="466"/>
      <c r="E253" s="466"/>
    </row>
    <row r="254" spans="1:5" x14ac:dyDescent="0.2">
      <c r="A254" s="466"/>
      <c r="B254" s="466"/>
      <c r="C254" s="466"/>
      <c r="D254" s="466"/>
      <c r="E254" s="466"/>
    </row>
    <row r="255" spans="1:5" x14ac:dyDescent="0.2">
      <c r="A255" s="466"/>
      <c r="B255" s="466"/>
      <c r="C255" s="466"/>
      <c r="D255" s="466"/>
      <c r="E255" s="466"/>
    </row>
    <row r="256" spans="1:5" x14ac:dyDescent="0.2">
      <c r="A256" s="466"/>
      <c r="B256" s="466"/>
      <c r="C256" s="466"/>
      <c r="D256" s="466"/>
      <c r="E256" s="466"/>
    </row>
    <row r="257" spans="1:5" x14ac:dyDescent="0.2">
      <c r="A257" s="466"/>
      <c r="B257" s="466"/>
      <c r="C257" s="466"/>
      <c r="D257" s="466"/>
      <c r="E257" s="466"/>
    </row>
    <row r="258" spans="1:5" x14ac:dyDescent="0.2">
      <c r="A258" s="466"/>
      <c r="B258" s="466"/>
      <c r="C258" s="466"/>
      <c r="D258" s="466"/>
      <c r="E258" s="466"/>
    </row>
    <row r="259" spans="1:5" x14ac:dyDescent="0.2">
      <c r="A259" s="466"/>
      <c r="B259" s="466"/>
      <c r="C259" s="466"/>
      <c r="D259" s="466"/>
      <c r="E259" s="466"/>
    </row>
    <row r="260" spans="1:5" x14ac:dyDescent="0.2">
      <c r="A260" s="466"/>
      <c r="B260" s="466"/>
      <c r="C260" s="466"/>
      <c r="D260" s="466"/>
      <c r="E260" s="466"/>
    </row>
    <row r="261" spans="1:5" x14ac:dyDescent="0.2">
      <c r="A261" s="466"/>
      <c r="B261" s="466"/>
      <c r="C261" s="466"/>
      <c r="D261" s="466"/>
      <c r="E261" s="466"/>
    </row>
    <row r="262" spans="1:5" x14ac:dyDescent="0.2">
      <c r="A262" s="466"/>
      <c r="B262" s="466"/>
      <c r="C262" s="466"/>
      <c r="D262" s="466"/>
      <c r="E262" s="466"/>
    </row>
    <row r="263" spans="1:5" x14ac:dyDescent="0.2">
      <c r="A263" s="466"/>
      <c r="B263" s="466"/>
      <c r="C263" s="466"/>
      <c r="D263" s="466"/>
      <c r="E263" s="466"/>
    </row>
    <row r="264" spans="1:5" x14ac:dyDescent="0.2">
      <c r="A264" s="466"/>
      <c r="B264" s="466"/>
      <c r="C264" s="466"/>
      <c r="D264" s="466"/>
      <c r="E264" s="466"/>
    </row>
    <row r="265" spans="1:5" x14ac:dyDescent="0.2">
      <c r="A265" s="466"/>
      <c r="B265" s="466"/>
      <c r="C265" s="466"/>
      <c r="D265" s="466"/>
      <c r="E265" s="466"/>
    </row>
    <row r="266" spans="1:5" x14ac:dyDescent="0.2">
      <c r="A266" s="466"/>
      <c r="B266" s="466"/>
      <c r="C266" s="466"/>
      <c r="D266" s="466"/>
      <c r="E266" s="466"/>
    </row>
    <row r="267" spans="1:5" x14ac:dyDescent="0.2">
      <c r="A267" s="466"/>
      <c r="B267" s="466"/>
      <c r="C267" s="466"/>
      <c r="D267" s="466"/>
      <c r="E267" s="466"/>
    </row>
    <row r="268" spans="1:5" x14ac:dyDescent="0.2">
      <c r="A268" s="466"/>
      <c r="B268" s="466"/>
      <c r="C268" s="466"/>
      <c r="D268" s="466"/>
      <c r="E268" s="466"/>
    </row>
    <row r="269" spans="1:5" x14ac:dyDescent="0.2">
      <c r="A269" s="466"/>
      <c r="B269" s="466"/>
      <c r="C269" s="466"/>
      <c r="D269" s="466"/>
      <c r="E269" s="466"/>
    </row>
    <row r="270" spans="1:5" x14ac:dyDescent="0.2">
      <c r="A270" s="466"/>
      <c r="B270" s="466"/>
      <c r="C270" s="466"/>
      <c r="D270" s="466"/>
      <c r="E270" s="466"/>
    </row>
    <row r="271" spans="1:5" x14ac:dyDescent="0.2">
      <c r="A271" s="466"/>
      <c r="B271" s="466"/>
      <c r="C271" s="466"/>
      <c r="D271" s="466"/>
      <c r="E271" s="466"/>
    </row>
    <row r="272" spans="1:5" x14ac:dyDescent="0.2">
      <c r="A272" s="466"/>
      <c r="B272" s="466"/>
      <c r="C272" s="466"/>
      <c r="D272" s="466"/>
      <c r="E272" s="466"/>
    </row>
    <row r="273" spans="1:5" x14ac:dyDescent="0.2">
      <c r="A273" s="466"/>
      <c r="B273" s="466"/>
      <c r="C273" s="466"/>
      <c r="D273" s="466"/>
      <c r="E273" s="466"/>
    </row>
    <row r="274" spans="1:5" x14ac:dyDescent="0.2">
      <c r="A274" s="466"/>
      <c r="B274" s="466"/>
      <c r="C274" s="466"/>
      <c r="D274" s="466"/>
      <c r="E274" s="466"/>
    </row>
    <row r="275" spans="1:5" x14ac:dyDescent="0.2">
      <c r="A275" s="466"/>
      <c r="B275" s="466"/>
      <c r="C275" s="466"/>
      <c r="D275" s="466"/>
      <c r="E275" s="466"/>
    </row>
    <row r="276" spans="1:5" x14ac:dyDescent="0.2">
      <c r="A276" s="466"/>
      <c r="B276" s="466"/>
      <c r="C276" s="466"/>
      <c r="D276" s="466"/>
      <c r="E276" s="466"/>
    </row>
    <row r="277" spans="1:5" x14ac:dyDescent="0.2">
      <c r="A277" s="466"/>
      <c r="B277" s="466"/>
      <c r="C277" s="466"/>
      <c r="D277" s="466"/>
      <c r="E277" s="466"/>
    </row>
    <row r="278" spans="1:5" x14ac:dyDescent="0.2">
      <c r="A278" s="466"/>
      <c r="B278" s="466"/>
      <c r="C278" s="466"/>
      <c r="D278" s="466"/>
      <c r="E278" s="466"/>
    </row>
    <row r="279" spans="1:5" x14ac:dyDescent="0.2">
      <c r="A279" s="466"/>
      <c r="B279" s="466"/>
      <c r="C279" s="466"/>
      <c r="D279" s="466"/>
      <c r="E279" s="466"/>
    </row>
    <row r="280" spans="1:5" x14ac:dyDescent="0.2">
      <c r="A280" s="466"/>
      <c r="B280" s="466"/>
      <c r="C280" s="466"/>
      <c r="D280" s="466"/>
      <c r="E280" s="466"/>
    </row>
    <row r="281" spans="1:5" x14ac:dyDescent="0.2">
      <c r="A281" s="466"/>
      <c r="B281" s="466"/>
      <c r="C281" s="466"/>
      <c r="D281" s="466"/>
      <c r="E281" s="466"/>
    </row>
    <row r="282" spans="1:5" x14ac:dyDescent="0.2">
      <c r="A282" s="466"/>
      <c r="B282" s="466"/>
      <c r="C282" s="466"/>
      <c r="D282" s="466"/>
      <c r="E282" s="466"/>
    </row>
    <row r="283" spans="1:5" x14ac:dyDescent="0.2">
      <c r="A283" s="466"/>
      <c r="B283" s="466"/>
      <c r="C283" s="466"/>
      <c r="D283" s="466"/>
      <c r="E283" s="466"/>
    </row>
    <row r="284" spans="1:5" x14ac:dyDescent="0.2">
      <c r="A284" s="466"/>
      <c r="B284" s="466"/>
      <c r="C284" s="466"/>
      <c r="D284" s="466"/>
      <c r="E284" s="466"/>
    </row>
    <row r="285" spans="1:5" x14ac:dyDescent="0.2">
      <c r="A285" s="466"/>
      <c r="B285" s="466"/>
      <c r="C285" s="466"/>
      <c r="D285" s="466"/>
      <c r="E285" s="466"/>
    </row>
    <row r="286" spans="1:5" x14ac:dyDescent="0.2">
      <c r="A286" s="466"/>
      <c r="B286" s="466"/>
      <c r="C286" s="466"/>
      <c r="D286" s="466"/>
      <c r="E286" s="466"/>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4" customWidth="1"/>
    <col min="2" max="4" width="13.75" style="453" customWidth="1"/>
    <col min="5" max="7" width="13.75" style="488" customWidth="1"/>
    <col min="8" max="8" width="13.75" style="476" customWidth="1"/>
    <col min="9" max="14" width="13.75" style="488" customWidth="1"/>
    <col min="15" max="16384" width="11" style="453"/>
  </cols>
  <sheetData>
    <row r="1" spans="1:14" s="475" customFormat="1" ht="15" customHeight="1" x14ac:dyDescent="0.2">
      <c r="E1" s="476"/>
      <c r="F1" s="476"/>
      <c r="G1" s="476"/>
      <c r="H1" s="476"/>
      <c r="I1" s="476"/>
      <c r="J1" s="476"/>
      <c r="K1" s="476"/>
      <c r="L1" s="476"/>
      <c r="M1" s="476"/>
      <c r="N1" s="476"/>
    </row>
    <row r="2" spans="1:14" s="475" customFormat="1" ht="15" customHeight="1" x14ac:dyDescent="0.2">
      <c r="A2" s="477" t="s">
        <v>65</v>
      </c>
      <c r="E2" s="476"/>
      <c r="F2" s="476"/>
      <c r="G2" s="476"/>
      <c r="H2" s="476"/>
      <c r="I2" s="476"/>
      <c r="J2" s="476"/>
      <c r="K2" s="476"/>
      <c r="L2" s="476"/>
      <c r="M2" s="476"/>
      <c r="N2" s="476"/>
    </row>
    <row r="3" spans="1:14" s="475" customFormat="1" ht="15" customHeight="1" x14ac:dyDescent="0.2">
      <c r="E3" s="476"/>
      <c r="F3" s="476"/>
      <c r="G3" s="476"/>
      <c r="H3" s="476"/>
      <c r="I3" s="476"/>
      <c r="J3" s="476"/>
      <c r="K3" s="476"/>
      <c r="L3" s="476"/>
      <c r="M3" s="476"/>
      <c r="N3" s="476"/>
    </row>
    <row r="4" spans="1:14" s="475" customFormat="1" ht="15" customHeight="1" x14ac:dyDescent="0.2">
      <c r="B4" s="678" t="s">
        <v>436</v>
      </c>
      <c r="C4" s="678"/>
      <c r="D4" s="678" t="s">
        <v>437</v>
      </c>
      <c r="E4" s="678"/>
      <c r="F4" s="672" t="s">
        <v>438</v>
      </c>
      <c r="G4" s="672"/>
      <c r="H4" s="672" t="s">
        <v>439</v>
      </c>
      <c r="I4" s="672"/>
      <c r="J4" s="672" t="s">
        <v>440</v>
      </c>
      <c r="K4" s="672"/>
      <c r="L4" s="672"/>
      <c r="M4" s="672"/>
      <c r="N4" s="672"/>
    </row>
    <row r="5" spans="1:14" s="475" customFormat="1" ht="15" customHeight="1" x14ac:dyDescent="0.2">
      <c r="B5" s="475" t="s">
        <v>441</v>
      </c>
      <c r="C5" s="475" t="s">
        <v>442</v>
      </c>
      <c r="D5" s="475" t="s">
        <v>441</v>
      </c>
      <c r="E5" s="475" t="s">
        <v>442</v>
      </c>
      <c r="F5" s="475" t="s">
        <v>441</v>
      </c>
      <c r="G5" s="475" t="s">
        <v>442</v>
      </c>
      <c r="H5" s="475" t="s">
        <v>441</v>
      </c>
      <c r="I5" s="475" t="s">
        <v>442</v>
      </c>
      <c r="J5" s="476" t="s">
        <v>443</v>
      </c>
      <c r="K5" s="476" t="s">
        <v>444</v>
      </c>
      <c r="L5" s="476" t="s">
        <v>445</v>
      </c>
      <c r="M5" s="476" t="s">
        <v>446</v>
      </c>
      <c r="N5" s="476" t="s">
        <v>447</v>
      </c>
    </row>
    <row r="6" spans="1:14" s="475" customFormat="1" ht="15" customHeight="1" x14ac:dyDescent="0.2">
      <c r="A6" s="478" t="s">
        <v>448</v>
      </c>
      <c r="B6" s="479">
        <f>'Tabelle 2.3'!J11</f>
        <v>0.85552526735164602</v>
      </c>
      <c r="C6" s="480">
        <f>'Tabelle 3.3'!J11</f>
        <v>-4.5061317615742942</v>
      </c>
      <c r="D6" s="481">
        <f t="shared" ref="D6:E9" si="0">IF(OR(AND(B6&gt;=-50,B6&lt;=50),ISNUMBER(B6)=FALSE),B6,"")</f>
        <v>0.85552526735164602</v>
      </c>
      <c r="E6" s="481">
        <f t="shared" si="0"/>
        <v>-4.5061317615742942</v>
      </c>
      <c r="F6" s="476" t="str">
        <f t="shared" ref="F6:G9" si="1">IF(ISNUMBER(B6)=FALSE,"",IF(B6&lt;-50,"&lt; -50",IF(B6&gt;50,"&gt; 50","")))</f>
        <v/>
      </c>
      <c r="G6" s="476" t="str">
        <f t="shared" si="1"/>
        <v/>
      </c>
      <c r="H6" s="482" t="str">
        <f t="shared" ref="H6:I9" si="2">IF(B6&lt;-50,0.75,IF(B6&gt;50,-0.75,""))</f>
        <v/>
      </c>
      <c r="I6" s="482" t="str">
        <f t="shared" si="2"/>
        <v/>
      </c>
      <c r="J6" s="476" t="e">
        <f>IF(OR(B6&lt;-50,B6&gt;50),N6,#N/A)</f>
        <v>#N/A</v>
      </c>
      <c r="K6" s="476" t="e">
        <f>IF(B6&lt;-50,-45,IF(B6&gt;50,45,#N/A))</f>
        <v>#N/A</v>
      </c>
      <c r="L6" s="476" t="e">
        <f>IF(OR(C6&lt;-50,C6&gt;50),N6,#N/A)</f>
        <v>#N/A</v>
      </c>
      <c r="M6" s="476" t="e">
        <f>IF(C6&lt;-50,-45,IF(C6&gt;50,45,#N/A))</f>
        <v>#N/A</v>
      </c>
      <c r="N6" s="476">
        <v>5</v>
      </c>
    </row>
    <row r="7" spans="1:14" s="475" customFormat="1" ht="15" customHeight="1" x14ac:dyDescent="0.2">
      <c r="A7" s="478" t="s">
        <v>449</v>
      </c>
      <c r="B7" s="479">
        <f>'Tabelle 2.1'!J25</f>
        <v>1.0013227114154917</v>
      </c>
      <c r="C7" s="480">
        <f>'Tabelle 3.1'!J23</f>
        <v>-1.8915068707011207</v>
      </c>
      <c r="D7" s="481">
        <f t="shared" si="0"/>
        <v>1.0013227114154917</v>
      </c>
      <c r="E7" s="481">
        <f>IF(OR(AND(C7&gt;=-50,C7&lt;=50),ISNUMBER(C7)=FALSE),C7,"")</f>
        <v>-1.8915068707011207</v>
      </c>
      <c r="F7" s="476" t="str">
        <f t="shared" si="1"/>
        <v/>
      </c>
      <c r="G7" s="476" t="str">
        <f>IF(ISNUMBER(C7)=FALSE,"",IF(C7&lt;-50,"&lt; -50",IF(C7&gt;50,"&gt; 50","")))</f>
        <v/>
      </c>
      <c r="H7" s="482" t="str">
        <f t="shared" si="2"/>
        <v/>
      </c>
      <c r="I7" s="482" t="str">
        <f>IF(C7&lt;-50,0.75,IF(C7&gt;50,-0.75,""))</f>
        <v/>
      </c>
      <c r="J7" s="476" t="e">
        <f>IF(OR(B7&lt;-50,B7&gt;50),N7,#N/A)</f>
        <v>#N/A</v>
      </c>
      <c r="K7" s="476" t="e">
        <f>IF(B7&lt;-50,-45,IF(B7&gt;50,45,#N/A))</f>
        <v>#N/A</v>
      </c>
      <c r="L7" s="476" t="e">
        <f>IF(OR(C7&lt;-50,C7&gt;50),N7,#N/A)</f>
        <v>#N/A</v>
      </c>
      <c r="M7" s="476" t="e">
        <f>IF(C7&lt;-50,-45,IF(C7&gt;50,45,#N/A))</f>
        <v>#N/A</v>
      </c>
      <c r="N7" s="476">
        <v>15</v>
      </c>
    </row>
    <row r="8" spans="1:14" s="475" customFormat="1" ht="15" customHeight="1" x14ac:dyDescent="0.2">
      <c r="A8" s="478" t="s">
        <v>450</v>
      </c>
      <c r="B8" s="479">
        <f>'Tabelle 2.1'!J38</f>
        <v>1.1186464311118853</v>
      </c>
      <c r="C8" s="480">
        <f>'Tabelle 3.1'!J34</f>
        <v>-2.7637010795899166</v>
      </c>
      <c r="D8" s="481">
        <f t="shared" si="0"/>
        <v>1.1186464311118853</v>
      </c>
      <c r="E8" s="481">
        <f>IF(OR(AND(C8&gt;=-50,C8&lt;=50),ISNUMBER(C8)=FALSE),C8,"")</f>
        <v>-2.7637010795899166</v>
      </c>
      <c r="F8" s="476" t="str">
        <f t="shared" si="1"/>
        <v/>
      </c>
      <c r="G8" s="476" t="str">
        <f>IF(ISNUMBER(C8)=FALSE,"",IF(C8&lt;-50,"&lt; -50",IF(C8&gt;50,"&gt; 50","")))</f>
        <v/>
      </c>
      <c r="H8" s="482" t="str">
        <f t="shared" si="2"/>
        <v/>
      </c>
      <c r="I8" s="482" t="str">
        <f>IF(C8&lt;-50,0.75,IF(C8&gt;50,-0.75,""))</f>
        <v/>
      </c>
      <c r="J8" s="476" t="e">
        <f>IF(OR(B8&lt;-50,B8&gt;50),N8,#N/A)</f>
        <v>#N/A</v>
      </c>
      <c r="K8" s="476" t="e">
        <f>IF(B8&lt;-50,-45,IF(B8&gt;50,45,#N/A))</f>
        <v>#N/A</v>
      </c>
      <c r="L8" s="476" t="e">
        <f>IF(OR(C8&lt;-50,C8&gt;50),N8,#N/A)</f>
        <v>#N/A</v>
      </c>
      <c r="M8" s="476" t="e">
        <f>IF(C8&lt;-50,-45,IF(C8&gt;50,45,#N/A))</f>
        <v>#N/A</v>
      </c>
      <c r="N8" s="476">
        <v>25</v>
      </c>
    </row>
    <row r="9" spans="1:14" s="475" customFormat="1" ht="15" customHeight="1" x14ac:dyDescent="0.2">
      <c r="A9" s="478" t="s">
        <v>451</v>
      </c>
      <c r="B9" s="479">
        <f>'Tabelle 2.1'!J51</f>
        <v>1.0875687030768</v>
      </c>
      <c r="C9" s="480">
        <f>'Tabelle 3.1'!J45</f>
        <v>-2.8655893304673015</v>
      </c>
      <c r="D9" s="481">
        <f t="shared" si="0"/>
        <v>1.0875687030768</v>
      </c>
      <c r="E9" s="481">
        <f t="shared" si="0"/>
        <v>-2.8655893304673015</v>
      </c>
      <c r="F9" s="476" t="str">
        <f t="shared" si="1"/>
        <v/>
      </c>
      <c r="G9" s="476" t="str">
        <f t="shared" si="1"/>
        <v/>
      </c>
      <c r="H9" s="482" t="str">
        <f t="shared" si="2"/>
        <v/>
      </c>
      <c r="I9" s="482" t="str">
        <f t="shared" si="2"/>
        <v/>
      </c>
      <c r="J9" s="476" t="e">
        <f>IF(OR(B9&lt;-50,B9&gt;50),N9,#N/A)</f>
        <v>#N/A</v>
      </c>
      <c r="K9" s="476" t="e">
        <f>IF(B9&lt;-50,-45,IF(B9&gt;50,45,#N/A))</f>
        <v>#N/A</v>
      </c>
      <c r="L9" s="476" t="e">
        <f>IF(OR(C9&lt;-50,C9&gt;50),N9,#N/A)</f>
        <v>#N/A</v>
      </c>
      <c r="M9" s="476" t="e">
        <f>IF(C9&lt;-50,-45,IF(C9&gt;50,45,#N/A))</f>
        <v>#N/A</v>
      </c>
      <c r="N9" s="476">
        <v>35</v>
      </c>
    </row>
    <row r="10" spans="1:14" s="475" customFormat="1" ht="15" customHeight="1" x14ac:dyDescent="0.2">
      <c r="E10" s="476"/>
      <c r="F10" s="476"/>
      <c r="G10" s="476"/>
      <c r="H10" s="476"/>
      <c r="I10" s="476"/>
      <c r="J10" s="476"/>
      <c r="K10" s="476"/>
      <c r="L10" s="476"/>
      <c r="M10" s="476"/>
      <c r="N10" s="476"/>
    </row>
    <row r="11" spans="1:14" s="475" customFormat="1" ht="15" customHeight="1" x14ac:dyDescent="0.2">
      <c r="E11" s="476"/>
      <c r="F11" s="476"/>
      <c r="G11" s="476"/>
      <c r="H11" s="476"/>
      <c r="I11" s="476"/>
      <c r="J11" s="476"/>
      <c r="K11" s="476"/>
      <c r="L11" s="476"/>
      <c r="M11" s="476"/>
      <c r="N11" s="476"/>
    </row>
    <row r="12" spans="1:14" s="475" customFormat="1" ht="15" customHeight="1" x14ac:dyDescent="0.2">
      <c r="A12" s="679" t="s">
        <v>452</v>
      </c>
      <c r="B12" s="678" t="s">
        <v>436</v>
      </c>
      <c r="C12" s="678"/>
      <c r="D12" s="678" t="s">
        <v>437</v>
      </c>
      <c r="E12" s="678"/>
      <c r="F12" s="672" t="s">
        <v>438</v>
      </c>
      <c r="G12" s="672"/>
      <c r="H12" s="672" t="s">
        <v>439</v>
      </c>
      <c r="I12" s="672"/>
      <c r="J12" s="672" t="s">
        <v>440</v>
      </c>
      <c r="K12" s="672"/>
      <c r="L12" s="672"/>
      <c r="M12" s="672"/>
      <c r="N12" s="672"/>
    </row>
    <row r="13" spans="1:14" s="475" customFormat="1" ht="15" customHeight="1" x14ac:dyDescent="0.2">
      <c r="A13" s="679"/>
      <c r="B13" s="475" t="s">
        <v>441</v>
      </c>
      <c r="C13" s="475" t="s">
        <v>442</v>
      </c>
      <c r="D13" s="475" t="s">
        <v>441</v>
      </c>
      <c r="E13" s="475" t="s">
        <v>442</v>
      </c>
      <c r="F13" s="475" t="s">
        <v>441</v>
      </c>
      <c r="G13" s="475" t="s">
        <v>442</v>
      </c>
      <c r="H13" s="475" t="s">
        <v>441</v>
      </c>
      <c r="I13" s="475" t="s">
        <v>442</v>
      </c>
      <c r="J13" s="476" t="s">
        <v>443</v>
      </c>
      <c r="K13" s="476" t="s">
        <v>444</v>
      </c>
      <c r="L13" s="476" t="s">
        <v>445</v>
      </c>
      <c r="M13" s="476" t="s">
        <v>446</v>
      </c>
      <c r="N13" s="476" t="s">
        <v>447</v>
      </c>
    </row>
    <row r="14" spans="1:14" s="475" customFormat="1" ht="15" customHeight="1" x14ac:dyDescent="0.2">
      <c r="A14" s="475">
        <v>1</v>
      </c>
      <c r="B14" s="479">
        <f>'Tabelle 2.3'!J11</f>
        <v>0.85552526735164602</v>
      </c>
      <c r="C14" s="480">
        <f>'Tabelle 3.3'!J11</f>
        <v>-4.5061317615742942</v>
      </c>
      <c r="D14" s="481">
        <f>IF(OR(AND(B14&gt;=-50,B14&lt;=50),ISNUMBER(B14)=FALSE),B14,"")</f>
        <v>0.85552526735164602</v>
      </c>
      <c r="E14" s="481">
        <f>IF(OR(AND(C14&gt;=-50,C14&lt;=50),ISNUMBER(C14)=FALSE),C14,"")</f>
        <v>-4.5061317615742942</v>
      </c>
      <c r="F14" s="476" t="str">
        <f>IF(ISNUMBER(B14)=FALSE,"",IF(B14&lt;-50,"&lt; -50",IF(B14&gt;50,"&gt; 50","")))</f>
        <v/>
      </c>
      <c r="G14" s="476" t="str">
        <f>IF(ISNUMBER(C14)=FALSE,"",IF(C14&lt;-50,"&lt; -50",IF(C14&gt;50,"&gt; 50","")))</f>
        <v/>
      </c>
      <c r="H14" s="482" t="str">
        <f>IF(B14&lt;-50,0.75,IF(B14&gt;50,-0.75,""))</f>
        <v/>
      </c>
      <c r="I14" s="482" t="str">
        <f>IF(C14&lt;-50,0.75,IF(C14&gt;50,-0.75,""))</f>
        <v/>
      </c>
      <c r="J14" s="476" t="e">
        <f>IF(OR(B14&lt;-50,B14&gt;50),N14,#N/A)</f>
        <v>#N/A</v>
      </c>
      <c r="K14" s="476" t="e">
        <f>IF(B14&lt;-50,-45,IF(B14&gt;50,45,#N/A))</f>
        <v>#N/A</v>
      </c>
      <c r="L14" s="476" t="e">
        <f>IF(OR(C14&lt;-50,C14&gt;50),N14,#N/A)</f>
        <v>#N/A</v>
      </c>
      <c r="M14" s="476" t="e">
        <f>IF(C14&lt;-50,-45,IF(C14&gt;50,45,#N/A))</f>
        <v>#N/A</v>
      </c>
      <c r="N14" s="476">
        <v>5</v>
      </c>
    </row>
    <row r="15" spans="1:14" s="475" customFormat="1" ht="15" customHeight="1" x14ac:dyDescent="0.2">
      <c r="A15" s="475">
        <v>2</v>
      </c>
      <c r="B15" s="479">
        <f>'Tabelle 2.3'!J12</f>
        <v>0.75187969924812026</v>
      </c>
      <c r="C15" s="480">
        <f>'Tabelle 3.3'!J12</f>
        <v>-2.8571428571428572</v>
      </c>
      <c r="D15" s="481">
        <f t="shared" ref="D15:E45" si="3">IF(OR(AND(B15&gt;=-50,B15&lt;=50),ISNUMBER(B15)=FALSE),B15,"")</f>
        <v>0.75187969924812026</v>
      </c>
      <c r="E15" s="481">
        <f t="shared" si="3"/>
        <v>-2.8571428571428572</v>
      </c>
      <c r="F15" s="476" t="str">
        <f t="shared" ref="F15:G45" si="4">IF(ISNUMBER(B15)=FALSE,"",IF(B15&lt;-50,"&lt; -50",IF(B15&gt;50,"&gt; 50","")))</f>
        <v/>
      </c>
      <c r="G15" s="476" t="str">
        <f t="shared" si="4"/>
        <v/>
      </c>
      <c r="H15" s="482" t="str">
        <f t="shared" ref="H15:I45" si="5">IF(B15&lt;-50,0.75,IF(B15&gt;50,-0.75,""))</f>
        <v/>
      </c>
      <c r="I15" s="482" t="str">
        <f t="shared" si="5"/>
        <v/>
      </c>
      <c r="J15" s="476" t="e">
        <f t="shared" ref="J15:J45" si="6">IF(OR(B15&lt;-50,B15&gt;50),N15,#N/A)</f>
        <v>#N/A</v>
      </c>
      <c r="K15" s="476" t="e">
        <f t="shared" ref="K15:K45" si="7">IF(B15&lt;-50,-45,IF(B15&gt;50,45,#N/A))</f>
        <v>#N/A</v>
      </c>
      <c r="L15" s="476" t="e">
        <f t="shared" ref="L15:L45" si="8">IF(OR(C15&lt;-50,C15&gt;50),N15,#N/A)</f>
        <v>#N/A</v>
      </c>
      <c r="M15" s="476" t="e">
        <f t="shared" ref="M15:M45" si="9">IF(C15&lt;-50,-45,IF(C15&gt;50,45,#N/A))</f>
        <v>#N/A</v>
      </c>
      <c r="N15" s="476">
        <v>15</v>
      </c>
    </row>
    <row r="16" spans="1:14" s="475" customFormat="1" ht="15" customHeight="1" x14ac:dyDescent="0.2">
      <c r="A16" s="475">
        <v>3</v>
      </c>
      <c r="B16" s="479">
        <f>'Tabelle 2.3'!J13</f>
        <v>8.0741230972865647</v>
      </c>
      <c r="C16" s="480">
        <f>'Tabelle 3.3'!J13</f>
        <v>0</v>
      </c>
      <c r="D16" s="481">
        <f t="shared" si="3"/>
        <v>8.0741230972865647</v>
      </c>
      <c r="E16" s="481">
        <f t="shared" si="3"/>
        <v>0</v>
      </c>
      <c r="F16" s="476" t="str">
        <f t="shared" si="4"/>
        <v/>
      </c>
      <c r="G16" s="476" t="str">
        <f t="shared" si="4"/>
        <v/>
      </c>
      <c r="H16" s="482" t="str">
        <f t="shared" si="5"/>
        <v/>
      </c>
      <c r="I16" s="482" t="str">
        <f t="shared" si="5"/>
        <v/>
      </c>
      <c r="J16" s="476" t="e">
        <f t="shared" si="6"/>
        <v>#N/A</v>
      </c>
      <c r="K16" s="476" t="e">
        <f t="shared" si="7"/>
        <v>#N/A</v>
      </c>
      <c r="L16" s="476" t="e">
        <f t="shared" si="8"/>
        <v>#N/A</v>
      </c>
      <c r="M16" s="476" t="e">
        <f t="shared" si="9"/>
        <v>#N/A</v>
      </c>
      <c r="N16" s="476">
        <v>25</v>
      </c>
    </row>
    <row r="17" spans="1:14" s="475" customFormat="1" ht="15" customHeight="1" x14ac:dyDescent="0.2">
      <c r="A17" s="475">
        <v>4</v>
      </c>
      <c r="B17" s="479">
        <f>'Tabelle 2.3'!J14</f>
        <v>-1.7898118402937127</v>
      </c>
      <c r="C17" s="480">
        <f>'Tabelle 3.3'!J14</f>
        <v>-11.965811965811966</v>
      </c>
      <c r="D17" s="481">
        <f t="shared" si="3"/>
        <v>-1.7898118402937127</v>
      </c>
      <c r="E17" s="481">
        <f t="shared" si="3"/>
        <v>-11.965811965811966</v>
      </c>
      <c r="F17" s="476" t="str">
        <f t="shared" si="4"/>
        <v/>
      </c>
      <c r="G17" s="476" t="str">
        <f t="shared" si="4"/>
        <v/>
      </c>
      <c r="H17" s="482" t="str">
        <f t="shared" si="5"/>
        <v/>
      </c>
      <c r="I17" s="482" t="str">
        <f t="shared" si="5"/>
        <v/>
      </c>
      <c r="J17" s="476" t="e">
        <f t="shared" si="6"/>
        <v>#N/A</v>
      </c>
      <c r="K17" s="476" t="e">
        <f t="shared" si="7"/>
        <v>#N/A</v>
      </c>
      <c r="L17" s="476" t="e">
        <f t="shared" si="8"/>
        <v>#N/A</v>
      </c>
      <c r="M17" s="476" t="e">
        <f t="shared" si="9"/>
        <v>#N/A</v>
      </c>
      <c r="N17" s="476">
        <v>36</v>
      </c>
    </row>
    <row r="18" spans="1:14" s="475" customFormat="1" ht="15" customHeight="1" x14ac:dyDescent="0.2">
      <c r="A18" s="475">
        <v>5</v>
      </c>
      <c r="B18" s="479">
        <f>'Tabelle 2.3'!J15</f>
        <v>-2.1179164281625642</v>
      </c>
      <c r="C18" s="480">
        <f>'Tabelle 3.3'!J15</f>
        <v>-19.491525423728813</v>
      </c>
      <c r="D18" s="481">
        <f t="shared" si="3"/>
        <v>-2.1179164281625642</v>
      </c>
      <c r="E18" s="481">
        <f t="shared" si="3"/>
        <v>-19.491525423728813</v>
      </c>
      <c r="F18" s="476" t="str">
        <f t="shared" si="4"/>
        <v/>
      </c>
      <c r="G18" s="476" t="str">
        <f t="shared" si="4"/>
        <v/>
      </c>
      <c r="H18" s="482" t="str">
        <f t="shared" si="5"/>
        <v/>
      </c>
      <c r="I18" s="482" t="str">
        <f t="shared" si="5"/>
        <v/>
      </c>
      <c r="J18" s="476" t="e">
        <f t="shared" si="6"/>
        <v>#N/A</v>
      </c>
      <c r="K18" s="476" t="e">
        <f t="shared" si="7"/>
        <v>#N/A</v>
      </c>
      <c r="L18" s="476" t="e">
        <f t="shared" si="8"/>
        <v>#N/A</v>
      </c>
      <c r="M18" s="476" t="e">
        <f t="shared" si="9"/>
        <v>#N/A</v>
      </c>
      <c r="N18" s="476">
        <v>46</v>
      </c>
    </row>
    <row r="19" spans="1:14" s="475" customFormat="1" ht="15" customHeight="1" x14ac:dyDescent="0.2">
      <c r="A19" s="475">
        <v>6</v>
      </c>
      <c r="B19" s="479">
        <f>'Tabelle 2.3'!J16</f>
        <v>2.61644623346751</v>
      </c>
      <c r="C19" s="480">
        <f>'Tabelle 3.3'!J16</f>
        <v>2.7472527472527473</v>
      </c>
      <c r="D19" s="481">
        <f t="shared" si="3"/>
        <v>2.61644623346751</v>
      </c>
      <c r="E19" s="481">
        <f t="shared" si="3"/>
        <v>2.7472527472527473</v>
      </c>
      <c r="F19" s="476" t="str">
        <f t="shared" si="4"/>
        <v/>
      </c>
      <c r="G19" s="476" t="str">
        <f t="shared" si="4"/>
        <v/>
      </c>
      <c r="H19" s="482" t="str">
        <f t="shared" si="5"/>
        <v/>
      </c>
      <c r="I19" s="482" t="str">
        <f t="shared" si="5"/>
        <v/>
      </c>
      <c r="J19" s="476" t="e">
        <f t="shared" si="6"/>
        <v>#N/A</v>
      </c>
      <c r="K19" s="476" t="e">
        <f t="shared" si="7"/>
        <v>#N/A</v>
      </c>
      <c r="L19" s="476" t="e">
        <f t="shared" si="8"/>
        <v>#N/A</v>
      </c>
      <c r="M19" s="476" t="e">
        <f t="shared" si="9"/>
        <v>#N/A</v>
      </c>
      <c r="N19" s="476">
        <v>56</v>
      </c>
    </row>
    <row r="20" spans="1:14" s="475" customFormat="1" ht="15" customHeight="1" x14ac:dyDescent="0.2">
      <c r="A20" s="475">
        <v>7</v>
      </c>
      <c r="B20" s="479">
        <f>'Tabelle 2.3'!J17</f>
        <v>-13.033536585365853</v>
      </c>
      <c r="C20" s="480">
        <f>'Tabelle 3.3'!J17</f>
        <v>-30</v>
      </c>
      <c r="D20" s="481">
        <f t="shared" si="3"/>
        <v>-13.033536585365853</v>
      </c>
      <c r="E20" s="481">
        <f t="shared" si="3"/>
        <v>-30</v>
      </c>
      <c r="F20" s="476" t="str">
        <f t="shared" si="4"/>
        <v/>
      </c>
      <c r="G20" s="476" t="str">
        <f t="shared" si="4"/>
        <v/>
      </c>
      <c r="H20" s="482" t="str">
        <f t="shared" si="5"/>
        <v/>
      </c>
      <c r="I20" s="482" t="str">
        <f t="shared" si="5"/>
        <v/>
      </c>
      <c r="J20" s="476" t="e">
        <f t="shared" si="6"/>
        <v>#N/A</v>
      </c>
      <c r="K20" s="476" t="e">
        <f t="shared" si="7"/>
        <v>#N/A</v>
      </c>
      <c r="L20" s="476" t="e">
        <f t="shared" si="8"/>
        <v>#N/A</v>
      </c>
      <c r="M20" s="476" t="e">
        <f t="shared" si="9"/>
        <v>#N/A</v>
      </c>
      <c r="N20" s="476">
        <v>67</v>
      </c>
    </row>
    <row r="21" spans="1:14" s="475" customFormat="1" ht="15" customHeight="1" x14ac:dyDescent="0.2">
      <c r="A21" s="475">
        <v>8</v>
      </c>
      <c r="B21" s="479">
        <f>'Tabelle 2.3'!J18</f>
        <v>-3.8834951456310676E-2</v>
      </c>
      <c r="C21" s="480">
        <f>'Tabelle 3.3'!J18</f>
        <v>0.64102564102564108</v>
      </c>
      <c r="D21" s="481">
        <f t="shared" si="3"/>
        <v>-3.8834951456310676E-2</v>
      </c>
      <c r="E21" s="481">
        <f t="shared" si="3"/>
        <v>0.64102564102564108</v>
      </c>
      <c r="F21" s="476" t="str">
        <f t="shared" si="4"/>
        <v/>
      </c>
      <c r="G21" s="476" t="str">
        <f t="shared" si="4"/>
        <v/>
      </c>
      <c r="H21" s="482" t="str">
        <f t="shared" si="5"/>
        <v/>
      </c>
      <c r="I21" s="482" t="str">
        <f t="shared" si="5"/>
        <v/>
      </c>
      <c r="J21" s="476" t="e">
        <f t="shared" si="6"/>
        <v>#N/A</v>
      </c>
      <c r="K21" s="476" t="e">
        <f t="shared" si="7"/>
        <v>#N/A</v>
      </c>
      <c r="L21" s="476" t="e">
        <f t="shared" si="8"/>
        <v>#N/A</v>
      </c>
      <c r="M21" s="476" t="e">
        <f t="shared" si="9"/>
        <v>#N/A</v>
      </c>
      <c r="N21" s="476">
        <v>77</v>
      </c>
    </row>
    <row r="22" spans="1:14" s="475" customFormat="1" ht="15" customHeight="1" x14ac:dyDescent="0.2">
      <c r="A22" s="475">
        <v>9</v>
      </c>
      <c r="B22" s="479">
        <f>'Tabelle 2.3'!J19</f>
        <v>-0.32149418248622169</v>
      </c>
      <c r="C22" s="480">
        <f>'Tabelle 3.3'!J19</f>
        <v>3.5460992907801416</v>
      </c>
      <c r="D22" s="481">
        <f t="shared" si="3"/>
        <v>-0.32149418248622169</v>
      </c>
      <c r="E22" s="481">
        <f t="shared" si="3"/>
        <v>3.5460992907801416</v>
      </c>
      <c r="F22" s="476" t="str">
        <f t="shared" si="4"/>
        <v/>
      </c>
      <c r="G22" s="476" t="str">
        <f t="shared" si="4"/>
        <v/>
      </c>
      <c r="H22" s="482" t="str">
        <f t="shared" si="5"/>
        <v/>
      </c>
      <c r="I22" s="482" t="str">
        <f t="shared" si="5"/>
        <v/>
      </c>
      <c r="J22" s="476" t="e">
        <f t="shared" si="6"/>
        <v>#N/A</v>
      </c>
      <c r="K22" s="476" t="e">
        <f t="shared" si="7"/>
        <v>#N/A</v>
      </c>
      <c r="L22" s="476" t="e">
        <f t="shared" si="8"/>
        <v>#N/A</v>
      </c>
      <c r="M22" s="476" t="e">
        <f t="shared" si="9"/>
        <v>#N/A</v>
      </c>
      <c r="N22" s="476">
        <v>87</v>
      </c>
    </row>
    <row r="23" spans="1:14" s="475" customFormat="1" ht="15" customHeight="1" x14ac:dyDescent="0.2">
      <c r="A23" s="475">
        <v>10</v>
      </c>
      <c r="B23" s="479">
        <f>'Tabelle 2.3'!J20</f>
        <v>27.519379844961239</v>
      </c>
      <c r="C23" s="480">
        <f>'Tabelle 3.3'!J20</f>
        <v>-11.834319526627219</v>
      </c>
      <c r="D23" s="481">
        <f t="shared" si="3"/>
        <v>27.519379844961239</v>
      </c>
      <c r="E23" s="481">
        <f t="shared" si="3"/>
        <v>-11.834319526627219</v>
      </c>
      <c r="F23" s="476" t="str">
        <f t="shared" si="4"/>
        <v/>
      </c>
      <c r="G23" s="476" t="str">
        <f t="shared" si="4"/>
        <v/>
      </c>
      <c r="H23" s="482" t="str">
        <f t="shared" si="5"/>
        <v/>
      </c>
      <c r="I23" s="482" t="str">
        <f t="shared" si="5"/>
        <v/>
      </c>
      <c r="J23" s="476" t="e">
        <f t="shared" si="6"/>
        <v>#N/A</v>
      </c>
      <c r="K23" s="476" t="e">
        <f t="shared" si="7"/>
        <v>#N/A</v>
      </c>
      <c r="L23" s="476" t="e">
        <f t="shared" si="8"/>
        <v>#N/A</v>
      </c>
      <c r="M23" s="476" t="e">
        <f t="shared" si="9"/>
        <v>#N/A</v>
      </c>
      <c r="N23" s="476">
        <v>98</v>
      </c>
    </row>
    <row r="24" spans="1:14" s="475" customFormat="1" ht="15" customHeight="1" x14ac:dyDescent="0.2">
      <c r="A24" s="475">
        <v>11</v>
      </c>
      <c r="B24" s="479">
        <f>'Tabelle 2.3'!J21</f>
        <v>0.85337470907680368</v>
      </c>
      <c r="C24" s="480">
        <f>'Tabelle 3.3'!J21</f>
        <v>-17.992177314211212</v>
      </c>
      <c r="D24" s="481">
        <f t="shared" si="3"/>
        <v>0.85337470907680368</v>
      </c>
      <c r="E24" s="481">
        <f t="shared" si="3"/>
        <v>-17.992177314211212</v>
      </c>
      <c r="F24" s="476" t="str">
        <f t="shared" si="4"/>
        <v/>
      </c>
      <c r="G24" s="476" t="str">
        <f t="shared" si="4"/>
        <v/>
      </c>
      <c r="H24" s="482" t="str">
        <f t="shared" si="5"/>
        <v/>
      </c>
      <c r="I24" s="482" t="str">
        <f t="shared" si="5"/>
        <v/>
      </c>
      <c r="J24" s="476" t="e">
        <f t="shared" si="6"/>
        <v>#N/A</v>
      </c>
      <c r="K24" s="476" t="e">
        <f t="shared" si="7"/>
        <v>#N/A</v>
      </c>
      <c r="L24" s="476" t="e">
        <f t="shared" si="8"/>
        <v>#N/A</v>
      </c>
      <c r="M24" s="476" t="e">
        <f t="shared" si="9"/>
        <v>#N/A</v>
      </c>
      <c r="N24" s="476">
        <v>108</v>
      </c>
    </row>
    <row r="25" spans="1:14" s="475" customFormat="1" ht="15" customHeight="1" x14ac:dyDescent="0.2">
      <c r="A25" s="475">
        <v>12</v>
      </c>
      <c r="B25" s="479">
        <f>'Tabelle 2.3'!J22</f>
        <v>-2.8368794326241136</v>
      </c>
      <c r="C25" s="480">
        <f>'Tabelle 3.3'!J22</f>
        <v>-4.0955631399317403</v>
      </c>
      <c r="D25" s="481">
        <f t="shared" si="3"/>
        <v>-2.8368794326241136</v>
      </c>
      <c r="E25" s="481">
        <f t="shared" si="3"/>
        <v>-4.0955631399317403</v>
      </c>
      <c r="F25" s="476" t="str">
        <f t="shared" si="4"/>
        <v/>
      </c>
      <c r="G25" s="476" t="str">
        <f t="shared" si="4"/>
        <v/>
      </c>
      <c r="H25" s="482" t="str">
        <f t="shared" si="5"/>
        <v/>
      </c>
      <c r="I25" s="482" t="str">
        <f t="shared" si="5"/>
        <v/>
      </c>
      <c r="J25" s="476" t="e">
        <f t="shared" si="6"/>
        <v>#N/A</v>
      </c>
      <c r="K25" s="476" t="e">
        <f t="shared" si="7"/>
        <v>#N/A</v>
      </c>
      <c r="L25" s="476" t="e">
        <f t="shared" si="8"/>
        <v>#N/A</v>
      </c>
      <c r="M25" s="476" t="e">
        <f t="shared" si="9"/>
        <v>#N/A</v>
      </c>
      <c r="N25" s="476">
        <v>118</v>
      </c>
    </row>
    <row r="26" spans="1:14" s="475" customFormat="1" ht="15" customHeight="1" x14ac:dyDescent="0.2">
      <c r="A26" s="475">
        <v>13</v>
      </c>
      <c r="B26" s="479">
        <f>'Tabelle 2.3'!J23</f>
        <v>-4.8872180451127818</v>
      </c>
      <c r="C26" s="480">
        <f>'Tabelle 3.3'!J23</f>
        <v>6.666666666666667</v>
      </c>
      <c r="D26" s="481">
        <f t="shared" si="3"/>
        <v>-4.8872180451127818</v>
      </c>
      <c r="E26" s="481">
        <f t="shared" si="3"/>
        <v>6.666666666666667</v>
      </c>
      <c r="F26" s="476" t="str">
        <f t="shared" si="4"/>
        <v/>
      </c>
      <c r="G26" s="476" t="str">
        <f t="shared" si="4"/>
        <v/>
      </c>
      <c r="H26" s="482" t="str">
        <f t="shared" si="5"/>
        <v/>
      </c>
      <c r="I26" s="482" t="str">
        <f t="shared" si="5"/>
        <v/>
      </c>
      <c r="J26" s="476" t="e">
        <f t="shared" si="6"/>
        <v>#N/A</v>
      </c>
      <c r="K26" s="476" t="e">
        <f t="shared" si="7"/>
        <v>#N/A</v>
      </c>
      <c r="L26" s="476" t="e">
        <f t="shared" si="8"/>
        <v>#N/A</v>
      </c>
      <c r="M26" s="476" t="e">
        <f t="shared" si="9"/>
        <v>#N/A</v>
      </c>
      <c r="N26" s="476">
        <v>129</v>
      </c>
    </row>
    <row r="27" spans="1:14" s="475" customFormat="1" ht="15" customHeight="1" x14ac:dyDescent="0.2">
      <c r="A27" s="475">
        <v>14</v>
      </c>
      <c r="B27" s="479">
        <f>'Tabelle 2.3'!J24</f>
        <v>-3.6129822412737291</v>
      </c>
      <c r="C27" s="480">
        <f>'Tabelle 3.3'!J24</f>
        <v>-4.3895747599451305</v>
      </c>
      <c r="D27" s="481">
        <f t="shared" si="3"/>
        <v>-3.6129822412737291</v>
      </c>
      <c r="E27" s="481">
        <f t="shared" si="3"/>
        <v>-4.3895747599451305</v>
      </c>
      <c r="F27" s="476" t="str">
        <f t="shared" si="4"/>
        <v/>
      </c>
      <c r="G27" s="476" t="str">
        <f t="shared" si="4"/>
        <v/>
      </c>
      <c r="H27" s="482" t="str">
        <f t="shared" si="5"/>
        <v/>
      </c>
      <c r="I27" s="482" t="str">
        <f t="shared" si="5"/>
        <v/>
      </c>
      <c r="J27" s="476" t="e">
        <f t="shared" si="6"/>
        <v>#N/A</v>
      </c>
      <c r="K27" s="476" t="e">
        <f t="shared" si="7"/>
        <v>#N/A</v>
      </c>
      <c r="L27" s="476" t="e">
        <f t="shared" si="8"/>
        <v>#N/A</v>
      </c>
      <c r="M27" s="476" t="e">
        <f t="shared" si="9"/>
        <v>#N/A</v>
      </c>
      <c r="N27" s="476">
        <v>139</v>
      </c>
    </row>
    <row r="28" spans="1:14" s="475" customFormat="1" ht="15" customHeight="1" x14ac:dyDescent="0.2">
      <c r="A28" s="475">
        <v>15</v>
      </c>
      <c r="B28" s="479">
        <f>'Tabelle 2.3'!J25</f>
        <v>-3.4419176398279041</v>
      </c>
      <c r="C28" s="480">
        <f>'Tabelle 3.3'!J25</f>
        <v>-4.8330404217926191</v>
      </c>
      <c r="D28" s="481">
        <f t="shared" si="3"/>
        <v>-3.4419176398279041</v>
      </c>
      <c r="E28" s="481">
        <f t="shared" si="3"/>
        <v>-4.8330404217926191</v>
      </c>
      <c r="F28" s="476" t="str">
        <f t="shared" si="4"/>
        <v/>
      </c>
      <c r="G28" s="476" t="str">
        <f t="shared" si="4"/>
        <v/>
      </c>
      <c r="H28" s="482" t="str">
        <f t="shared" si="5"/>
        <v/>
      </c>
      <c r="I28" s="482" t="str">
        <f t="shared" si="5"/>
        <v/>
      </c>
      <c r="J28" s="476" t="e">
        <f t="shared" si="6"/>
        <v>#N/A</v>
      </c>
      <c r="K28" s="476" t="e">
        <f t="shared" si="7"/>
        <v>#N/A</v>
      </c>
      <c r="L28" s="476" t="e">
        <f t="shared" si="8"/>
        <v>#N/A</v>
      </c>
      <c r="M28" s="476" t="e">
        <f t="shared" si="9"/>
        <v>#N/A</v>
      </c>
      <c r="N28" s="476">
        <v>149</v>
      </c>
    </row>
    <row r="29" spans="1:14" s="475" customFormat="1" ht="15" customHeight="1" x14ac:dyDescent="0.2">
      <c r="A29" s="475">
        <v>16</v>
      </c>
      <c r="B29" s="479">
        <f>'Tabelle 2.3'!J26</f>
        <v>-16.13198900091659</v>
      </c>
      <c r="C29" s="480">
        <f>'Tabelle 3.3'!J26</f>
        <v>9.5238095238095237</v>
      </c>
      <c r="D29" s="481">
        <f t="shared" si="3"/>
        <v>-16.13198900091659</v>
      </c>
      <c r="E29" s="481">
        <f t="shared" si="3"/>
        <v>9.5238095238095237</v>
      </c>
      <c r="F29" s="476" t="str">
        <f t="shared" si="4"/>
        <v/>
      </c>
      <c r="G29" s="476" t="str">
        <f t="shared" si="4"/>
        <v/>
      </c>
      <c r="H29" s="482" t="str">
        <f t="shared" si="5"/>
        <v/>
      </c>
      <c r="I29" s="482" t="str">
        <f t="shared" si="5"/>
        <v/>
      </c>
      <c r="J29" s="476" t="e">
        <f t="shared" si="6"/>
        <v>#N/A</v>
      </c>
      <c r="K29" s="476" t="e">
        <f t="shared" si="7"/>
        <v>#N/A</v>
      </c>
      <c r="L29" s="476" t="e">
        <f t="shared" si="8"/>
        <v>#N/A</v>
      </c>
      <c r="M29" s="476" t="e">
        <f t="shared" si="9"/>
        <v>#N/A</v>
      </c>
      <c r="N29" s="476">
        <v>160</v>
      </c>
    </row>
    <row r="30" spans="1:14" s="475" customFormat="1" ht="15" customHeight="1" x14ac:dyDescent="0.2">
      <c r="A30" s="475">
        <v>17</v>
      </c>
      <c r="B30" s="479">
        <f>'Tabelle 2.3'!J27</f>
        <v>2.9777777777777779</v>
      </c>
      <c r="C30" s="480">
        <f>'Tabelle 3.3'!J27</f>
        <v>2.5641025641025643</v>
      </c>
      <c r="D30" s="481">
        <f t="shared" si="3"/>
        <v>2.9777777777777779</v>
      </c>
      <c r="E30" s="481">
        <f t="shared" si="3"/>
        <v>2.5641025641025643</v>
      </c>
      <c r="F30" s="476" t="str">
        <f t="shared" si="4"/>
        <v/>
      </c>
      <c r="G30" s="476" t="str">
        <f t="shared" si="4"/>
        <v/>
      </c>
      <c r="H30" s="482" t="str">
        <f t="shared" si="5"/>
        <v/>
      </c>
      <c r="I30" s="482" t="str">
        <f t="shared" si="5"/>
        <v/>
      </c>
      <c r="J30" s="476" t="e">
        <f t="shared" si="6"/>
        <v>#N/A</v>
      </c>
      <c r="K30" s="476" t="e">
        <f t="shared" si="7"/>
        <v>#N/A</v>
      </c>
      <c r="L30" s="476" t="e">
        <f t="shared" si="8"/>
        <v>#N/A</v>
      </c>
      <c r="M30" s="476" t="e">
        <f t="shared" si="9"/>
        <v>#N/A</v>
      </c>
      <c r="N30" s="476">
        <v>170</v>
      </c>
    </row>
    <row r="31" spans="1:14" s="475" customFormat="1" ht="15" customHeight="1" x14ac:dyDescent="0.2">
      <c r="A31" s="475">
        <v>18</v>
      </c>
      <c r="B31" s="479">
        <f>'Tabelle 2.3'!J28</f>
        <v>3.2053316407489687</v>
      </c>
      <c r="C31" s="480">
        <f>'Tabelle 3.3'!J28</f>
        <v>5.5813953488372094</v>
      </c>
      <c r="D31" s="481">
        <f t="shared" si="3"/>
        <v>3.2053316407489687</v>
      </c>
      <c r="E31" s="481">
        <f t="shared" si="3"/>
        <v>5.5813953488372094</v>
      </c>
      <c r="F31" s="476" t="str">
        <f t="shared" si="4"/>
        <v/>
      </c>
      <c r="G31" s="476" t="str">
        <f t="shared" si="4"/>
        <v/>
      </c>
      <c r="H31" s="482" t="str">
        <f t="shared" si="5"/>
        <v/>
      </c>
      <c r="I31" s="482" t="str">
        <f t="shared" si="5"/>
        <v/>
      </c>
      <c r="J31" s="476" t="e">
        <f t="shared" si="6"/>
        <v>#N/A</v>
      </c>
      <c r="K31" s="476" t="e">
        <f t="shared" si="7"/>
        <v>#N/A</v>
      </c>
      <c r="L31" s="476" t="e">
        <f t="shared" si="8"/>
        <v>#N/A</v>
      </c>
      <c r="M31" s="476" t="e">
        <f t="shared" si="9"/>
        <v>#N/A</v>
      </c>
      <c r="N31" s="476">
        <v>180</v>
      </c>
    </row>
    <row r="32" spans="1:14" s="475" customFormat="1" ht="15" customHeight="1" x14ac:dyDescent="0.2">
      <c r="A32" s="475">
        <v>19</v>
      </c>
      <c r="B32" s="479">
        <f>'Tabelle 2.3'!J29</f>
        <v>9.0625487443456567</v>
      </c>
      <c r="C32" s="480">
        <f>'Tabelle 3.3'!J29</f>
        <v>-1.1306532663316582</v>
      </c>
      <c r="D32" s="481">
        <f t="shared" si="3"/>
        <v>9.0625487443456567</v>
      </c>
      <c r="E32" s="481">
        <f t="shared" si="3"/>
        <v>-1.1306532663316582</v>
      </c>
      <c r="F32" s="476" t="str">
        <f t="shared" si="4"/>
        <v/>
      </c>
      <c r="G32" s="476" t="str">
        <f t="shared" si="4"/>
        <v/>
      </c>
      <c r="H32" s="482" t="str">
        <f t="shared" si="5"/>
        <v/>
      </c>
      <c r="I32" s="482" t="str">
        <f t="shared" si="5"/>
        <v/>
      </c>
      <c r="J32" s="476" t="e">
        <f t="shared" si="6"/>
        <v>#N/A</v>
      </c>
      <c r="K32" s="476" t="e">
        <f t="shared" si="7"/>
        <v>#N/A</v>
      </c>
      <c r="L32" s="476" t="e">
        <f t="shared" si="8"/>
        <v>#N/A</v>
      </c>
      <c r="M32" s="476" t="e">
        <f t="shared" si="9"/>
        <v>#N/A</v>
      </c>
      <c r="N32" s="476">
        <v>191</v>
      </c>
    </row>
    <row r="33" spans="1:14" s="475" customFormat="1" ht="15" customHeight="1" x14ac:dyDescent="0.2">
      <c r="A33" s="475">
        <v>20</v>
      </c>
      <c r="B33" s="479">
        <f>'Tabelle 2.3'!J30</f>
        <v>-3.5652474904811355</v>
      </c>
      <c r="C33" s="480">
        <f>'Tabelle 3.3'!J30</f>
        <v>-7.1161048689138573</v>
      </c>
      <c r="D33" s="481">
        <f t="shared" si="3"/>
        <v>-3.5652474904811355</v>
      </c>
      <c r="E33" s="481">
        <f t="shared" si="3"/>
        <v>-7.1161048689138573</v>
      </c>
      <c r="F33" s="476" t="str">
        <f t="shared" si="4"/>
        <v/>
      </c>
      <c r="G33" s="476" t="str">
        <f t="shared" si="4"/>
        <v/>
      </c>
      <c r="H33" s="482" t="str">
        <f t="shared" si="5"/>
        <v/>
      </c>
      <c r="I33" s="482" t="str">
        <f t="shared" si="5"/>
        <v/>
      </c>
      <c r="J33" s="476" t="e">
        <f t="shared" si="6"/>
        <v>#N/A</v>
      </c>
      <c r="K33" s="476" t="e">
        <f t="shared" si="7"/>
        <v>#N/A</v>
      </c>
      <c r="L33" s="476" t="e">
        <f t="shared" si="8"/>
        <v>#N/A</v>
      </c>
      <c r="M33" s="476" t="e">
        <f t="shared" si="9"/>
        <v>#N/A</v>
      </c>
      <c r="N33" s="476">
        <v>201</v>
      </c>
    </row>
    <row r="34" spans="1:14" s="475" customFormat="1" ht="15" customHeight="1" x14ac:dyDescent="0.2">
      <c r="A34" s="475">
        <v>21</v>
      </c>
      <c r="B34" s="479">
        <f>'Tabelle 2.3'!J31</f>
        <v>1.0978043912175648</v>
      </c>
      <c r="C34" s="480">
        <f>'Tabelle 3.3'!J31</f>
        <v>-2.8728606356968216</v>
      </c>
      <c r="D34" s="481">
        <f t="shared" si="3"/>
        <v>1.0978043912175648</v>
      </c>
      <c r="E34" s="481">
        <f t="shared" si="3"/>
        <v>-2.8728606356968216</v>
      </c>
      <c r="F34" s="476" t="str">
        <f t="shared" si="4"/>
        <v/>
      </c>
      <c r="G34" s="476" t="str">
        <f t="shared" si="4"/>
        <v/>
      </c>
      <c r="H34" s="482" t="str">
        <f t="shared" si="5"/>
        <v/>
      </c>
      <c r="I34" s="482" t="str">
        <f t="shared" si="5"/>
        <v/>
      </c>
      <c r="J34" s="476" t="e">
        <f t="shared" si="6"/>
        <v>#N/A</v>
      </c>
      <c r="K34" s="476" t="e">
        <f t="shared" si="7"/>
        <v>#N/A</v>
      </c>
      <c r="L34" s="476" t="e">
        <f t="shared" si="8"/>
        <v>#N/A</v>
      </c>
      <c r="M34" s="476" t="e">
        <f t="shared" si="9"/>
        <v>#N/A</v>
      </c>
      <c r="N34" s="476">
        <v>211</v>
      </c>
    </row>
    <row r="35" spans="1:14" s="475" customFormat="1" ht="15" customHeight="1" x14ac:dyDescent="0.2">
      <c r="A35" s="475">
        <v>22</v>
      </c>
      <c r="B35" s="479">
        <f>'Tabelle 2.3'!J32</f>
        <v>0</v>
      </c>
      <c r="C35" s="480">
        <f>'Tabelle 3.3'!J32</f>
        <v>0</v>
      </c>
      <c r="D35" s="481">
        <f t="shared" si="3"/>
        <v>0</v>
      </c>
      <c r="E35" s="481">
        <f t="shared" si="3"/>
        <v>0</v>
      </c>
      <c r="F35" s="476" t="str">
        <f t="shared" si="4"/>
        <v/>
      </c>
      <c r="G35" s="476" t="str">
        <f t="shared" si="4"/>
        <v/>
      </c>
      <c r="H35" s="482" t="str">
        <f t="shared" si="5"/>
        <v/>
      </c>
      <c r="I35" s="482" t="str">
        <f t="shared" si="5"/>
        <v/>
      </c>
      <c r="J35" s="476" t="e">
        <f t="shared" si="6"/>
        <v>#N/A</v>
      </c>
      <c r="K35" s="476" t="e">
        <f t="shared" si="7"/>
        <v>#N/A</v>
      </c>
      <c r="L35" s="476" t="e">
        <f t="shared" si="8"/>
        <v>#N/A</v>
      </c>
      <c r="M35" s="476" t="e">
        <f t="shared" si="9"/>
        <v>#N/A</v>
      </c>
      <c r="N35" s="476">
        <v>222</v>
      </c>
    </row>
    <row r="36" spans="1:14" s="475" customFormat="1" ht="15" customHeight="1" x14ac:dyDescent="0.2">
      <c r="A36" s="475">
        <v>23</v>
      </c>
      <c r="B36" s="479"/>
      <c r="C36" s="480"/>
      <c r="D36" s="481">
        <f t="shared" si="3"/>
        <v>0</v>
      </c>
      <c r="E36" s="481">
        <f t="shared" si="3"/>
        <v>0</v>
      </c>
      <c r="F36" s="476" t="str">
        <f t="shared" si="4"/>
        <v/>
      </c>
      <c r="G36" s="476" t="str">
        <f t="shared" si="4"/>
        <v/>
      </c>
      <c r="H36" s="482" t="str">
        <f t="shared" si="5"/>
        <v/>
      </c>
      <c r="I36" s="482" t="str">
        <f t="shared" si="5"/>
        <v/>
      </c>
      <c r="J36" s="476" t="e">
        <f t="shared" si="6"/>
        <v>#N/A</v>
      </c>
      <c r="K36" s="476" t="e">
        <f t="shared" si="7"/>
        <v>#N/A</v>
      </c>
      <c r="L36" s="476" t="e">
        <f t="shared" si="8"/>
        <v>#N/A</v>
      </c>
      <c r="M36" s="476" t="e">
        <f t="shared" si="9"/>
        <v>#N/A</v>
      </c>
      <c r="N36" s="476">
        <v>232</v>
      </c>
    </row>
    <row r="37" spans="1:14" s="475" customFormat="1" ht="15" customHeight="1" x14ac:dyDescent="0.2">
      <c r="A37" s="475">
        <v>24</v>
      </c>
      <c r="B37" s="479">
        <f>'Tabelle 2.3'!J34</f>
        <v>0.75187969924812026</v>
      </c>
      <c r="C37" s="480">
        <f>'Tabelle 3.3'!J34</f>
        <v>-2.8571428571428572</v>
      </c>
      <c r="D37" s="481">
        <f t="shared" si="3"/>
        <v>0.75187969924812026</v>
      </c>
      <c r="E37" s="481">
        <f t="shared" si="3"/>
        <v>-2.8571428571428572</v>
      </c>
      <c r="F37" s="476" t="str">
        <f t="shared" si="4"/>
        <v/>
      </c>
      <c r="G37" s="476" t="str">
        <f t="shared" si="4"/>
        <v/>
      </c>
      <c r="H37" s="482" t="str">
        <f t="shared" si="5"/>
        <v/>
      </c>
      <c r="I37" s="482" t="str">
        <f t="shared" si="5"/>
        <v/>
      </c>
      <c r="J37" s="476" t="e">
        <f t="shared" si="6"/>
        <v>#N/A</v>
      </c>
      <c r="K37" s="476" t="e">
        <f t="shared" si="7"/>
        <v>#N/A</v>
      </c>
      <c r="L37" s="476" t="e">
        <f t="shared" si="8"/>
        <v>#N/A</v>
      </c>
      <c r="M37" s="476" t="e">
        <f t="shared" si="9"/>
        <v>#N/A</v>
      </c>
      <c r="N37" s="476">
        <v>242</v>
      </c>
    </row>
    <row r="38" spans="1:14" s="475" customFormat="1" ht="15" customHeight="1" x14ac:dyDescent="0.2">
      <c r="A38" s="475">
        <v>25</v>
      </c>
      <c r="B38" s="479">
        <f>'Tabelle 2.3'!J35</f>
        <v>3.7654146662901254E-2</v>
      </c>
      <c r="C38" s="480">
        <f>'Tabelle 3.3'!J35</f>
        <v>-8.4615384615384617</v>
      </c>
      <c r="D38" s="481">
        <f t="shared" si="3"/>
        <v>3.7654146662901254E-2</v>
      </c>
      <c r="E38" s="481">
        <f t="shared" si="3"/>
        <v>-8.4615384615384617</v>
      </c>
      <c r="F38" s="476" t="str">
        <f t="shared" si="4"/>
        <v/>
      </c>
      <c r="G38" s="476" t="str">
        <f t="shared" si="4"/>
        <v/>
      </c>
      <c r="H38" s="482" t="str">
        <f t="shared" si="5"/>
        <v/>
      </c>
      <c r="I38" s="482" t="str">
        <f t="shared" si="5"/>
        <v/>
      </c>
      <c r="J38" s="476" t="e">
        <f t="shared" si="6"/>
        <v>#N/A</v>
      </c>
      <c r="K38" s="476" t="e">
        <f t="shared" si="7"/>
        <v>#N/A</v>
      </c>
      <c r="L38" s="476" t="e">
        <f t="shared" si="8"/>
        <v>#N/A</v>
      </c>
      <c r="M38" s="476" t="e">
        <f t="shared" si="9"/>
        <v>#N/A</v>
      </c>
      <c r="N38" s="476">
        <v>253</v>
      </c>
    </row>
    <row r="39" spans="1:14" s="475" customFormat="1" ht="15" customHeight="1" x14ac:dyDescent="0.2">
      <c r="A39" s="475">
        <v>26</v>
      </c>
      <c r="B39" s="479">
        <f>'Tabelle 2.3'!J36</f>
        <v>1.091135539069692</v>
      </c>
      <c r="C39" s="480">
        <f>'Tabelle 3.3'!J36</f>
        <v>-4.2555362792121647</v>
      </c>
      <c r="D39" s="481">
        <f t="shared" si="3"/>
        <v>1.091135539069692</v>
      </c>
      <c r="E39" s="481">
        <f t="shared" si="3"/>
        <v>-4.2555362792121647</v>
      </c>
      <c r="F39" s="476" t="str">
        <f t="shared" si="4"/>
        <v/>
      </c>
      <c r="G39" s="476" t="str">
        <f t="shared" si="4"/>
        <v/>
      </c>
      <c r="H39" s="482" t="str">
        <f t="shared" si="5"/>
        <v/>
      </c>
      <c r="I39" s="482" t="str">
        <f t="shared" si="5"/>
        <v/>
      </c>
      <c r="J39" s="476" t="e">
        <f t="shared" si="6"/>
        <v>#N/A</v>
      </c>
      <c r="K39" s="476" t="e">
        <f t="shared" si="7"/>
        <v>#N/A</v>
      </c>
      <c r="L39" s="476" t="e">
        <f t="shared" si="8"/>
        <v>#N/A</v>
      </c>
      <c r="M39" s="476" t="e">
        <f t="shared" si="9"/>
        <v>#N/A</v>
      </c>
      <c r="N39" s="476">
        <v>263</v>
      </c>
    </row>
    <row r="40" spans="1:14" s="475" customFormat="1" ht="15" customHeight="1" x14ac:dyDescent="0.2">
      <c r="A40" s="475">
        <v>27</v>
      </c>
      <c r="B40" s="479" t="e">
        <f>'Tabelle 2.3'!#REF!</f>
        <v>#REF!</v>
      </c>
      <c r="C40" s="480" t="e">
        <f>'Tabelle 3.3'!#REF!</f>
        <v>#REF!</v>
      </c>
      <c r="D40" s="481" t="e">
        <f t="shared" si="3"/>
        <v>#REF!</v>
      </c>
      <c r="E40" s="481" t="e">
        <f t="shared" si="3"/>
        <v>#REF!</v>
      </c>
      <c r="F40" s="476" t="str">
        <f t="shared" si="4"/>
        <v/>
      </c>
      <c r="G40" s="476" t="str">
        <f t="shared" si="4"/>
        <v/>
      </c>
      <c r="H40" s="482" t="e">
        <f t="shared" si="5"/>
        <v>#REF!</v>
      </c>
      <c r="I40" s="482" t="e">
        <f t="shared" si="5"/>
        <v>#REF!</v>
      </c>
      <c r="J40" s="476" t="e">
        <f t="shared" si="6"/>
        <v>#REF!</v>
      </c>
      <c r="K40" s="476" t="e">
        <f t="shared" si="7"/>
        <v>#REF!</v>
      </c>
      <c r="L40" s="476" t="e">
        <f t="shared" si="8"/>
        <v>#REF!</v>
      </c>
      <c r="M40" s="476" t="e">
        <f t="shared" si="9"/>
        <v>#REF!</v>
      </c>
      <c r="N40" s="476">
        <v>273</v>
      </c>
    </row>
    <row r="41" spans="1:14" s="475" customFormat="1" ht="15" customHeight="1" x14ac:dyDescent="0.2">
      <c r="A41" s="475">
        <v>28</v>
      </c>
      <c r="B41" s="479" t="e">
        <f>'Tabelle 2.3'!#REF!</f>
        <v>#REF!</v>
      </c>
      <c r="C41" s="480" t="e">
        <f>'Tabelle 3.3'!#REF!</f>
        <v>#REF!</v>
      </c>
      <c r="D41" s="481" t="e">
        <f t="shared" si="3"/>
        <v>#REF!</v>
      </c>
      <c r="E41" s="481" t="e">
        <f t="shared" si="3"/>
        <v>#REF!</v>
      </c>
      <c r="F41" s="476" t="str">
        <f t="shared" si="4"/>
        <v/>
      </c>
      <c r="G41" s="476" t="str">
        <f t="shared" si="4"/>
        <v/>
      </c>
      <c r="H41" s="482" t="e">
        <f t="shared" si="5"/>
        <v>#REF!</v>
      </c>
      <c r="I41" s="482" t="e">
        <f t="shared" si="5"/>
        <v>#REF!</v>
      </c>
      <c r="J41" s="476" t="e">
        <f t="shared" si="6"/>
        <v>#REF!</v>
      </c>
      <c r="K41" s="476" t="e">
        <f t="shared" si="7"/>
        <v>#REF!</v>
      </c>
      <c r="L41" s="476" t="e">
        <f t="shared" si="8"/>
        <v>#REF!</v>
      </c>
      <c r="M41" s="476" t="e">
        <f t="shared" si="9"/>
        <v>#REF!</v>
      </c>
      <c r="N41" s="476">
        <v>284</v>
      </c>
    </row>
    <row r="42" spans="1:14" s="475" customFormat="1" ht="15" customHeight="1" x14ac:dyDescent="0.2">
      <c r="A42" s="475">
        <v>29</v>
      </c>
      <c r="B42" s="479" t="e">
        <f>'Tabelle 2.3'!#REF!</f>
        <v>#REF!</v>
      </c>
      <c r="C42" s="480" t="e">
        <f>'Tabelle 3.3'!#REF!</f>
        <v>#REF!</v>
      </c>
      <c r="D42" s="481" t="e">
        <f t="shared" si="3"/>
        <v>#REF!</v>
      </c>
      <c r="E42" s="481" t="e">
        <f t="shared" si="3"/>
        <v>#REF!</v>
      </c>
      <c r="F42" s="476" t="str">
        <f t="shared" si="4"/>
        <v/>
      </c>
      <c r="G42" s="476" t="str">
        <f t="shared" si="4"/>
        <v/>
      </c>
      <c r="H42" s="482" t="e">
        <f t="shared" si="5"/>
        <v>#REF!</v>
      </c>
      <c r="I42" s="482" t="e">
        <f t="shared" si="5"/>
        <v>#REF!</v>
      </c>
      <c r="J42" s="476" t="e">
        <f t="shared" si="6"/>
        <v>#REF!</v>
      </c>
      <c r="K42" s="476" t="e">
        <f t="shared" si="7"/>
        <v>#REF!</v>
      </c>
      <c r="L42" s="476" t="e">
        <f t="shared" si="8"/>
        <v>#REF!</v>
      </c>
      <c r="M42" s="476" t="e">
        <f t="shared" si="9"/>
        <v>#REF!</v>
      </c>
      <c r="N42" s="476">
        <v>294</v>
      </c>
    </row>
    <row r="43" spans="1:14" s="475" customFormat="1" ht="15" customHeight="1" x14ac:dyDescent="0.2">
      <c r="A43" s="475">
        <v>30</v>
      </c>
      <c r="B43" s="479" t="e">
        <f>'Tabelle 2.3'!#REF!</f>
        <v>#REF!</v>
      </c>
      <c r="C43" s="480" t="e">
        <f>'Tabelle 3.3'!#REF!</f>
        <v>#REF!</v>
      </c>
      <c r="D43" s="481" t="e">
        <f t="shared" si="3"/>
        <v>#REF!</v>
      </c>
      <c r="E43" s="481" t="e">
        <f t="shared" si="3"/>
        <v>#REF!</v>
      </c>
      <c r="F43" s="476" t="str">
        <f t="shared" si="4"/>
        <v/>
      </c>
      <c r="G43" s="476" t="str">
        <f t="shared" si="4"/>
        <v/>
      </c>
      <c r="H43" s="482" t="e">
        <f t="shared" si="5"/>
        <v>#REF!</v>
      </c>
      <c r="I43" s="482" t="e">
        <f t="shared" si="5"/>
        <v>#REF!</v>
      </c>
      <c r="J43" s="476" t="e">
        <f t="shared" si="6"/>
        <v>#REF!</v>
      </c>
      <c r="K43" s="476" t="e">
        <f t="shared" si="7"/>
        <v>#REF!</v>
      </c>
      <c r="L43" s="476" t="e">
        <f t="shared" si="8"/>
        <v>#REF!</v>
      </c>
      <c r="M43" s="476" t="e">
        <f t="shared" si="9"/>
        <v>#REF!</v>
      </c>
      <c r="N43" s="476">
        <v>304</v>
      </c>
    </row>
    <row r="44" spans="1:14" s="475" customFormat="1" ht="15" customHeight="1" x14ac:dyDescent="0.2">
      <c r="A44" s="475">
        <v>31</v>
      </c>
      <c r="B44" s="479" t="e">
        <f>'Tabelle 2.3'!#REF!</f>
        <v>#REF!</v>
      </c>
      <c r="C44" s="480" t="e">
        <f>'Tabelle 3.3'!#REF!</f>
        <v>#REF!</v>
      </c>
      <c r="D44" s="481" t="e">
        <f t="shared" si="3"/>
        <v>#REF!</v>
      </c>
      <c r="E44" s="481" t="e">
        <f t="shared" si="3"/>
        <v>#REF!</v>
      </c>
      <c r="F44" s="476" t="str">
        <f t="shared" si="4"/>
        <v/>
      </c>
      <c r="G44" s="476" t="str">
        <f t="shared" si="4"/>
        <v/>
      </c>
      <c r="H44" s="482" t="e">
        <f t="shared" si="5"/>
        <v>#REF!</v>
      </c>
      <c r="I44" s="482" t="e">
        <f t="shared" si="5"/>
        <v>#REF!</v>
      </c>
      <c r="J44" s="476" t="e">
        <f t="shared" si="6"/>
        <v>#REF!</v>
      </c>
      <c r="K44" s="476" t="e">
        <f t="shared" si="7"/>
        <v>#REF!</v>
      </c>
      <c r="L44" s="476" t="e">
        <f t="shared" si="8"/>
        <v>#REF!</v>
      </c>
      <c r="M44" s="476" t="e">
        <f t="shared" si="9"/>
        <v>#REF!</v>
      </c>
      <c r="N44" s="476">
        <v>315</v>
      </c>
    </row>
    <row r="45" spans="1:14" s="475" customFormat="1" ht="15" customHeight="1" x14ac:dyDescent="0.2">
      <c r="A45" s="475">
        <v>32</v>
      </c>
      <c r="B45" s="479">
        <f>'Tabelle 2.3'!J36</f>
        <v>1.091135539069692</v>
      </c>
      <c r="C45" s="480">
        <f>'Tabelle 3.3'!J36</f>
        <v>-4.2555362792121647</v>
      </c>
      <c r="D45" s="481">
        <f t="shared" si="3"/>
        <v>1.091135539069692</v>
      </c>
      <c r="E45" s="481">
        <f t="shared" si="3"/>
        <v>-4.2555362792121647</v>
      </c>
      <c r="F45" s="476" t="str">
        <f t="shared" si="4"/>
        <v/>
      </c>
      <c r="G45" s="476" t="str">
        <f t="shared" si="4"/>
        <v/>
      </c>
      <c r="H45" s="482" t="str">
        <f t="shared" si="5"/>
        <v/>
      </c>
      <c r="I45" s="482" t="str">
        <f t="shared" si="5"/>
        <v/>
      </c>
      <c r="J45" s="476" t="e">
        <f t="shared" si="6"/>
        <v>#N/A</v>
      </c>
      <c r="K45" s="476" t="e">
        <f t="shared" si="7"/>
        <v>#N/A</v>
      </c>
      <c r="L45" s="476" t="e">
        <f t="shared" si="8"/>
        <v>#N/A</v>
      </c>
      <c r="M45" s="476" t="e">
        <f t="shared" si="9"/>
        <v>#N/A</v>
      </c>
      <c r="N45" s="476">
        <v>325</v>
      </c>
    </row>
    <row r="46" spans="1:14" s="475" customFormat="1" ht="15" customHeight="1" x14ac:dyDescent="0.2">
      <c r="E46" s="476"/>
      <c r="F46" s="476"/>
      <c r="G46" s="476"/>
      <c r="H46" s="476"/>
      <c r="I46" s="476"/>
      <c r="J46" s="476"/>
      <c r="K46" s="476"/>
      <c r="L46" s="476"/>
      <c r="M46" s="476"/>
      <c r="N46" s="476"/>
    </row>
    <row r="47" spans="1:14" s="475" customFormat="1" ht="15" customHeight="1" x14ac:dyDescent="0.2">
      <c r="D47" s="483"/>
      <c r="E47" s="476"/>
      <c r="F47" s="476"/>
      <c r="G47" s="476"/>
      <c r="H47" s="476"/>
      <c r="I47" s="476"/>
      <c r="J47" s="476"/>
      <c r="K47" s="476"/>
      <c r="L47" s="476"/>
      <c r="M47" s="476"/>
      <c r="N47" s="476"/>
    </row>
    <row r="48" spans="1:14" s="475" customFormat="1" ht="15" customHeight="1" x14ac:dyDescent="0.2">
      <c r="A48" s="477" t="s">
        <v>453</v>
      </c>
      <c r="E48" s="476"/>
      <c r="F48" s="476"/>
      <c r="G48" s="476"/>
      <c r="H48" s="476"/>
      <c r="I48" s="476"/>
      <c r="J48" s="476"/>
      <c r="K48" s="476"/>
      <c r="L48" s="476"/>
      <c r="M48" s="476"/>
      <c r="N48" s="476"/>
    </row>
    <row r="49" spans="1:14" ht="15" customHeight="1" x14ac:dyDescent="0.2">
      <c r="A49" s="673" t="s">
        <v>454</v>
      </c>
      <c r="B49" s="674" t="s">
        <v>102</v>
      </c>
      <c r="C49" s="674"/>
      <c r="D49" s="674"/>
      <c r="E49" s="675" t="s">
        <v>455</v>
      </c>
      <c r="F49" s="675"/>
      <c r="G49" s="675"/>
      <c r="H49" s="676" t="s">
        <v>456</v>
      </c>
      <c r="I49" s="677" t="s">
        <v>457</v>
      </c>
      <c r="J49" s="677"/>
      <c r="K49" s="677"/>
      <c r="L49" s="484" t="s">
        <v>458</v>
      </c>
      <c r="M49" s="461"/>
      <c r="N49" s="453"/>
    </row>
    <row r="50" spans="1:14" ht="39.950000000000003" customHeight="1" x14ac:dyDescent="0.2">
      <c r="A50" s="673"/>
      <c r="B50" s="485" t="s">
        <v>441</v>
      </c>
      <c r="C50" s="485" t="s">
        <v>120</v>
      </c>
      <c r="D50" s="485" t="s">
        <v>121</v>
      </c>
      <c r="E50" s="485" t="s">
        <v>441</v>
      </c>
      <c r="F50" s="485" t="s">
        <v>120</v>
      </c>
      <c r="G50" s="485" t="s">
        <v>121</v>
      </c>
      <c r="H50" s="676"/>
      <c r="I50" s="485" t="s">
        <v>441</v>
      </c>
      <c r="J50" s="485" t="s">
        <v>120</v>
      </c>
      <c r="K50" s="485" t="s">
        <v>121</v>
      </c>
      <c r="L50" s="485" t="s">
        <v>459</v>
      </c>
      <c r="M50" s="485"/>
      <c r="N50" s="485"/>
    </row>
    <row r="51" spans="1:14" ht="15" customHeight="1" x14ac:dyDescent="0.2">
      <c r="A51" s="486" t="s">
        <v>460</v>
      </c>
      <c r="B51" s="487">
        <v>43875</v>
      </c>
      <c r="C51" s="487">
        <v>6459</v>
      </c>
      <c r="D51" s="487">
        <v>3292</v>
      </c>
      <c r="E51" s="488">
        <f>IF($A$51=37802,IF(COUNTBLANK(B$51:B$70)&gt;0,#N/A,B51/B$51*100),IF(COUNTBLANK(B$51:B$75)&gt;0,#N/A,B51/B$51*100))</f>
        <v>100</v>
      </c>
      <c r="F51" s="488">
        <f>IF($A$51=37802,IF(COUNTBLANK(C$51:C$70)&gt;0,#N/A,C51/C$51*100),IF(COUNTBLANK(C$51:C$75)&gt;0,#N/A,C51/C$51*100))</f>
        <v>100</v>
      </c>
      <c r="G51" s="488">
        <f>IF($A$51=37802,IF(COUNTBLANK(D$51:D$70)&gt;0,#N/A,D51/D$51*100),IF(COUNTBLANK(D$51:D$75)&gt;0,#N/A,D51/D$51*100))</f>
        <v>100</v>
      </c>
      <c r="H51" s="489" t="str">
        <f>IF(ISERROR(L51)=TRUE,IF(MONTH(A51)=MONTH(MAX(A$51:A$75)),A51,""),"")</f>
        <v/>
      </c>
      <c r="I51" s="488" t="str">
        <f>IF($H51&lt;&gt;"",E51,"")</f>
        <v/>
      </c>
      <c r="J51" s="488" t="str">
        <f>IF($H51&lt;&gt;"",F51,"")</f>
        <v/>
      </c>
      <c r="K51" s="488" t="str">
        <f t="shared" ref="J51:K66" si="10">IF($H51&lt;&gt;"",G51,"")</f>
        <v/>
      </c>
      <c r="L51" s="488" t="e">
        <f>IF(A$51=37802,IF(AND(COUNTBLANK(B$51:B$70)&lt;&gt;0,COUNTBLANK(C$51:C$70)&lt;&gt;0,COUNTBLANK(D$51:D$70)&lt;&gt;0),135,#N/A),IF(AND(COUNTBLANK(B$51:B$75)&lt;&gt;0,COUNTBLANK(C$51:C$75)&lt;&gt;0,COUNTBLANK(D$51:D$75)&lt;&gt;0),135,#N/A))</f>
        <v>#N/A</v>
      </c>
    </row>
    <row r="52" spans="1:14" ht="15" customHeight="1" x14ac:dyDescent="0.2">
      <c r="A52" s="486" t="s">
        <v>461</v>
      </c>
      <c r="B52" s="487">
        <v>44444</v>
      </c>
      <c r="C52" s="487">
        <v>6920</v>
      </c>
      <c r="D52" s="487">
        <v>3396</v>
      </c>
      <c r="E52" s="488">
        <f t="shared" ref="E52:G70" si="11">IF($A$51=37802,IF(COUNTBLANK(B$51:B$70)&gt;0,#N/A,B52/B$51*100),IF(COUNTBLANK(B$51:B$75)&gt;0,#N/A,B52/B$51*100))</f>
        <v>101.2968660968661</v>
      </c>
      <c r="F52" s="488">
        <f t="shared" si="11"/>
        <v>107.13732775971512</v>
      </c>
      <c r="G52" s="488">
        <f t="shared" si="11"/>
        <v>103.15917375455651</v>
      </c>
      <c r="H52" s="489" t="str">
        <f>IF(ISERROR(L52)=TRUE,IF(MONTH(A52)=MONTH(MAX(A$51:A$75)),A52,""),"")</f>
        <v/>
      </c>
      <c r="I52" s="488" t="str">
        <f t="shared" ref="I52:K75" si="12">IF($H52&lt;&gt;"",E52,"")</f>
        <v/>
      </c>
      <c r="J52" s="488" t="str">
        <f t="shared" si="10"/>
        <v/>
      </c>
      <c r="K52" s="488" t="str">
        <f t="shared" si="10"/>
        <v/>
      </c>
      <c r="L52" s="488" t="e">
        <f t="shared" ref="L52:L75" si="13">IF(A$51=37802,IF(AND(COUNTBLANK(B$51:B$70)&lt;&gt;0,COUNTBLANK(C$51:C$70)&lt;&gt;0,COUNTBLANK(D$51:D$70)&lt;&gt;0),135,#N/A),IF(AND(COUNTBLANK(B$51:B$75)&lt;&gt;0,COUNTBLANK(C$51:C$75)&lt;&gt;0,COUNTBLANK(D$51:D$75)&lt;&gt;0),135,#N/A))</f>
        <v>#N/A</v>
      </c>
    </row>
    <row r="53" spans="1:14" ht="15" customHeight="1" x14ac:dyDescent="0.2">
      <c r="A53" s="490">
        <v>41883</v>
      </c>
      <c r="B53" s="487">
        <v>44879</v>
      </c>
      <c r="C53" s="487">
        <v>6402</v>
      </c>
      <c r="D53" s="487">
        <v>3498</v>
      </c>
      <c r="E53" s="488">
        <f t="shared" si="11"/>
        <v>102.28831908831908</v>
      </c>
      <c r="F53" s="488">
        <f t="shared" si="11"/>
        <v>99.117510450534141</v>
      </c>
      <c r="G53" s="488">
        <f t="shared" si="11"/>
        <v>106.25759416767922</v>
      </c>
      <c r="H53" s="489">
        <f>IF(ISERROR(L53)=TRUE,IF(MONTH(A53)=MONTH(MAX(A$51:A$75)),A53,""),"")</f>
        <v>41883</v>
      </c>
      <c r="I53" s="488">
        <f t="shared" si="12"/>
        <v>102.28831908831908</v>
      </c>
      <c r="J53" s="488">
        <f t="shared" si="10"/>
        <v>99.117510450534141</v>
      </c>
      <c r="K53" s="488">
        <f t="shared" si="10"/>
        <v>106.25759416767922</v>
      </c>
      <c r="L53" s="488" t="e">
        <f t="shared" si="13"/>
        <v>#N/A</v>
      </c>
    </row>
    <row r="54" spans="1:14" ht="15" customHeight="1" x14ac:dyDescent="0.2">
      <c r="A54" s="490" t="s">
        <v>462</v>
      </c>
      <c r="B54" s="487">
        <v>44439</v>
      </c>
      <c r="C54" s="487">
        <v>6913</v>
      </c>
      <c r="D54" s="487">
        <v>3469</v>
      </c>
      <c r="E54" s="488">
        <f t="shared" si="11"/>
        <v>101.28547008547008</v>
      </c>
      <c r="F54" s="488">
        <f t="shared" si="11"/>
        <v>107.02895185013159</v>
      </c>
      <c r="G54" s="488">
        <f t="shared" si="11"/>
        <v>105.37667071688944</v>
      </c>
      <c r="H54" s="489" t="str">
        <f>IF(ISERROR(L54)=TRUE,IF(MONTH(A54)=MONTH(MAX(A$51:A$75)),A54,""),"")</f>
        <v/>
      </c>
      <c r="I54" s="488" t="str">
        <f t="shared" si="12"/>
        <v/>
      </c>
      <c r="J54" s="488" t="str">
        <f t="shared" si="10"/>
        <v/>
      </c>
      <c r="K54" s="488" t="str">
        <f t="shared" si="10"/>
        <v/>
      </c>
      <c r="L54" s="488" t="e">
        <f t="shared" si="13"/>
        <v>#N/A</v>
      </c>
    </row>
    <row r="55" spans="1:14" ht="15" customHeight="1" x14ac:dyDescent="0.2">
      <c r="A55" s="490" t="s">
        <v>463</v>
      </c>
      <c r="B55" s="487">
        <v>44447</v>
      </c>
      <c r="C55" s="487">
        <v>6530</v>
      </c>
      <c r="D55" s="487">
        <v>3451</v>
      </c>
      <c r="E55" s="488">
        <f t="shared" si="11"/>
        <v>101.30370370370369</v>
      </c>
      <c r="F55" s="488">
        <f t="shared" si="11"/>
        <v>101.0992413686329</v>
      </c>
      <c r="G55" s="488">
        <f t="shared" si="11"/>
        <v>104.82989064398542</v>
      </c>
      <c r="H55" s="489" t="str">
        <f t="shared" ref="H55:H70" si="14">IF(ISERROR(L55)=TRUE,IF(MONTH(A55)=MONTH(MAX(A$51:A$75)),A55,""),"")</f>
        <v/>
      </c>
      <c r="I55" s="488" t="str">
        <f t="shared" si="12"/>
        <v/>
      </c>
      <c r="J55" s="488" t="str">
        <f t="shared" si="10"/>
        <v/>
      </c>
      <c r="K55" s="488" t="str">
        <f t="shared" si="10"/>
        <v/>
      </c>
      <c r="L55" s="488" t="e">
        <f t="shared" si="13"/>
        <v>#N/A</v>
      </c>
    </row>
    <row r="56" spans="1:14" ht="15" customHeight="1" x14ac:dyDescent="0.2">
      <c r="A56" s="490" t="s">
        <v>464</v>
      </c>
      <c r="B56" s="487">
        <v>45150</v>
      </c>
      <c r="C56" s="487">
        <v>7015</v>
      </c>
      <c r="D56" s="487">
        <v>3499</v>
      </c>
      <c r="E56" s="488">
        <f t="shared" si="11"/>
        <v>102.9059829059829</v>
      </c>
      <c r="F56" s="488">
        <f t="shared" si="11"/>
        <v>108.60814367549156</v>
      </c>
      <c r="G56" s="488">
        <f t="shared" si="11"/>
        <v>106.28797083839612</v>
      </c>
      <c r="H56" s="489" t="str">
        <f t="shared" si="14"/>
        <v/>
      </c>
      <c r="I56" s="488" t="str">
        <f t="shared" si="12"/>
        <v/>
      </c>
      <c r="J56" s="488" t="str">
        <f t="shared" si="10"/>
        <v/>
      </c>
      <c r="K56" s="488" t="str">
        <f t="shared" si="10"/>
        <v/>
      </c>
      <c r="L56" s="488" t="e">
        <f t="shared" si="13"/>
        <v>#N/A</v>
      </c>
    </row>
    <row r="57" spans="1:14" ht="15" customHeight="1" x14ac:dyDescent="0.2">
      <c r="A57" s="490">
        <v>42248</v>
      </c>
      <c r="B57" s="487">
        <v>45742</v>
      </c>
      <c r="C57" s="487">
        <v>6489</v>
      </c>
      <c r="D57" s="487">
        <v>3684</v>
      </c>
      <c r="E57" s="488">
        <f t="shared" si="11"/>
        <v>104.25527065527065</v>
      </c>
      <c r="F57" s="488">
        <f t="shared" si="11"/>
        <v>100.4644681839294</v>
      </c>
      <c r="G57" s="488">
        <f t="shared" si="11"/>
        <v>111.90765492102067</v>
      </c>
      <c r="H57" s="489">
        <f t="shared" si="14"/>
        <v>42248</v>
      </c>
      <c r="I57" s="488">
        <f t="shared" si="12"/>
        <v>104.25527065527065</v>
      </c>
      <c r="J57" s="488">
        <f t="shared" si="10"/>
        <v>100.4644681839294</v>
      </c>
      <c r="K57" s="488">
        <f t="shared" si="10"/>
        <v>111.90765492102067</v>
      </c>
      <c r="L57" s="488" t="e">
        <f t="shared" si="13"/>
        <v>#N/A</v>
      </c>
    </row>
    <row r="58" spans="1:14" ht="15" customHeight="1" x14ac:dyDescent="0.2">
      <c r="A58" s="490" t="s">
        <v>465</v>
      </c>
      <c r="B58" s="487">
        <v>45529</v>
      </c>
      <c r="C58" s="487">
        <v>7148</v>
      </c>
      <c r="D58" s="487">
        <v>3675</v>
      </c>
      <c r="E58" s="488">
        <f t="shared" si="11"/>
        <v>103.76980056980057</v>
      </c>
      <c r="F58" s="488">
        <f t="shared" si="11"/>
        <v>110.66728595757857</v>
      </c>
      <c r="G58" s="488">
        <f t="shared" si="11"/>
        <v>111.63426488456865</v>
      </c>
      <c r="H58" s="489" t="str">
        <f t="shared" si="14"/>
        <v/>
      </c>
      <c r="I58" s="488" t="str">
        <f t="shared" si="12"/>
        <v/>
      </c>
      <c r="J58" s="488" t="str">
        <f t="shared" si="10"/>
        <v/>
      </c>
      <c r="K58" s="488" t="str">
        <f t="shared" si="10"/>
        <v/>
      </c>
      <c r="L58" s="488" t="e">
        <f t="shared" si="13"/>
        <v>#N/A</v>
      </c>
    </row>
    <row r="59" spans="1:14" ht="15" customHeight="1" x14ac:dyDescent="0.2">
      <c r="A59" s="490" t="s">
        <v>466</v>
      </c>
      <c r="B59" s="487">
        <v>45580</v>
      </c>
      <c r="C59" s="487">
        <v>6751</v>
      </c>
      <c r="D59" s="487">
        <v>3738</v>
      </c>
      <c r="E59" s="488">
        <f t="shared" si="11"/>
        <v>103.88603988603988</v>
      </c>
      <c r="F59" s="488">
        <f t="shared" si="11"/>
        <v>104.52082365691284</v>
      </c>
      <c r="G59" s="488">
        <f t="shared" si="11"/>
        <v>113.54799513973268</v>
      </c>
      <c r="H59" s="489" t="str">
        <f t="shared" si="14"/>
        <v/>
      </c>
      <c r="I59" s="488" t="str">
        <f t="shared" si="12"/>
        <v/>
      </c>
      <c r="J59" s="488" t="str">
        <f t="shared" si="10"/>
        <v/>
      </c>
      <c r="K59" s="488" t="str">
        <f t="shared" si="10"/>
        <v/>
      </c>
      <c r="L59" s="488" t="e">
        <f t="shared" si="13"/>
        <v>#N/A</v>
      </c>
    </row>
    <row r="60" spans="1:14" ht="15" customHeight="1" x14ac:dyDescent="0.2">
      <c r="A60" s="490" t="s">
        <v>467</v>
      </c>
      <c r="B60" s="487">
        <v>46333</v>
      </c>
      <c r="C60" s="487">
        <v>7074</v>
      </c>
      <c r="D60" s="487">
        <v>3829</v>
      </c>
      <c r="E60" s="488">
        <f t="shared" si="11"/>
        <v>105.60227920227921</v>
      </c>
      <c r="F60" s="488">
        <f t="shared" si="11"/>
        <v>109.52159777055273</v>
      </c>
      <c r="G60" s="488">
        <f t="shared" si="11"/>
        <v>116.31227217496962</v>
      </c>
      <c r="H60" s="489" t="str">
        <f t="shared" si="14"/>
        <v/>
      </c>
      <c r="I60" s="488" t="str">
        <f t="shared" si="12"/>
        <v/>
      </c>
      <c r="J60" s="488" t="str">
        <f t="shared" si="10"/>
        <v/>
      </c>
      <c r="K60" s="488" t="str">
        <f t="shared" si="10"/>
        <v/>
      </c>
      <c r="L60" s="488" t="e">
        <f t="shared" si="13"/>
        <v>#N/A</v>
      </c>
    </row>
    <row r="61" spans="1:14" ht="15" customHeight="1" x14ac:dyDescent="0.2">
      <c r="A61" s="490">
        <v>42614</v>
      </c>
      <c r="B61" s="487">
        <v>46723</v>
      </c>
      <c r="C61" s="487">
        <v>6634</v>
      </c>
      <c r="D61" s="487">
        <v>3934</v>
      </c>
      <c r="E61" s="488">
        <f t="shared" si="11"/>
        <v>106.49116809116809</v>
      </c>
      <c r="F61" s="488">
        <f t="shared" si="11"/>
        <v>102.70939773958818</v>
      </c>
      <c r="G61" s="488">
        <f t="shared" si="11"/>
        <v>119.50182260024303</v>
      </c>
      <c r="H61" s="489">
        <f t="shared" si="14"/>
        <v>42614</v>
      </c>
      <c r="I61" s="488">
        <f t="shared" si="12"/>
        <v>106.49116809116809</v>
      </c>
      <c r="J61" s="488">
        <f t="shared" si="10"/>
        <v>102.70939773958818</v>
      </c>
      <c r="K61" s="488">
        <f t="shared" si="10"/>
        <v>119.50182260024303</v>
      </c>
      <c r="L61" s="488" t="e">
        <f t="shared" si="13"/>
        <v>#N/A</v>
      </c>
    </row>
    <row r="62" spans="1:14" ht="15" customHeight="1" x14ac:dyDescent="0.2">
      <c r="A62" s="490" t="s">
        <v>468</v>
      </c>
      <c r="B62" s="487">
        <v>46396</v>
      </c>
      <c r="C62" s="487">
        <v>7226</v>
      </c>
      <c r="D62" s="487">
        <v>3810</v>
      </c>
      <c r="E62" s="488">
        <f t="shared" si="11"/>
        <v>105.74586894586895</v>
      </c>
      <c r="F62" s="488">
        <f t="shared" si="11"/>
        <v>111.874903235795</v>
      </c>
      <c r="G62" s="488">
        <f t="shared" si="11"/>
        <v>115.73511543134873</v>
      </c>
      <c r="H62" s="489" t="str">
        <f t="shared" si="14"/>
        <v/>
      </c>
      <c r="I62" s="488" t="str">
        <f t="shared" si="12"/>
        <v/>
      </c>
      <c r="J62" s="488" t="str">
        <f t="shared" si="10"/>
        <v/>
      </c>
      <c r="K62" s="488" t="str">
        <f t="shared" si="10"/>
        <v/>
      </c>
      <c r="L62" s="488" t="e">
        <f t="shared" si="13"/>
        <v>#N/A</v>
      </c>
    </row>
    <row r="63" spans="1:14" ht="15" customHeight="1" x14ac:dyDescent="0.2">
      <c r="A63" s="490" t="s">
        <v>469</v>
      </c>
      <c r="B63" s="487">
        <v>46704</v>
      </c>
      <c r="C63" s="487">
        <v>6726</v>
      </c>
      <c r="D63" s="487">
        <v>3782</v>
      </c>
      <c r="E63" s="488">
        <f t="shared" si="11"/>
        <v>106.44786324786324</v>
      </c>
      <c r="F63" s="488">
        <f t="shared" si="11"/>
        <v>104.13376683697166</v>
      </c>
      <c r="G63" s="488">
        <f t="shared" si="11"/>
        <v>114.88456865127581</v>
      </c>
      <c r="H63" s="489" t="str">
        <f t="shared" si="14"/>
        <v/>
      </c>
      <c r="I63" s="488" t="str">
        <f t="shared" si="12"/>
        <v/>
      </c>
      <c r="J63" s="488" t="str">
        <f t="shared" si="10"/>
        <v/>
      </c>
      <c r="K63" s="488" t="str">
        <f t="shared" si="10"/>
        <v/>
      </c>
      <c r="L63" s="488" t="e">
        <f t="shared" si="13"/>
        <v>#N/A</v>
      </c>
    </row>
    <row r="64" spans="1:14" ht="15" customHeight="1" x14ac:dyDescent="0.2">
      <c r="A64" s="490" t="s">
        <v>470</v>
      </c>
      <c r="B64" s="487">
        <v>47549</v>
      </c>
      <c r="C64" s="487">
        <v>7017</v>
      </c>
      <c r="D64" s="487">
        <v>3882</v>
      </c>
      <c r="E64" s="488">
        <f t="shared" si="11"/>
        <v>108.37378917378916</v>
      </c>
      <c r="F64" s="488">
        <f t="shared" si="11"/>
        <v>108.63910822108687</v>
      </c>
      <c r="G64" s="488">
        <f t="shared" si="11"/>
        <v>117.92223572296476</v>
      </c>
      <c r="H64" s="489" t="str">
        <f t="shared" si="14"/>
        <v/>
      </c>
      <c r="I64" s="488" t="str">
        <f t="shared" si="12"/>
        <v/>
      </c>
      <c r="J64" s="488" t="str">
        <f t="shared" si="10"/>
        <v/>
      </c>
      <c r="K64" s="488" t="str">
        <f t="shared" si="10"/>
        <v/>
      </c>
      <c r="L64" s="488" t="e">
        <f t="shared" si="13"/>
        <v>#N/A</v>
      </c>
    </row>
    <row r="65" spans="1:12" ht="15" customHeight="1" x14ac:dyDescent="0.2">
      <c r="A65" s="490">
        <v>42979</v>
      </c>
      <c r="B65" s="487">
        <v>47912</v>
      </c>
      <c r="C65" s="487">
        <v>6349</v>
      </c>
      <c r="D65" s="487">
        <v>3957</v>
      </c>
      <c r="E65" s="488">
        <f t="shared" si="11"/>
        <v>109.2011396011396</v>
      </c>
      <c r="F65" s="488">
        <f t="shared" si="11"/>
        <v>98.29694999225886</v>
      </c>
      <c r="G65" s="488">
        <f t="shared" si="11"/>
        <v>120.20048602673148</v>
      </c>
      <c r="H65" s="489">
        <f t="shared" si="14"/>
        <v>42979</v>
      </c>
      <c r="I65" s="488">
        <f t="shared" si="12"/>
        <v>109.2011396011396</v>
      </c>
      <c r="J65" s="488">
        <f t="shared" si="10"/>
        <v>98.29694999225886</v>
      </c>
      <c r="K65" s="488">
        <f t="shared" si="10"/>
        <v>120.20048602673148</v>
      </c>
      <c r="L65" s="488" t="e">
        <f t="shared" si="13"/>
        <v>#N/A</v>
      </c>
    </row>
    <row r="66" spans="1:12" ht="15" customHeight="1" x14ac:dyDescent="0.2">
      <c r="A66" s="490" t="s">
        <v>471</v>
      </c>
      <c r="B66" s="487">
        <v>47672</v>
      </c>
      <c r="C66" s="487">
        <v>6976</v>
      </c>
      <c r="D66" s="487">
        <v>3928</v>
      </c>
      <c r="E66" s="488">
        <f t="shared" si="11"/>
        <v>108.65413105413107</v>
      </c>
      <c r="F66" s="488">
        <f t="shared" si="11"/>
        <v>108.00433503638334</v>
      </c>
      <c r="G66" s="488">
        <f t="shared" si="11"/>
        <v>119.31956257594167</v>
      </c>
      <c r="H66" s="489" t="str">
        <f t="shared" si="14"/>
        <v/>
      </c>
      <c r="I66" s="488" t="str">
        <f t="shared" si="12"/>
        <v/>
      </c>
      <c r="J66" s="488" t="str">
        <f t="shared" si="10"/>
        <v/>
      </c>
      <c r="K66" s="488" t="str">
        <f t="shared" si="10"/>
        <v/>
      </c>
      <c r="L66" s="488" t="e">
        <f t="shared" si="13"/>
        <v>#N/A</v>
      </c>
    </row>
    <row r="67" spans="1:12" ht="15" customHeight="1" x14ac:dyDescent="0.2">
      <c r="A67" s="490" t="s">
        <v>472</v>
      </c>
      <c r="B67" s="487">
        <v>47297</v>
      </c>
      <c r="C67" s="487">
        <v>6629</v>
      </c>
      <c r="D67" s="487">
        <v>3931</v>
      </c>
      <c r="E67" s="488">
        <f t="shared" si="11"/>
        <v>107.79943019943019</v>
      </c>
      <c r="F67" s="488">
        <f t="shared" si="11"/>
        <v>102.63198637559994</v>
      </c>
      <c r="G67" s="488">
        <f t="shared" si="11"/>
        <v>119.41069258809233</v>
      </c>
      <c r="H67" s="489" t="str">
        <f t="shared" si="14"/>
        <v/>
      </c>
      <c r="I67" s="488" t="str">
        <f t="shared" si="12"/>
        <v/>
      </c>
      <c r="J67" s="488" t="str">
        <f t="shared" si="12"/>
        <v/>
      </c>
      <c r="K67" s="488" t="str">
        <f t="shared" si="12"/>
        <v/>
      </c>
      <c r="L67" s="488" t="e">
        <f t="shared" si="13"/>
        <v>#N/A</v>
      </c>
    </row>
    <row r="68" spans="1:12" ht="15" customHeight="1" x14ac:dyDescent="0.2">
      <c r="A68" s="490" t="s">
        <v>473</v>
      </c>
      <c r="B68" s="487">
        <v>47688</v>
      </c>
      <c r="C68" s="487">
        <v>6951</v>
      </c>
      <c r="D68" s="487">
        <v>3965</v>
      </c>
      <c r="E68" s="488">
        <f t="shared" si="11"/>
        <v>108.69059829059829</v>
      </c>
      <c r="F68" s="488">
        <f t="shared" si="11"/>
        <v>107.61727821644217</v>
      </c>
      <c r="G68" s="488">
        <f t="shared" si="11"/>
        <v>120.44349939246659</v>
      </c>
      <c r="H68" s="489" t="str">
        <f t="shared" si="14"/>
        <v/>
      </c>
      <c r="I68" s="488" t="str">
        <f t="shared" si="12"/>
        <v/>
      </c>
      <c r="J68" s="488" t="str">
        <f t="shared" si="12"/>
        <v/>
      </c>
      <c r="K68" s="488" t="str">
        <f t="shared" si="12"/>
        <v/>
      </c>
      <c r="L68" s="488" t="e">
        <f t="shared" si="13"/>
        <v>#N/A</v>
      </c>
    </row>
    <row r="69" spans="1:12" ht="15" customHeight="1" x14ac:dyDescent="0.2">
      <c r="A69" s="490">
        <v>43344</v>
      </c>
      <c r="B69" s="487">
        <v>48430</v>
      </c>
      <c r="C69" s="487">
        <v>6360</v>
      </c>
      <c r="D69" s="487">
        <v>4039</v>
      </c>
      <c r="E69" s="488">
        <f t="shared" si="11"/>
        <v>110.38176638176638</v>
      </c>
      <c r="F69" s="488">
        <f t="shared" si="11"/>
        <v>98.467254993032981</v>
      </c>
      <c r="G69" s="488">
        <f t="shared" si="11"/>
        <v>122.6913730255164</v>
      </c>
      <c r="H69" s="489">
        <f t="shared" si="14"/>
        <v>43344</v>
      </c>
      <c r="I69" s="488">
        <f t="shared" si="12"/>
        <v>110.38176638176638</v>
      </c>
      <c r="J69" s="488">
        <f t="shared" si="12"/>
        <v>98.467254993032981</v>
      </c>
      <c r="K69" s="488">
        <f t="shared" si="12"/>
        <v>122.6913730255164</v>
      </c>
      <c r="L69" s="488" t="e">
        <f t="shared" si="13"/>
        <v>#N/A</v>
      </c>
    </row>
    <row r="70" spans="1:12" ht="15" customHeight="1" x14ac:dyDescent="0.2">
      <c r="A70" s="490" t="s">
        <v>474</v>
      </c>
      <c r="B70" s="487">
        <v>48020</v>
      </c>
      <c r="C70" s="487">
        <v>6839</v>
      </c>
      <c r="D70" s="487">
        <v>4055</v>
      </c>
      <c r="E70" s="488">
        <f t="shared" si="11"/>
        <v>109.44729344729345</v>
      </c>
      <c r="F70" s="488">
        <f t="shared" si="11"/>
        <v>105.88326366310574</v>
      </c>
      <c r="G70" s="488">
        <f t="shared" si="11"/>
        <v>123.17739975698663</v>
      </c>
      <c r="H70" s="489" t="str">
        <f t="shared" si="14"/>
        <v/>
      </c>
      <c r="I70" s="488" t="str">
        <f t="shared" si="12"/>
        <v/>
      </c>
      <c r="J70" s="488" t="str">
        <f t="shared" si="12"/>
        <v/>
      </c>
      <c r="K70" s="488" t="str">
        <f t="shared" si="12"/>
        <v/>
      </c>
      <c r="L70" s="488" t="e">
        <f t="shared" si="13"/>
        <v>#N/A</v>
      </c>
    </row>
    <row r="71" spans="1:12" ht="15" customHeight="1" x14ac:dyDescent="0.2">
      <c r="A71" s="490" t="s">
        <v>475</v>
      </c>
      <c r="B71" s="487">
        <v>47690</v>
      </c>
      <c r="C71" s="487">
        <v>6524</v>
      </c>
      <c r="D71" s="487">
        <v>3995</v>
      </c>
      <c r="E71" s="491">
        <f t="shared" ref="E71:G75" si="15">IF($A$51=37802,IF(COUNTBLANK(B$51:B$70)&gt;0,#N/A,IF(ISBLANK(B71)=FALSE,B71/B$51*100,#N/A)),IF(COUNTBLANK(B$51:B$75)&gt;0,#N/A,B71/B$51*100))</f>
        <v>108.6951566951567</v>
      </c>
      <c r="F71" s="491">
        <f t="shared" si="15"/>
        <v>101.00634773184704</v>
      </c>
      <c r="G71" s="491">
        <f t="shared" si="15"/>
        <v>121.35479951397328</v>
      </c>
      <c r="H71" s="492" t="str">
        <f>IF(A$51=37802,IF(ISERROR(L71)=TRUE,IF(ISBLANK(A71)=FALSE,IF(MONTH(A71)=MONTH(MAX(A$51:A$75)),A71,""),""),""),IF(ISERROR(L71)=TRUE,IF(MONTH(A71)=MONTH(MAX(A$51:A$75)),A71,""),""))</f>
        <v/>
      </c>
      <c r="I71" s="488" t="str">
        <f t="shared" si="12"/>
        <v/>
      </c>
      <c r="J71" s="488" t="str">
        <f t="shared" si="12"/>
        <v/>
      </c>
      <c r="K71" s="488" t="str">
        <f t="shared" si="12"/>
        <v/>
      </c>
      <c r="L71" s="488" t="e">
        <f t="shared" si="13"/>
        <v>#N/A</v>
      </c>
    </row>
    <row r="72" spans="1:12" ht="15" customHeight="1" x14ac:dyDescent="0.2">
      <c r="A72" s="490" t="s">
        <v>476</v>
      </c>
      <c r="B72" s="487">
        <v>48024</v>
      </c>
      <c r="C72" s="487">
        <v>6769</v>
      </c>
      <c r="D72" s="487">
        <v>3989</v>
      </c>
      <c r="E72" s="491">
        <f t="shared" si="15"/>
        <v>109.45641025641027</v>
      </c>
      <c r="F72" s="491">
        <f t="shared" si="15"/>
        <v>104.79950456727047</v>
      </c>
      <c r="G72" s="491">
        <f t="shared" si="15"/>
        <v>121.17253948967192</v>
      </c>
      <c r="H72" s="492" t="str">
        <f>IF(A$51=37802,IF(ISERROR(L72)=TRUE,IF(ISBLANK(A72)=FALSE,IF(MONTH(A72)=MONTH(MAX(A$51:A$75)),A72,""),""),""),IF(ISERROR(L72)=TRUE,IF(MONTH(A72)=MONTH(MAX(A$51:A$75)),A72,""),""))</f>
        <v/>
      </c>
      <c r="I72" s="488" t="str">
        <f t="shared" si="12"/>
        <v/>
      </c>
      <c r="J72" s="488" t="str">
        <f t="shared" si="12"/>
        <v/>
      </c>
      <c r="K72" s="488" t="str">
        <f t="shared" si="12"/>
        <v/>
      </c>
      <c r="L72" s="488" t="e">
        <f t="shared" si="13"/>
        <v>#N/A</v>
      </c>
    </row>
    <row r="73" spans="1:12" ht="15" customHeight="1" x14ac:dyDescent="0.2">
      <c r="A73" s="490">
        <v>43709</v>
      </c>
      <c r="B73" s="487">
        <v>48650</v>
      </c>
      <c r="C73" s="487">
        <v>6202</v>
      </c>
      <c r="D73" s="487">
        <v>4130</v>
      </c>
      <c r="E73" s="491">
        <f t="shared" si="15"/>
        <v>110.88319088319088</v>
      </c>
      <c r="F73" s="491">
        <f t="shared" si="15"/>
        <v>96.021055891004806</v>
      </c>
      <c r="G73" s="491">
        <f t="shared" si="15"/>
        <v>125.45565006075334</v>
      </c>
      <c r="H73" s="492">
        <f>IF(A$51=37802,IF(ISERROR(L73)=TRUE,IF(ISBLANK(A73)=FALSE,IF(MONTH(A73)=MONTH(MAX(A$51:A$75)),A73,""),""),""),IF(ISERROR(L73)=TRUE,IF(MONTH(A73)=MONTH(MAX(A$51:A$75)),A73,""),""))</f>
        <v>43709</v>
      </c>
      <c r="I73" s="488">
        <f t="shared" si="12"/>
        <v>110.88319088319088</v>
      </c>
      <c r="J73" s="488">
        <f t="shared" si="12"/>
        <v>96.021055891004806</v>
      </c>
      <c r="K73" s="488">
        <f t="shared" si="12"/>
        <v>125.45565006075334</v>
      </c>
      <c r="L73" s="488" t="e">
        <f t="shared" si="13"/>
        <v>#N/A</v>
      </c>
    </row>
    <row r="74" spans="1:12" ht="15" customHeight="1" x14ac:dyDescent="0.2">
      <c r="A74" s="490" t="s">
        <v>477</v>
      </c>
      <c r="B74" s="487">
        <v>48474</v>
      </c>
      <c r="C74" s="487">
        <v>6673</v>
      </c>
      <c r="D74" s="487">
        <v>4109</v>
      </c>
      <c r="E74" s="491">
        <f t="shared" si="15"/>
        <v>110.48205128205129</v>
      </c>
      <c r="F74" s="491">
        <f t="shared" si="15"/>
        <v>103.31320637869639</v>
      </c>
      <c r="G74" s="491">
        <f t="shared" si="15"/>
        <v>124.81773997569867</v>
      </c>
      <c r="H74" s="492" t="str">
        <f>IF(A$51=37802,IF(ISERROR(L74)=TRUE,IF(ISBLANK(A74)=FALSE,IF(MONTH(A74)=MONTH(MAX(A$51:A$75)),A74,""),""),""),IF(ISERROR(L74)=TRUE,IF(MONTH(A74)=MONTH(MAX(A$51:A$75)),A74,""),""))</f>
        <v/>
      </c>
      <c r="I74" s="488" t="str">
        <f t="shared" si="12"/>
        <v/>
      </c>
      <c r="J74" s="488" t="str">
        <f t="shared" si="12"/>
        <v/>
      </c>
      <c r="K74" s="488" t="str">
        <f t="shared" si="12"/>
        <v/>
      </c>
      <c r="L74" s="488" t="e">
        <f t="shared" si="13"/>
        <v>#N/A</v>
      </c>
    </row>
    <row r="75" spans="1:12" ht="15" customHeight="1" x14ac:dyDescent="0.2">
      <c r="A75" s="490" t="s">
        <v>478</v>
      </c>
      <c r="B75" s="487">
        <v>48098</v>
      </c>
      <c r="C75" s="493">
        <v>6117</v>
      </c>
      <c r="D75" s="493">
        <v>3928</v>
      </c>
      <c r="E75" s="491">
        <f t="shared" si="15"/>
        <v>109.62507122507124</v>
      </c>
      <c r="F75" s="491">
        <f t="shared" si="15"/>
        <v>94.705062703204831</v>
      </c>
      <c r="G75" s="491">
        <f t="shared" si="15"/>
        <v>119.31956257594167</v>
      </c>
      <c r="H75" s="492" t="str">
        <f>IF(A$51=37802,IF(ISERROR(L75)=TRUE,IF(ISBLANK(A75)=FALSE,IF(MONTH(A75)=MONTH(MAX(A$51:A$75)),A75,""),""),""),IF(ISERROR(L75)=TRUE,IF(MONTH(A75)=MONTH(MAX(A$51:A$75)),A75,""),""))</f>
        <v/>
      </c>
      <c r="I75" s="488" t="str">
        <f t="shared" si="12"/>
        <v/>
      </c>
      <c r="J75" s="488" t="str">
        <f t="shared" si="12"/>
        <v/>
      </c>
      <c r="K75" s="488" t="str">
        <f t="shared" si="12"/>
        <v/>
      </c>
      <c r="L75" s="488" t="e">
        <f t="shared" si="13"/>
        <v>#N/A</v>
      </c>
    </row>
    <row r="77" spans="1:12" ht="15" customHeight="1" x14ac:dyDescent="0.2">
      <c r="I77" s="488">
        <f>IF(I75&lt;&gt;"",I75,IF(I74&lt;&gt;"",I74,IF(I73&lt;&gt;"",I73,IF(I72&lt;&gt;"",I72,IF(I71&lt;&gt;"",I71,IF(I70&lt;&gt;"",I70,""))))))</f>
        <v>110.88319088319088</v>
      </c>
      <c r="J77" s="488">
        <f>IF(J75&lt;&gt;"",J75,IF(J74&lt;&gt;"",J74,IF(J73&lt;&gt;"",J73,IF(J72&lt;&gt;"",J72,IF(J71&lt;&gt;"",J71,IF(J70&lt;&gt;"",J70,""))))))</f>
        <v>96.021055891004806</v>
      </c>
      <c r="K77" s="488">
        <f>IF(K75&lt;&gt;"",K75,IF(K74&lt;&gt;"",K74,IF(K73&lt;&gt;"",K73,IF(K72&lt;&gt;"",K72,IF(K71&lt;&gt;"",K71,IF(K70&lt;&gt;"",K70,""))))))</f>
        <v>125.45565006075334</v>
      </c>
    </row>
    <row r="78" spans="1:12" ht="15" customHeight="1" x14ac:dyDescent="0.2">
      <c r="I78" s="495">
        <f>RANK(I77,$I77:$K77)</f>
        <v>2</v>
      </c>
      <c r="J78" s="495">
        <f>RANK(J77,$I77:$K77)</f>
        <v>3</v>
      </c>
      <c r="K78" s="495">
        <f>RANK(K77,$I77:$K77)</f>
        <v>1</v>
      </c>
    </row>
    <row r="79" spans="1:12" ht="15" customHeight="1" x14ac:dyDescent="0.2">
      <c r="I79" s="488" t="str">
        <f>"SvB: "&amp;IF(I77&gt;100,"+","")&amp;TEXT(I77-100,"0,0")&amp;"%"</f>
        <v>SvB: +10,9%</v>
      </c>
      <c r="J79" s="488" t="str">
        <f>"GeB - ausschließlich: "&amp;IF(J77&gt;100,"+","")&amp;TEXT(J77-100,"0,0")&amp;"%"</f>
        <v>GeB - ausschließlich: -4,0%</v>
      </c>
      <c r="K79" s="488" t="str">
        <f>"GeB - im Nebenjob: "&amp;IF(K77&gt;100,"+","")&amp;TEXT(K77-100,"0,0")&amp;"%"</f>
        <v>GeB - im Nebenjob: +25,5%</v>
      </c>
    </row>
    <row r="81" spans="9:9" ht="15" customHeight="1" x14ac:dyDescent="0.2">
      <c r="I81" s="488" t="str">
        <f>IF(ISERROR(HLOOKUP(1,I$78:K$79,2,FALSE)),"",HLOOKUP(1,I$78:K$79,2,FALSE))</f>
        <v>GeB - im Nebenjob: +25,5%</v>
      </c>
    </row>
    <row r="82" spans="9:9" ht="15" customHeight="1" x14ac:dyDescent="0.2">
      <c r="I82" s="488" t="str">
        <f>IF(ISERROR(HLOOKUP(2,I$78:K$79,2,FALSE)),"",HLOOKUP(2,I$78:K$79,2,FALSE))</f>
        <v>SvB: +10,9%</v>
      </c>
    </row>
    <row r="83" spans="9:9" ht="15" customHeight="1" x14ac:dyDescent="0.2">
      <c r="I83" s="488" t="str">
        <f>IF(ISERROR(HLOOKUP(3,I$78:K$79,2,FALSE)),"",HLOOKUP(3,I$78:K$79,2,FALSE))</f>
        <v>GeB - ausschließlich: -4,0%</v>
      </c>
    </row>
  </sheetData>
  <mergeCells count="16">
    <mergeCell ref="B4:C4"/>
    <mergeCell ref="D4:E4"/>
    <mergeCell ref="F4:G4"/>
    <mergeCell ref="H4:I4"/>
    <mergeCell ref="J4:N4"/>
    <mergeCell ref="J12:N12"/>
    <mergeCell ref="A49:A50"/>
    <mergeCell ref="B49:D49"/>
    <mergeCell ref="E49:G49"/>
    <mergeCell ref="H49:H50"/>
    <mergeCell ref="I49:K49"/>
    <mergeCell ref="A12:A13"/>
    <mergeCell ref="B12:C12"/>
    <mergeCell ref="D12:E12"/>
    <mergeCell ref="F12:G12"/>
    <mergeCell ref="H12:I12"/>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3" customWidth="1"/>
    <col min="2" max="2" width="15.125" style="523" customWidth="1"/>
    <col min="3" max="3" width="20.375" style="523" customWidth="1"/>
    <col min="4" max="5" width="10" style="523" customWidth="1"/>
    <col min="6" max="8" width="11" style="523"/>
    <col min="9" max="9" width="13.75" style="523" customWidth="1"/>
    <col min="10" max="256" width="11" style="523"/>
    <col min="257" max="257" width="2.375" style="523" customWidth="1"/>
    <col min="258" max="258" width="15.125" style="523" customWidth="1"/>
    <col min="259" max="259" width="20.375" style="523" customWidth="1"/>
    <col min="260" max="261" width="10" style="523" customWidth="1"/>
    <col min="262" max="264" width="11" style="523"/>
    <col min="265" max="265" width="13.75" style="523" customWidth="1"/>
    <col min="266" max="512" width="11" style="523"/>
    <col min="513" max="513" width="2.375" style="523" customWidth="1"/>
    <col min="514" max="514" width="15.125" style="523" customWidth="1"/>
    <col min="515" max="515" width="20.375" style="523" customWidth="1"/>
    <col min="516" max="517" width="10" style="523" customWidth="1"/>
    <col min="518" max="520" width="11" style="523"/>
    <col min="521" max="521" width="13.75" style="523" customWidth="1"/>
    <col min="522" max="768" width="11" style="523"/>
    <col min="769" max="769" width="2.375" style="523" customWidth="1"/>
    <col min="770" max="770" width="15.125" style="523" customWidth="1"/>
    <col min="771" max="771" width="20.375" style="523" customWidth="1"/>
    <col min="772" max="773" width="10" style="523" customWidth="1"/>
    <col min="774" max="776" width="11" style="523"/>
    <col min="777" max="777" width="13.75" style="523" customWidth="1"/>
    <col min="778" max="1024" width="11" style="523"/>
    <col min="1025" max="1025" width="2.375" style="523" customWidth="1"/>
    <col min="1026" max="1026" width="15.125" style="523" customWidth="1"/>
    <col min="1027" max="1027" width="20.375" style="523" customWidth="1"/>
    <col min="1028" max="1029" width="10" style="523" customWidth="1"/>
    <col min="1030" max="1032" width="11" style="523"/>
    <col min="1033" max="1033" width="13.75" style="523" customWidth="1"/>
    <col min="1034" max="1280" width="11" style="523"/>
    <col min="1281" max="1281" width="2.375" style="523" customWidth="1"/>
    <col min="1282" max="1282" width="15.125" style="523" customWidth="1"/>
    <col min="1283" max="1283" width="20.375" style="523" customWidth="1"/>
    <col min="1284" max="1285" width="10" style="523" customWidth="1"/>
    <col min="1286" max="1288" width="11" style="523"/>
    <col min="1289" max="1289" width="13.75" style="523" customWidth="1"/>
    <col min="1290" max="1536" width="11" style="523"/>
    <col min="1537" max="1537" width="2.375" style="523" customWidth="1"/>
    <col min="1538" max="1538" width="15.125" style="523" customWidth="1"/>
    <col min="1539" max="1539" width="20.375" style="523" customWidth="1"/>
    <col min="1540" max="1541" width="10" style="523" customWidth="1"/>
    <col min="1542" max="1544" width="11" style="523"/>
    <col min="1545" max="1545" width="13.75" style="523" customWidth="1"/>
    <col min="1546" max="1792" width="11" style="523"/>
    <col min="1793" max="1793" width="2.375" style="523" customWidth="1"/>
    <col min="1794" max="1794" width="15.125" style="523" customWidth="1"/>
    <col min="1795" max="1795" width="20.375" style="523" customWidth="1"/>
    <col min="1796" max="1797" width="10" style="523" customWidth="1"/>
    <col min="1798" max="1800" width="11" style="523"/>
    <col min="1801" max="1801" width="13.75" style="523" customWidth="1"/>
    <col min="1802" max="2048" width="11" style="523"/>
    <col min="2049" max="2049" width="2.375" style="523" customWidth="1"/>
    <col min="2050" max="2050" width="15.125" style="523" customWidth="1"/>
    <col min="2051" max="2051" width="20.375" style="523" customWidth="1"/>
    <col min="2052" max="2053" width="10" style="523" customWidth="1"/>
    <col min="2054" max="2056" width="11" style="523"/>
    <col min="2057" max="2057" width="13.75" style="523" customWidth="1"/>
    <col min="2058" max="2304" width="11" style="523"/>
    <col min="2305" max="2305" width="2.375" style="523" customWidth="1"/>
    <col min="2306" max="2306" width="15.125" style="523" customWidth="1"/>
    <col min="2307" max="2307" width="20.375" style="523" customWidth="1"/>
    <col min="2308" max="2309" width="10" style="523" customWidth="1"/>
    <col min="2310" max="2312" width="11" style="523"/>
    <col min="2313" max="2313" width="13.75" style="523" customWidth="1"/>
    <col min="2314" max="2560" width="11" style="523"/>
    <col min="2561" max="2561" width="2.375" style="523" customWidth="1"/>
    <col min="2562" max="2562" width="15.125" style="523" customWidth="1"/>
    <col min="2563" max="2563" width="20.375" style="523" customWidth="1"/>
    <col min="2564" max="2565" width="10" style="523" customWidth="1"/>
    <col min="2566" max="2568" width="11" style="523"/>
    <col min="2569" max="2569" width="13.75" style="523" customWidth="1"/>
    <col min="2570" max="2816" width="11" style="523"/>
    <col min="2817" max="2817" width="2.375" style="523" customWidth="1"/>
    <col min="2818" max="2818" width="15.125" style="523" customWidth="1"/>
    <col min="2819" max="2819" width="20.375" style="523" customWidth="1"/>
    <col min="2820" max="2821" width="10" style="523" customWidth="1"/>
    <col min="2822" max="2824" width="11" style="523"/>
    <col min="2825" max="2825" width="13.75" style="523" customWidth="1"/>
    <col min="2826" max="3072" width="11" style="523"/>
    <col min="3073" max="3073" width="2.375" style="523" customWidth="1"/>
    <col min="3074" max="3074" width="15.125" style="523" customWidth="1"/>
    <col min="3075" max="3075" width="20.375" style="523" customWidth="1"/>
    <col min="3076" max="3077" width="10" style="523" customWidth="1"/>
    <col min="3078" max="3080" width="11" style="523"/>
    <col min="3081" max="3081" width="13.75" style="523" customWidth="1"/>
    <col min="3082" max="3328" width="11" style="523"/>
    <col min="3329" max="3329" width="2.375" style="523" customWidth="1"/>
    <col min="3330" max="3330" width="15.125" style="523" customWidth="1"/>
    <col min="3331" max="3331" width="20.375" style="523" customWidth="1"/>
    <col min="3332" max="3333" width="10" style="523" customWidth="1"/>
    <col min="3334" max="3336" width="11" style="523"/>
    <col min="3337" max="3337" width="13.75" style="523" customWidth="1"/>
    <col min="3338" max="3584" width="11" style="523"/>
    <col min="3585" max="3585" width="2.375" style="523" customWidth="1"/>
    <col min="3586" max="3586" width="15.125" style="523" customWidth="1"/>
    <col min="3587" max="3587" width="20.375" style="523" customWidth="1"/>
    <col min="3588" max="3589" width="10" style="523" customWidth="1"/>
    <col min="3590" max="3592" width="11" style="523"/>
    <col min="3593" max="3593" width="13.75" style="523" customWidth="1"/>
    <col min="3594" max="3840" width="11" style="523"/>
    <col min="3841" max="3841" width="2.375" style="523" customWidth="1"/>
    <col min="3842" max="3842" width="15.125" style="523" customWidth="1"/>
    <col min="3843" max="3843" width="20.375" style="523" customWidth="1"/>
    <col min="3844" max="3845" width="10" style="523" customWidth="1"/>
    <col min="3846" max="3848" width="11" style="523"/>
    <col min="3849" max="3849" width="13.75" style="523" customWidth="1"/>
    <col min="3850" max="4096" width="11" style="523"/>
    <col min="4097" max="4097" width="2.375" style="523" customWidth="1"/>
    <col min="4098" max="4098" width="15.125" style="523" customWidth="1"/>
    <col min="4099" max="4099" width="20.375" style="523" customWidth="1"/>
    <col min="4100" max="4101" width="10" style="523" customWidth="1"/>
    <col min="4102" max="4104" width="11" style="523"/>
    <col min="4105" max="4105" width="13.75" style="523" customWidth="1"/>
    <col min="4106" max="4352" width="11" style="523"/>
    <col min="4353" max="4353" width="2.375" style="523" customWidth="1"/>
    <col min="4354" max="4354" width="15.125" style="523" customWidth="1"/>
    <col min="4355" max="4355" width="20.375" style="523" customWidth="1"/>
    <col min="4356" max="4357" width="10" style="523" customWidth="1"/>
    <col min="4358" max="4360" width="11" style="523"/>
    <col min="4361" max="4361" width="13.75" style="523" customWidth="1"/>
    <col min="4362" max="4608" width="11" style="523"/>
    <col min="4609" max="4609" width="2.375" style="523" customWidth="1"/>
    <col min="4610" max="4610" width="15.125" style="523" customWidth="1"/>
    <col min="4611" max="4611" width="20.375" style="523" customWidth="1"/>
    <col min="4612" max="4613" width="10" style="523" customWidth="1"/>
    <col min="4614" max="4616" width="11" style="523"/>
    <col min="4617" max="4617" width="13.75" style="523" customWidth="1"/>
    <col min="4618" max="4864" width="11" style="523"/>
    <col min="4865" max="4865" width="2.375" style="523" customWidth="1"/>
    <col min="4866" max="4866" width="15.125" style="523" customWidth="1"/>
    <col min="4867" max="4867" width="20.375" style="523" customWidth="1"/>
    <col min="4868" max="4869" width="10" style="523" customWidth="1"/>
    <col min="4870" max="4872" width="11" style="523"/>
    <col min="4873" max="4873" width="13.75" style="523" customWidth="1"/>
    <col min="4874" max="5120" width="11" style="523"/>
    <col min="5121" max="5121" width="2.375" style="523" customWidth="1"/>
    <col min="5122" max="5122" width="15.125" style="523" customWidth="1"/>
    <col min="5123" max="5123" width="20.375" style="523" customWidth="1"/>
    <col min="5124" max="5125" width="10" style="523" customWidth="1"/>
    <col min="5126" max="5128" width="11" style="523"/>
    <col min="5129" max="5129" width="13.75" style="523" customWidth="1"/>
    <col min="5130" max="5376" width="11" style="523"/>
    <col min="5377" max="5377" width="2.375" style="523" customWidth="1"/>
    <col min="5378" max="5378" width="15.125" style="523" customWidth="1"/>
    <col min="5379" max="5379" width="20.375" style="523" customWidth="1"/>
    <col min="5380" max="5381" width="10" style="523" customWidth="1"/>
    <col min="5382" max="5384" width="11" style="523"/>
    <col min="5385" max="5385" width="13.75" style="523" customWidth="1"/>
    <col min="5386" max="5632" width="11" style="523"/>
    <col min="5633" max="5633" width="2.375" style="523" customWidth="1"/>
    <col min="5634" max="5634" width="15.125" style="523" customWidth="1"/>
    <col min="5635" max="5635" width="20.375" style="523" customWidth="1"/>
    <col min="5636" max="5637" width="10" style="523" customWidth="1"/>
    <col min="5638" max="5640" width="11" style="523"/>
    <col min="5641" max="5641" width="13.75" style="523" customWidth="1"/>
    <col min="5642" max="5888" width="11" style="523"/>
    <col min="5889" max="5889" width="2.375" style="523" customWidth="1"/>
    <col min="5890" max="5890" width="15.125" style="523" customWidth="1"/>
    <col min="5891" max="5891" width="20.375" style="523" customWidth="1"/>
    <col min="5892" max="5893" width="10" style="523" customWidth="1"/>
    <col min="5894" max="5896" width="11" style="523"/>
    <col min="5897" max="5897" width="13.75" style="523" customWidth="1"/>
    <col min="5898" max="6144" width="11" style="523"/>
    <col min="6145" max="6145" width="2.375" style="523" customWidth="1"/>
    <col min="6146" max="6146" width="15.125" style="523" customWidth="1"/>
    <col min="6147" max="6147" width="20.375" style="523" customWidth="1"/>
    <col min="6148" max="6149" width="10" style="523" customWidth="1"/>
    <col min="6150" max="6152" width="11" style="523"/>
    <col min="6153" max="6153" width="13.75" style="523" customWidth="1"/>
    <col min="6154" max="6400" width="11" style="523"/>
    <col min="6401" max="6401" width="2.375" style="523" customWidth="1"/>
    <col min="6402" max="6402" width="15.125" style="523" customWidth="1"/>
    <col min="6403" max="6403" width="20.375" style="523" customWidth="1"/>
    <col min="6404" max="6405" width="10" style="523" customWidth="1"/>
    <col min="6406" max="6408" width="11" style="523"/>
    <col min="6409" max="6409" width="13.75" style="523" customWidth="1"/>
    <col min="6410" max="6656" width="11" style="523"/>
    <col min="6657" max="6657" width="2.375" style="523" customWidth="1"/>
    <col min="6658" max="6658" width="15.125" style="523" customWidth="1"/>
    <col min="6659" max="6659" width="20.375" style="523" customWidth="1"/>
    <col min="6660" max="6661" width="10" style="523" customWidth="1"/>
    <col min="6662" max="6664" width="11" style="523"/>
    <col min="6665" max="6665" width="13.75" style="523" customWidth="1"/>
    <col min="6666" max="6912" width="11" style="523"/>
    <col min="6913" max="6913" width="2.375" style="523" customWidth="1"/>
    <col min="6914" max="6914" width="15.125" style="523" customWidth="1"/>
    <col min="6915" max="6915" width="20.375" style="523" customWidth="1"/>
    <col min="6916" max="6917" width="10" style="523" customWidth="1"/>
    <col min="6918" max="6920" width="11" style="523"/>
    <col min="6921" max="6921" width="13.75" style="523" customWidth="1"/>
    <col min="6922" max="7168" width="11" style="523"/>
    <col min="7169" max="7169" width="2.375" style="523" customWidth="1"/>
    <col min="7170" max="7170" width="15.125" style="523" customWidth="1"/>
    <col min="7171" max="7171" width="20.375" style="523" customWidth="1"/>
    <col min="7172" max="7173" width="10" style="523" customWidth="1"/>
    <col min="7174" max="7176" width="11" style="523"/>
    <col min="7177" max="7177" width="13.75" style="523" customWidth="1"/>
    <col min="7178" max="7424" width="11" style="523"/>
    <col min="7425" max="7425" width="2.375" style="523" customWidth="1"/>
    <col min="7426" max="7426" width="15.125" style="523" customWidth="1"/>
    <col min="7427" max="7427" width="20.375" style="523" customWidth="1"/>
    <col min="7428" max="7429" width="10" style="523" customWidth="1"/>
    <col min="7430" max="7432" width="11" style="523"/>
    <col min="7433" max="7433" width="13.75" style="523" customWidth="1"/>
    <col min="7434" max="7680" width="11" style="523"/>
    <col min="7681" max="7681" width="2.375" style="523" customWidth="1"/>
    <col min="7682" max="7682" width="15.125" style="523" customWidth="1"/>
    <col min="7683" max="7683" width="20.375" style="523" customWidth="1"/>
    <col min="7684" max="7685" width="10" style="523" customWidth="1"/>
    <col min="7686" max="7688" width="11" style="523"/>
    <col min="7689" max="7689" width="13.75" style="523" customWidth="1"/>
    <col min="7690" max="7936" width="11" style="523"/>
    <col min="7937" max="7937" width="2.375" style="523" customWidth="1"/>
    <col min="7938" max="7938" width="15.125" style="523" customWidth="1"/>
    <col min="7939" max="7939" width="20.375" style="523" customWidth="1"/>
    <col min="7940" max="7941" width="10" style="523" customWidth="1"/>
    <col min="7942" max="7944" width="11" style="523"/>
    <col min="7945" max="7945" width="13.75" style="523" customWidth="1"/>
    <col min="7946" max="8192" width="11" style="523"/>
    <col min="8193" max="8193" width="2.375" style="523" customWidth="1"/>
    <col min="8194" max="8194" width="15.125" style="523" customWidth="1"/>
    <col min="8195" max="8195" width="20.375" style="523" customWidth="1"/>
    <col min="8196" max="8197" width="10" style="523" customWidth="1"/>
    <col min="8198" max="8200" width="11" style="523"/>
    <col min="8201" max="8201" width="13.75" style="523" customWidth="1"/>
    <col min="8202" max="8448" width="11" style="523"/>
    <col min="8449" max="8449" width="2.375" style="523" customWidth="1"/>
    <col min="8450" max="8450" width="15.125" style="523" customWidth="1"/>
    <col min="8451" max="8451" width="20.375" style="523" customWidth="1"/>
    <col min="8452" max="8453" width="10" style="523" customWidth="1"/>
    <col min="8454" max="8456" width="11" style="523"/>
    <col min="8457" max="8457" width="13.75" style="523" customWidth="1"/>
    <col min="8458" max="8704" width="11" style="523"/>
    <col min="8705" max="8705" width="2.375" style="523" customWidth="1"/>
    <col min="8706" max="8706" width="15.125" style="523" customWidth="1"/>
    <col min="8707" max="8707" width="20.375" style="523" customWidth="1"/>
    <col min="8708" max="8709" width="10" style="523" customWidth="1"/>
    <col min="8710" max="8712" width="11" style="523"/>
    <col min="8713" max="8713" width="13.75" style="523" customWidth="1"/>
    <col min="8714" max="8960" width="11" style="523"/>
    <col min="8961" max="8961" width="2.375" style="523" customWidth="1"/>
    <col min="8962" max="8962" width="15.125" style="523" customWidth="1"/>
    <col min="8963" max="8963" width="20.375" style="523" customWidth="1"/>
    <col min="8964" max="8965" width="10" style="523" customWidth="1"/>
    <col min="8966" max="8968" width="11" style="523"/>
    <col min="8969" max="8969" width="13.75" style="523" customWidth="1"/>
    <col min="8970" max="9216" width="11" style="523"/>
    <col min="9217" max="9217" width="2.375" style="523" customWidth="1"/>
    <col min="9218" max="9218" width="15.125" style="523" customWidth="1"/>
    <col min="9219" max="9219" width="20.375" style="523" customWidth="1"/>
    <col min="9220" max="9221" width="10" style="523" customWidth="1"/>
    <col min="9222" max="9224" width="11" style="523"/>
    <col min="9225" max="9225" width="13.75" style="523" customWidth="1"/>
    <col min="9226" max="9472" width="11" style="523"/>
    <col min="9473" max="9473" width="2.375" style="523" customWidth="1"/>
    <col min="9474" max="9474" width="15.125" style="523" customWidth="1"/>
    <col min="9475" max="9475" width="20.375" style="523" customWidth="1"/>
    <col min="9476" max="9477" width="10" style="523" customWidth="1"/>
    <col min="9478" max="9480" width="11" style="523"/>
    <col min="9481" max="9481" width="13.75" style="523" customWidth="1"/>
    <col min="9482" max="9728" width="11" style="523"/>
    <col min="9729" max="9729" width="2.375" style="523" customWidth="1"/>
    <col min="9730" max="9730" width="15.125" style="523" customWidth="1"/>
    <col min="9731" max="9731" width="20.375" style="523" customWidth="1"/>
    <col min="9732" max="9733" width="10" style="523" customWidth="1"/>
    <col min="9734" max="9736" width="11" style="523"/>
    <col min="9737" max="9737" width="13.75" style="523" customWidth="1"/>
    <col min="9738" max="9984" width="11" style="523"/>
    <col min="9985" max="9985" width="2.375" style="523" customWidth="1"/>
    <col min="9986" max="9986" width="15.125" style="523" customWidth="1"/>
    <col min="9987" max="9987" width="20.375" style="523" customWidth="1"/>
    <col min="9988" max="9989" width="10" style="523" customWidth="1"/>
    <col min="9990" max="9992" width="11" style="523"/>
    <col min="9993" max="9993" width="13.75" style="523" customWidth="1"/>
    <col min="9994" max="10240" width="11" style="523"/>
    <col min="10241" max="10241" width="2.375" style="523" customWidth="1"/>
    <col min="10242" max="10242" width="15.125" style="523" customWidth="1"/>
    <col min="10243" max="10243" width="20.375" style="523" customWidth="1"/>
    <col min="10244" max="10245" width="10" style="523" customWidth="1"/>
    <col min="10246" max="10248" width="11" style="523"/>
    <col min="10249" max="10249" width="13.75" style="523" customWidth="1"/>
    <col min="10250" max="10496" width="11" style="523"/>
    <col min="10497" max="10497" width="2.375" style="523" customWidth="1"/>
    <col min="10498" max="10498" width="15.125" style="523" customWidth="1"/>
    <col min="10499" max="10499" width="20.375" style="523" customWidth="1"/>
    <col min="10500" max="10501" width="10" style="523" customWidth="1"/>
    <col min="10502" max="10504" width="11" style="523"/>
    <col min="10505" max="10505" width="13.75" style="523" customWidth="1"/>
    <col min="10506" max="10752" width="11" style="523"/>
    <col min="10753" max="10753" width="2.375" style="523" customWidth="1"/>
    <col min="10754" max="10754" width="15.125" style="523" customWidth="1"/>
    <col min="10755" max="10755" width="20.375" style="523" customWidth="1"/>
    <col min="10756" max="10757" width="10" style="523" customWidth="1"/>
    <col min="10758" max="10760" width="11" style="523"/>
    <col min="10761" max="10761" width="13.75" style="523" customWidth="1"/>
    <col min="10762" max="11008" width="11" style="523"/>
    <col min="11009" max="11009" width="2.375" style="523" customWidth="1"/>
    <col min="11010" max="11010" width="15.125" style="523" customWidth="1"/>
    <col min="11011" max="11011" width="20.375" style="523" customWidth="1"/>
    <col min="11012" max="11013" width="10" style="523" customWidth="1"/>
    <col min="11014" max="11016" width="11" style="523"/>
    <col min="11017" max="11017" width="13.75" style="523" customWidth="1"/>
    <col min="11018" max="11264" width="11" style="523"/>
    <col min="11265" max="11265" width="2.375" style="523" customWidth="1"/>
    <col min="11266" max="11266" width="15.125" style="523" customWidth="1"/>
    <col min="11267" max="11267" width="20.375" style="523" customWidth="1"/>
    <col min="11268" max="11269" width="10" style="523" customWidth="1"/>
    <col min="11270" max="11272" width="11" style="523"/>
    <col min="11273" max="11273" width="13.75" style="523" customWidth="1"/>
    <col min="11274" max="11520" width="11" style="523"/>
    <col min="11521" max="11521" width="2.375" style="523" customWidth="1"/>
    <col min="11522" max="11522" width="15.125" style="523" customWidth="1"/>
    <col min="11523" max="11523" width="20.375" style="523" customWidth="1"/>
    <col min="11524" max="11525" width="10" style="523" customWidth="1"/>
    <col min="11526" max="11528" width="11" style="523"/>
    <col min="11529" max="11529" width="13.75" style="523" customWidth="1"/>
    <col min="11530" max="11776" width="11" style="523"/>
    <col min="11777" max="11777" width="2.375" style="523" customWidth="1"/>
    <col min="11778" max="11778" width="15.125" style="523" customWidth="1"/>
    <col min="11779" max="11779" width="20.375" style="523" customWidth="1"/>
    <col min="11780" max="11781" width="10" style="523" customWidth="1"/>
    <col min="11782" max="11784" width="11" style="523"/>
    <col min="11785" max="11785" width="13.75" style="523" customWidth="1"/>
    <col min="11786" max="12032" width="11" style="523"/>
    <col min="12033" max="12033" width="2.375" style="523" customWidth="1"/>
    <col min="12034" max="12034" width="15.125" style="523" customWidth="1"/>
    <col min="12035" max="12035" width="20.375" style="523" customWidth="1"/>
    <col min="12036" max="12037" width="10" style="523" customWidth="1"/>
    <col min="12038" max="12040" width="11" style="523"/>
    <col min="12041" max="12041" width="13.75" style="523" customWidth="1"/>
    <col min="12042" max="12288" width="11" style="523"/>
    <col min="12289" max="12289" width="2.375" style="523" customWidth="1"/>
    <col min="12290" max="12290" width="15.125" style="523" customWidth="1"/>
    <col min="12291" max="12291" width="20.375" style="523" customWidth="1"/>
    <col min="12292" max="12293" width="10" style="523" customWidth="1"/>
    <col min="12294" max="12296" width="11" style="523"/>
    <col min="12297" max="12297" width="13.75" style="523" customWidth="1"/>
    <col min="12298" max="12544" width="11" style="523"/>
    <col min="12545" max="12545" width="2.375" style="523" customWidth="1"/>
    <col min="12546" max="12546" width="15.125" style="523" customWidth="1"/>
    <col min="12547" max="12547" width="20.375" style="523" customWidth="1"/>
    <col min="12548" max="12549" width="10" style="523" customWidth="1"/>
    <col min="12550" max="12552" width="11" style="523"/>
    <col min="12553" max="12553" width="13.75" style="523" customWidth="1"/>
    <col min="12554" max="12800" width="11" style="523"/>
    <col min="12801" max="12801" width="2.375" style="523" customWidth="1"/>
    <col min="12802" max="12802" width="15.125" style="523" customWidth="1"/>
    <col min="12803" max="12803" width="20.375" style="523" customWidth="1"/>
    <col min="12804" max="12805" width="10" style="523" customWidth="1"/>
    <col min="12806" max="12808" width="11" style="523"/>
    <col min="12809" max="12809" width="13.75" style="523" customWidth="1"/>
    <col min="12810" max="13056" width="11" style="523"/>
    <col min="13057" max="13057" width="2.375" style="523" customWidth="1"/>
    <col min="13058" max="13058" width="15.125" style="523" customWidth="1"/>
    <col min="13059" max="13059" width="20.375" style="523" customWidth="1"/>
    <col min="13060" max="13061" width="10" style="523" customWidth="1"/>
    <col min="13062" max="13064" width="11" style="523"/>
    <col min="13065" max="13065" width="13.75" style="523" customWidth="1"/>
    <col min="13066" max="13312" width="11" style="523"/>
    <col min="13313" max="13313" width="2.375" style="523" customWidth="1"/>
    <col min="13314" max="13314" width="15.125" style="523" customWidth="1"/>
    <col min="13315" max="13315" width="20.375" style="523" customWidth="1"/>
    <col min="13316" max="13317" width="10" style="523" customWidth="1"/>
    <col min="13318" max="13320" width="11" style="523"/>
    <col min="13321" max="13321" width="13.75" style="523" customWidth="1"/>
    <col min="13322" max="13568" width="11" style="523"/>
    <col min="13569" max="13569" width="2.375" style="523" customWidth="1"/>
    <col min="13570" max="13570" width="15.125" style="523" customWidth="1"/>
    <col min="13571" max="13571" width="20.375" style="523" customWidth="1"/>
    <col min="13572" max="13573" width="10" style="523" customWidth="1"/>
    <col min="13574" max="13576" width="11" style="523"/>
    <col min="13577" max="13577" width="13.75" style="523" customWidth="1"/>
    <col min="13578" max="13824" width="11" style="523"/>
    <col min="13825" max="13825" width="2.375" style="523" customWidth="1"/>
    <col min="13826" max="13826" width="15.125" style="523" customWidth="1"/>
    <col min="13827" max="13827" width="20.375" style="523" customWidth="1"/>
    <col min="13828" max="13829" width="10" style="523" customWidth="1"/>
    <col min="13830" max="13832" width="11" style="523"/>
    <col min="13833" max="13833" width="13.75" style="523" customWidth="1"/>
    <col min="13834" max="14080" width="11" style="523"/>
    <col min="14081" max="14081" width="2.375" style="523" customWidth="1"/>
    <col min="14082" max="14082" width="15.125" style="523" customWidth="1"/>
    <col min="14083" max="14083" width="20.375" style="523" customWidth="1"/>
    <col min="14084" max="14085" width="10" style="523" customWidth="1"/>
    <col min="14086" max="14088" width="11" style="523"/>
    <col min="14089" max="14089" width="13.75" style="523" customWidth="1"/>
    <col min="14090" max="14336" width="11" style="523"/>
    <col min="14337" max="14337" width="2.375" style="523" customWidth="1"/>
    <col min="14338" max="14338" width="15.125" style="523" customWidth="1"/>
    <col min="14339" max="14339" width="20.375" style="523" customWidth="1"/>
    <col min="14340" max="14341" width="10" style="523" customWidth="1"/>
    <col min="14342" max="14344" width="11" style="523"/>
    <col min="14345" max="14345" width="13.75" style="523" customWidth="1"/>
    <col min="14346" max="14592" width="11" style="523"/>
    <col min="14593" max="14593" width="2.375" style="523" customWidth="1"/>
    <col min="14594" max="14594" width="15.125" style="523" customWidth="1"/>
    <col min="14595" max="14595" width="20.375" style="523" customWidth="1"/>
    <col min="14596" max="14597" width="10" style="523" customWidth="1"/>
    <col min="14598" max="14600" width="11" style="523"/>
    <col min="14601" max="14601" width="13.75" style="523" customWidth="1"/>
    <col min="14602" max="14848" width="11" style="523"/>
    <col min="14849" max="14849" width="2.375" style="523" customWidth="1"/>
    <col min="14850" max="14850" width="15.125" style="523" customWidth="1"/>
    <col min="14851" max="14851" width="20.375" style="523" customWidth="1"/>
    <col min="14852" max="14853" width="10" style="523" customWidth="1"/>
    <col min="14854" max="14856" width="11" style="523"/>
    <col min="14857" max="14857" width="13.75" style="523" customWidth="1"/>
    <col min="14858" max="15104" width="11" style="523"/>
    <col min="15105" max="15105" width="2.375" style="523" customWidth="1"/>
    <col min="15106" max="15106" width="15.125" style="523" customWidth="1"/>
    <col min="15107" max="15107" width="20.375" style="523" customWidth="1"/>
    <col min="15108" max="15109" width="10" style="523" customWidth="1"/>
    <col min="15110" max="15112" width="11" style="523"/>
    <col min="15113" max="15113" width="13.75" style="523" customWidth="1"/>
    <col min="15114" max="15360" width="11" style="523"/>
    <col min="15361" max="15361" width="2.375" style="523" customWidth="1"/>
    <col min="15362" max="15362" width="15.125" style="523" customWidth="1"/>
    <col min="15363" max="15363" width="20.375" style="523" customWidth="1"/>
    <col min="15364" max="15365" width="10" style="523" customWidth="1"/>
    <col min="15366" max="15368" width="11" style="523"/>
    <col min="15369" max="15369" width="13.75" style="523" customWidth="1"/>
    <col min="15370" max="15616" width="11" style="523"/>
    <col min="15617" max="15617" width="2.375" style="523" customWidth="1"/>
    <col min="15618" max="15618" width="15.125" style="523" customWidth="1"/>
    <col min="15619" max="15619" width="20.375" style="523" customWidth="1"/>
    <col min="15620" max="15621" width="10" style="523" customWidth="1"/>
    <col min="15622" max="15624" width="11" style="523"/>
    <col min="15625" max="15625" width="13.75" style="523" customWidth="1"/>
    <col min="15626" max="15872" width="11" style="523"/>
    <col min="15873" max="15873" width="2.375" style="523" customWidth="1"/>
    <col min="15874" max="15874" width="15.125" style="523" customWidth="1"/>
    <col min="15875" max="15875" width="20.375" style="523" customWidth="1"/>
    <col min="15876" max="15877" width="10" style="523" customWidth="1"/>
    <col min="15878" max="15880" width="11" style="523"/>
    <col min="15881" max="15881" width="13.75" style="523" customWidth="1"/>
    <col min="15882" max="16128" width="11" style="523"/>
    <col min="16129" max="16129" width="2.375" style="523" customWidth="1"/>
    <col min="16130" max="16130" width="15.125" style="523" customWidth="1"/>
    <col min="16131" max="16131" width="20.375" style="523" customWidth="1"/>
    <col min="16132" max="16133" width="10" style="523" customWidth="1"/>
    <col min="16134" max="16136" width="11" style="523"/>
    <col min="16137" max="16137" width="13.75" style="523" customWidth="1"/>
    <col min="16138" max="16384" width="11" style="523"/>
  </cols>
  <sheetData>
    <row r="1" spans="1:11" s="497" customFormat="1" ht="33.6" customHeight="1" x14ac:dyDescent="0.2">
      <c r="A1" s="496"/>
      <c r="B1" s="496"/>
      <c r="C1" s="496"/>
      <c r="D1" s="496"/>
      <c r="E1" s="15"/>
      <c r="F1" s="15"/>
      <c r="G1" s="15"/>
      <c r="I1" s="498"/>
    </row>
    <row r="2" spans="1:11" s="71" customFormat="1" ht="13.15" customHeight="1" x14ac:dyDescent="0.2">
      <c r="A2" s="499"/>
      <c r="C2" s="500"/>
      <c r="D2" s="500"/>
      <c r="G2" s="501" t="s">
        <v>479</v>
      </c>
      <c r="H2" s="502"/>
      <c r="I2" s="502"/>
      <c r="K2" s="498"/>
    </row>
    <row r="3" spans="1:11" s="497" customFormat="1" ht="19.5" customHeight="1" x14ac:dyDescent="0.25">
      <c r="A3" s="503" t="s">
        <v>480</v>
      </c>
      <c r="D3" s="504"/>
    </row>
    <row r="4" spans="1:11" s="71" customFormat="1" ht="19.5" customHeight="1" x14ac:dyDescent="0.2">
      <c r="A4" s="499"/>
      <c r="C4" s="500"/>
      <c r="D4" s="500"/>
      <c r="E4" s="500"/>
      <c r="G4" s="505"/>
      <c r="H4" s="502"/>
      <c r="I4" s="502"/>
    </row>
    <row r="5" spans="1:11" s="71" customFormat="1" ht="13.15" customHeight="1" x14ac:dyDescent="0.2">
      <c r="A5" s="499"/>
      <c r="C5" s="500"/>
      <c r="D5" s="500"/>
      <c r="E5" s="500"/>
      <c r="G5" s="505"/>
      <c r="H5" s="502"/>
      <c r="I5" s="502"/>
    </row>
    <row r="6" spans="1:11" s="71" customFormat="1" ht="13.15" customHeight="1" x14ac:dyDescent="0.2">
      <c r="A6" s="689" t="s">
        <v>481</v>
      </c>
      <c r="B6" s="665"/>
      <c r="C6" s="665"/>
      <c r="D6" s="665"/>
      <c r="E6" s="665"/>
      <c r="F6" s="690"/>
      <c r="G6" s="690"/>
      <c r="H6" s="502"/>
      <c r="I6" s="502"/>
    </row>
    <row r="7" spans="1:11" s="71" customFormat="1" ht="13.15" customHeight="1" x14ac:dyDescent="0.2">
      <c r="A7" s="499"/>
      <c r="C7" s="500"/>
      <c r="D7" s="500"/>
      <c r="E7" s="500"/>
      <c r="G7" s="505"/>
      <c r="H7" s="502"/>
      <c r="I7" s="502"/>
    </row>
    <row r="8" spans="1:11" s="505" customFormat="1" ht="13.15" customHeight="1" x14ac:dyDescent="0.2">
      <c r="B8" s="506" t="s">
        <v>482</v>
      </c>
      <c r="C8" s="507"/>
      <c r="D8" s="507"/>
      <c r="E8" s="508"/>
      <c r="F8" s="509"/>
      <c r="G8" s="509"/>
      <c r="H8" s="502"/>
      <c r="I8" s="502"/>
    </row>
    <row r="9" spans="1:11" s="505" customFormat="1" ht="13.15" customHeight="1" x14ac:dyDescent="0.2">
      <c r="A9" s="510"/>
      <c r="B9" s="680" t="s">
        <v>483</v>
      </c>
      <c r="C9" s="680"/>
      <c r="D9" s="681"/>
      <c r="E9" s="461"/>
      <c r="F9" s="461"/>
      <c r="H9" s="502"/>
      <c r="I9" s="502"/>
    </row>
    <row r="10" spans="1:11" s="505" customFormat="1" ht="13.15" customHeight="1" x14ac:dyDescent="0.2">
      <c r="A10" s="510"/>
      <c r="B10" s="680" t="s">
        <v>484</v>
      </c>
      <c r="C10" s="680"/>
      <c r="D10" s="681"/>
      <c r="E10" s="511"/>
      <c r="G10" s="512"/>
      <c r="H10" s="513"/>
      <c r="I10" s="513"/>
    </row>
    <row r="11" spans="1:11" s="505" customFormat="1" ht="13.15" customHeight="1" x14ac:dyDescent="0.2">
      <c r="A11" s="510"/>
      <c r="B11" s="680" t="s">
        <v>485</v>
      </c>
      <c r="C11" s="680"/>
      <c r="D11" s="681"/>
      <c r="E11" s="511"/>
      <c r="G11" s="512"/>
      <c r="H11" s="514"/>
      <c r="I11" s="514"/>
    </row>
    <row r="12" spans="1:11" s="505" customFormat="1" ht="13.15" customHeight="1" x14ac:dyDescent="0.2">
      <c r="A12" s="510"/>
      <c r="B12" s="680" t="s">
        <v>486</v>
      </c>
      <c r="C12" s="680"/>
      <c r="D12" s="681"/>
      <c r="E12" s="511"/>
      <c r="G12" s="512"/>
      <c r="H12" s="514"/>
      <c r="I12" s="514"/>
    </row>
    <row r="13" spans="1:11" s="505" customFormat="1" ht="13.15" customHeight="1" x14ac:dyDescent="0.2">
      <c r="A13" s="510"/>
      <c r="B13" s="680" t="s">
        <v>487</v>
      </c>
      <c r="C13" s="680"/>
      <c r="D13" s="681"/>
      <c r="E13" s="511"/>
      <c r="G13" s="512"/>
    </row>
    <row r="14" spans="1:11" s="505" customFormat="1" ht="13.15" customHeight="1" x14ac:dyDescent="0.2">
      <c r="A14" s="510"/>
      <c r="B14" s="680" t="s">
        <v>488</v>
      </c>
      <c r="C14" s="680"/>
      <c r="D14" s="681"/>
      <c r="E14" s="511"/>
      <c r="G14" s="512"/>
    </row>
    <row r="15" spans="1:11" s="505" customFormat="1" ht="13.15" customHeight="1" x14ac:dyDescent="0.2">
      <c r="A15" s="510"/>
      <c r="B15" s="680" t="s">
        <v>489</v>
      </c>
      <c r="C15" s="680"/>
      <c r="D15" s="681"/>
      <c r="E15" s="511"/>
      <c r="G15" s="512"/>
    </row>
    <row r="16" spans="1:11" s="505" customFormat="1" ht="13.15" customHeight="1" x14ac:dyDescent="0.2">
      <c r="A16" s="510"/>
      <c r="B16" s="680" t="s">
        <v>490</v>
      </c>
      <c r="C16" s="680"/>
      <c r="D16" s="681"/>
      <c r="E16" s="511"/>
      <c r="G16" s="512"/>
    </row>
    <row r="17" spans="1:8" s="505" customFormat="1" ht="13.15" customHeight="1" x14ac:dyDescent="0.2">
      <c r="A17" s="510"/>
      <c r="B17" s="688"/>
      <c r="C17" s="688"/>
      <c r="D17" s="515"/>
      <c r="E17" s="511"/>
      <c r="G17" s="512"/>
    </row>
    <row r="18" spans="1:8" s="505" customFormat="1" ht="13.15" customHeight="1" x14ac:dyDescent="0.2">
      <c r="B18" s="506" t="s">
        <v>491</v>
      </c>
      <c r="C18" s="516"/>
      <c r="D18" s="515"/>
      <c r="E18" s="511"/>
      <c r="G18" s="512"/>
    </row>
    <row r="19" spans="1:8" s="505" customFormat="1" ht="13.15" customHeight="1" x14ac:dyDescent="0.2">
      <c r="A19" s="510"/>
      <c r="B19" s="680" t="s">
        <v>492</v>
      </c>
      <c r="C19" s="680"/>
      <c r="D19" s="681"/>
      <c r="E19" s="511"/>
      <c r="G19" s="512"/>
    </row>
    <row r="20" spans="1:8" s="505" customFormat="1" ht="13.15" customHeight="1" x14ac:dyDescent="0.2">
      <c r="A20" s="510"/>
      <c r="B20" s="680" t="s">
        <v>493</v>
      </c>
      <c r="C20" s="680"/>
      <c r="D20" s="681"/>
      <c r="E20" s="511"/>
      <c r="G20" s="512"/>
    </row>
    <row r="21" spans="1:8" s="505" customFormat="1" ht="13.15" customHeight="1" x14ac:dyDescent="0.2">
      <c r="A21" s="510"/>
      <c r="B21" s="680" t="s">
        <v>494</v>
      </c>
      <c r="C21" s="680"/>
      <c r="D21" s="681"/>
      <c r="E21" s="511"/>
      <c r="G21" s="512"/>
    </row>
    <row r="22" spans="1:8" s="505" customFormat="1" ht="13.15" customHeight="1" x14ac:dyDescent="0.2">
      <c r="A22" s="510"/>
      <c r="B22" s="680" t="s">
        <v>495</v>
      </c>
      <c r="C22" s="680"/>
      <c r="D22" s="681"/>
      <c r="E22" s="511"/>
      <c r="G22" s="512"/>
    </row>
    <row r="23" spans="1:8" s="505" customFormat="1" ht="13.15" customHeight="1" x14ac:dyDescent="0.2">
      <c r="A23" s="510"/>
      <c r="B23" s="680" t="s">
        <v>496</v>
      </c>
      <c r="C23" s="680"/>
      <c r="D23" s="681"/>
      <c r="E23" s="511"/>
      <c r="G23" s="512"/>
    </row>
    <row r="24" spans="1:8" s="505" customFormat="1" ht="13.15" customHeight="1" x14ac:dyDescent="0.2">
      <c r="A24" s="510"/>
      <c r="B24" s="680" t="s">
        <v>497</v>
      </c>
      <c r="C24" s="680"/>
      <c r="D24" s="681"/>
      <c r="E24" s="511"/>
      <c r="G24" s="512"/>
    </row>
    <row r="25" spans="1:8" s="505" customFormat="1" ht="13.15" customHeight="1" x14ac:dyDescent="0.2">
      <c r="A25" s="510"/>
      <c r="B25" s="680" t="s">
        <v>498</v>
      </c>
      <c r="C25" s="680"/>
      <c r="D25" s="681"/>
      <c r="E25" s="511"/>
      <c r="G25" s="512"/>
    </row>
    <row r="26" spans="1:8" s="505" customFormat="1" ht="13.15" customHeight="1" x14ac:dyDescent="0.2">
      <c r="A26" s="510"/>
      <c r="B26" s="680" t="s">
        <v>499</v>
      </c>
      <c r="C26" s="680"/>
      <c r="D26" s="681"/>
      <c r="E26" s="511"/>
      <c r="G26" s="71"/>
    </row>
    <row r="27" spans="1:8" s="505" customFormat="1" ht="13.15" customHeight="1" x14ac:dyDescent="0.2">
      <c r="A27" s="510"/>
      <c r="B27" s="680" t="s">
        <v>500</v>
      </c>
      <c r="C27" s="680"/>
      <c r="D27" s="681"/>
      <c r="E27" s="511"/>
      <c r="G27" s="71"/>
    </row>
    <row r="28" spans="1:8" s="71" customFormat="1" ht="13.15" customHeight="1" x14ac:dyDescent="0.2">
      <c r="A28" s="510"/>
      <c r="B28" s="680" t="s">
        <v>501</v>
      </c>
      <c r="C28" s="680"/>
      <c r="D28" s="681"/>
      <c r="E28" s="511"/>
      <c r="F28" s="505"/>
    </row>
    <row r="29" spans="1:8" s="71" customFormat="1" ht="13.15" customHeight="1" x14ac:dyDescent="0.2">
      <c r="A29" s="510"/>
      <c r="B29" s="680" t="s">
        <v>502</v>
      </c>
      <c r="C29" s="680"/>
      <c r="D29" s="681"/>
      <c r="E29" s="511"/>
    </row>
    <row r="30" spans="1:8" s="71" customFormat="1" ht="13.15" customHeight="1" x14ac:dyDescent="0.2">
      <c r="A30" s="510"/>
      <c r="B30" s="680" t="s">
        <v>503</v>
      </c>
      <c r="C30" s="680"/>
      <c r="D30" s="681"/>
      <c r="E30" s="511"/>
    </row>
    <row r="31" spans="1:8" s="71" customFormat="1" ht="13.15" customHeight="1" x14ac:dyDescent="0.2">
      <c r="A31" s="510"/>
      <c r="B31" s="680" t="s">
        <v>504</v>
      </c>
      <c r="C31" s="680"/>
      <c r="D31" s="681"/>
      <c r="E31" s="511"/>
      <c r="H31" s="517"/>
    </row>
    <row r="32" spans="1:8" s="71" customFormat="1" ht="13.15" customHeight="1" x14ac:dyDescent="0.2">
      <c r="A32" s="510"/>
      <c r="B32" s="680" t="s">
        <v>505</v>
      </c>
      <c r="C32" s="680"/>
      <c r="D32" s="681"/>
      <c r="E32" s="511"/>
      <c r="H32" s="517"/>
    </row>
    <row r="33" spans="1:8" s="505" customFormat="1" ht="13.15" customHeight="1" x14ac:dyDescent="0.2">
      <c r="A33" s="510"/>
      <c r="B33" s="680" t="s">
        <v>506</v>
      </c>
      <c r="C33" s="680"/>
      <c r="D33" s="681"/>
      <c r="E33" s="511"/>
      <c r="F33" s="71"/>
      <c r="G33" s="71"/>
      <c r="H33" s="518"/>
    </row>
    <row r="34" spans="1:8" ht="13.15" customHeight="1" x14ac:dyDescent="0.2">
      <c r="A34" s="510"/>
      <c r="B34" s="519"/>
      <c r="C34" s="520"/>
      <c r="D34" s="521"/>
      <c r="E34" s="511"/>
      <c r="F34" s="71"/>
      <c r="G34" s="71"/>
      <c r="H34" s="522"/>
    </row>
    <row r="35" spans="1:8" ht="13.15" customHeight="1" x14ac:dyDescent="0.2">
      <c r="A35" s="682" t="s">
        <v>507</v>
      </c>
      <c r="B35" s="682"/>
      <c r="C35" s="682"/>
      <c r="D35" s="682"/>
      <c r="E35" s="682"/>
      <c r="F35" s="682"/>
      <c r="G35" s="682"/>
      <c r="H35" s="522"/>
    </row>
    <row r="36" spans="1:8" ht="13.15" customHeight="1" x14ac:dyDescent="0.2">
      <c r="A36" s="524"/>
      <c r="B36" s="525"/>
      <c r="C36" s="525"/>
      <c r="D36" s="526"/>
      <c r="E36" s="526"/>
      <c r="F36" s="526"/>
      <c r="G36" s="526"/>
      <c r="H36" s="522"/>
    </row>
    <row r="37" spans="1:8" ht="13.15" customHeight="1" x14ac:dyDescent="0.2">
      <c r="A37" s="683" t="s">
        <v>508</v>
      </c>
      <c r="B37" s="683"/>
      <c r="C37" s="683"/>
      <c r="D37" s="683"/>
      <c r="E37" s="683"/>
      <c r="F37" s="683"/>
      <c r="G37" s="683"/>
      <c r="H37" s="522"/>
    </row>
    <row r="38" spans="1:8" ht="13.15" customHeight="1" x14ac:dyDescent="0.2">
      <c r="A38" s="527"/>
      <c r="B38" s="528"/>
      <c r="C38" s="528"/>
      <c r="D38" s="515"/>
      <c r="E38" s="529"/>
      <c r="F38" s="517"/>
      <c r="G38" s="517"/>
      <c r="H38" s="522"/>
    </row>
    <row r="39" spans="1:8" ht="13.15" customHeight="1" x14ac:dyDescent="0.2">
      <c r="A39" s="684" t="s">
        <v>509</v>
      </c>
      <c r="B39" s="684"/>
      <c r="C39" s="684"/>
      <c r="D39" s="684"/>
      <c r="E39" s="684"/>
      <c r="F39" s="685"/>
      <c r="G39" s="685"/>
    </row>
    <row r="40" spans="1:8" ht="13.15" customHeight="1" x14ac:dyDescent="0.2">
      <c r="A40" s="685"/>
      <c r="B40" s="685"/>
      <c r="C40" s="685"/>
      <c r="D40" s="685"/>
      <c r="E40" s="685"/>
      <c r="F40" s="685"/>
      <c r="G40" s="685"/>
    </row>
    <row r="41" spans="1:8" ht="13.15" customHeight="1" x14ac:dyDescent="0.2">
      <c r="A41" s="530"/>
      <c r="B41" s="530"/>
      <c r="C41" s="530"/>
      <c r="D41" s="531"/>
      <c r="E41" s="531"/>
      <c r="F41" s="522"/>
      <c r="G41" s="522"/>
    </row>
    <row r="42" spans="1:8" ht="13.15" customHeight="1" x14ac:dyDescent="0.2">
      <c r="A42" s="686" t="s">
        <v>510</v>
      </c>
      <c r="B42" s="687"/>
      <c r="C42" s="687"/>
      <c r="D42" s="687"/>
      <c r="E42" s="687"/>
      <c r="F42" s="687"/>
      <c r="G42" s="687"/>
    </row>
    <row r="43" spans="1:8" ht="13.15" customHeight="1" x14ac:dyDescent="0.2">
      <c r="A43" s="683" t="s">
        <v>511</v>
      </c>
      <c r="B43" s="683"/>
      <c r="C43" s="532" t="s">
        <v>512</v>
      </c>
      <c r="D43" s="532"/>
      <c r="E43" s="532"/>
      <c r="F43" s="532"/>
      <c r="G43" s="532"/>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62" t="s">
        <v>7</v>
      </c>
      <c r="B4" s="562"/>
      <c r="C4" s="562"/>
      <c r="D4" s="562"/>
      <c r="E4" s="562"/>
      <c r="F4" s="562"/>
    </row>
    <row r="5" spans="1:6" ht="12.75" customHeight="1" x14ac:dyDescent="0.2">
      <c r="A5" s="21"/>
      <c r="B5" s="22"/>
      <c r="C5" s="21"/>
      <c r="D5" s="22"/>
      <c r="E5" s="21"/>
      <c r="F5" s="21"/>
    </row>
    <row r="6" spans="1:6" ht="12.75" customHeight="1" x14ac:dyDescent="0.2">
      <c r="A6" s="25" t="s">
        <v>8</v>
      </c>
      <c r="B6" s="26"/>
      <c r="C6" s="555" t="s">
        <v>9</v>
      </c>
      <c r="D6" s="555"/>
      <c r="E6" s="555"/>
      <c r="F6" s="555"/>
    </row>
    <row r="7" spans="1:6" ht="12.75" customHeight="1" x14ac:dyDescent="0.2">
      <c r="A7" s="25"/>
      <c r="B7" s="26"/>
      <c r="C7" s="27"/>
      <c r="D7" s="27"/>
      <c r="E7" s="27"/>
      <c r="F7" s="27"/>
    </row>
    <row r="8" spans="1:6" ht="12.75" customHeight="1" x14ac:dyDescent="0.2">
      <c r="A8" s="25" t="s">
        <v>10</v>
      </c>
      <c r="B8" s="26"/>
      <c r="C8" s="555" t="s">
        <v>11</v>
      </c>
      <c r="D8" s="555"/>
      <c r="E8" s="555"/>
      <c r="F8" s="555"/>
    </row>
    <row r="9" spans="1:6" ht="12.75" customHeight="1" x14ac:dyDescent="0.2">
      <c r="A9" s="25"/>
      <c r="B9" s="26"/>
      <c r="C9" s="27"/>
      <c r="D9" s="27"/>
      <c r="E9" s="27"/>
      <c r="F9" s="27"/>
    </row>
    <row r="10" spans="1:6" ht="12.75" customHeight="1" x14ac:dyDescent="0.2">
      <c r="A10" s="25" t="s">
        <v>12</v>
      </c>
      <c r="C10" s="563" t="s">
        <v>13</v>
      </c>
      <c r="D10" s="563"/>
      <c r="E10" s="563"/>
      <c r="F10" s="563"/>
    </row>
    <row r="11" spans="1:6" ht="12.75" customHeight="1" x14ac:dyDescent="0.2">
      <c r="A11" s="22"/>
      <c r="B11" s="21"/>
      <c r="C11" s="28"/>
      <c r="D11" s="27"/>
      <c r="E11" s="29"/>
      <c r="F11" s="27"/>
    </row>
    <row r="12" spans="1:6" ht="12.75" customHeight="1" x14ac:dyDescent="0.2">
      <c r="A12" s="25" t="s">
        <v>14</v>
      </c>
      <c r="B12" s="21"/>
      <c r="C12" s="564" t="s">
        <v>15</v>
      </c>
      <c r="D12" s="564"/>
      <c r="E12" s="564"/>
      <c r="F12" s="564"/>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54" t="s">
        <v>20</v>
      </c>
      <c r="B18" s="554"/>
      <c r="C18" s="31" t="s">
        <v>21</v>
      </c>
      <c r="D18" s="27"/>
      <c r="E18" s="27"/>
      <c r="F18" s="27"/>
    </row>
    <row r="19" spans="1:6" ht="12.75" customHeight="1" x14ac:dyDescent="0.2">
      <c r="A19" s="22"/>
      <c r="B19" s="21"/>
      <c r="C19" s="32"/>
      <c r="D19" s="27"/>
      <c r="E19" s="27"/>
      <c r="F19" s="27"/>
    </row>
    <row r="20" spans="1:6" ht="89.25" customHeight="1" x14ac:dyDescent="0.2">
      <c r="A20" s="25" t="s">
        <v>22</v>
      </c>
      <c r="B20" s="21"/>
      <c r="C20" s="555" t="s">
        <v>23</v>
      </c>
      <c r="D20" s="555"/>
      <c r="E20" s="555"/>
      <c r="F20" s="555"/>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56" t="s">
        <v>38</v>
      </c>
      <c r="D33" s="557"/>
      <c r="E33" s="557"/>
      <c r="F33" s="557"/>
    </row>
    <row r="34" spans="1:6" ht="12.75" customHeight="1" x14ac:dyDescent="0.2">
      <c r="A34" s="26"/>
      <c r="B34" s="26"/>
      <c r="C34" s="558" t="s">
        <v>39</v>
      </c>
      <c r="D34" s="559"/>
      <c r="E34" s="559"/>
      <c r="F34" s="559"/>
    </row>
    <row r="35" spans="1:6" ht="25.5" customHeight="1" x14ac:dyDescent="0.2">
      <c r="A35" s="26"/>
      <c r="B35" s="26"/>
      <c r="C35" s="560" t="s">
        <v>40</v>
      </c>
      <c r="D35" s="561"/>
      <c r="E35" s="561"/>
      <c r="F35" s="561"/>
    </row>
    <row r="36" spans="1:6" ht="12.75" x14ac:dyDescent="0.2">
      <c r="B36" s="26"/>
    </row>
    <row r="37" spans="1:6" ht="12.75" x14ac:dyDescent="0.2">
      <c r="A37" s="22" t="s">
        <v>41</v>
      </c>
      <c r="C37" s="45" t="s">
        <v>42</v>
      </c>
      <c r="D37" s="36"/>
      <c r="E37" s="36"/>
      <c r="F37" s="36"/>
    </row>
    <row r="38" spans="1:6" ht="28.5" customHeight="1" x14ac:dyDescent="0.2">
      <c r="C38" s="557" t="s">
        <v>43</v>
      </c>
      <c r="D38" s="557"/>
      <c r="E38" s="557"/>
      <c r="F38" s="557"/>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5" t="s">
        <v>89</v>
      </c>
      <c r="C41" s="565"/>
      <c r="D41" s="565"/>
      <c r="E41" s="565"/>
      <c r="F41" s="565"/>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48098</v>
      </c>
      <c r="E12" s="114">
        <v>48474</v>
      </c>
      <c r="F12" s="114">
        <v>48650</v>
      </c>
      <c r="G12" s="114">
        <v>48024</v>
      </c>
      <c r="H12" s="114">
        <v>47690</v>
      </c>
      <c r="I12" s="115">
        <v>408</v>
      </c>
      <c r="J12" s="116">
        <v>0.85552526735164602</v>
      </c>
      <c r="N12" s="117"/>
    </row>
    <row r="13" spans="1:15" s="110" customFormat="1" ht="13.5" customHeight="1" x14ac:dyDescent="0.2">
      <c r="A13" s="118" t="s">
        <v>105</v>
      </c>
      <c r="B13" s="119" t="s">
        <v>106</v>
      </c>
      <c r="C13" s="113">
        <v>48.128820325169443</v>
      </c>
      <c r="D13" s="114">
        <v>23149</v>
      </c>
      <c r="E13" s="114">
        <v>23308</v>
      </c>
      <c r="F13" s="114">
        <v>23551</v>
      </c>
      <c r="G13" s="114">
        <v>23269</v>
      </c>
      <c r="H13" s="114">
        <v>23047</v>
      </c>
      <c r="I13" s="115">
        <v>102</v>
      </c>
      <c r="J13" s="116">
        <v>0.44257387078578558</v>
      </c>
    </row>
    <row r="14" spans="1:15" s="110" customFormat="1" ht="13.5" customHeight="1" x14ac:dyDescent="0.2">
      <c r="A14" s="120"/>
      <c r="B14" s="119" t="s">
        <v>107</v>
      </c>
      <c r="C14" s="113">
        <v>51.871179674830557</v>
      </c>
      <c r="D14" s="114">
        <v>24949</v>
      </c>
      <c r="E14" s="114">
        <v>25166</v>
      </c>
      <c r="F14" s="114">
        <v>25099</v>
      </c>
      <c r="G14" s="114">
        <v>24755</v>
      </c>
      <c r="H14" s="114">
        <v>24643</v>
      </c>
      <c r="I14" s="115">
        <v>306</v>
      </c>
      <c r="J14" s="116">
        <v>1.2417319319888001</v>
      </c>
    </row>
    <row r="15" spans="1:15" s="110" customFormat="1" ht="13.5" customHeight="1" x14ac:dyDescent="0.2">
      <c r="A15" s="118" t="s">
        <v>105</v>
      </c>
      <c r="B15" s="121" t="s">
        <v>108</v>
      </c>
      <c r="C15" s="113">
        <v>11.846646430204999</v>
      </c>
      <c r="D15" s="114">
        <v>5698</v>
      </c>
      <c r="E15" s="114">
        <v>5958</v>
      </c>
      <c r="F15" s="114">
        <v>5995</v>
      </c>
      <c r="G15" s="114">
        <v>5568</v>
      </c>
      <c r="H15" s="114">
        <v>5582</v>
      </c>
      <c r="I15" s="115">
        <v>116</v>
      </c>
      <c r="J15" s="116">
        <v>2.0781082049444644</v>
      </c>
    </row>
    <row r="16" spans="1:15" s="110" customFormat="1" ht="13.5" customHeight="1" x14ac:dyDescent="0.2">
      <c r="A16" s="118"/>
      <c r="B16" s="121" t="s">
        <v>109</v>
      </c>
      <c r="C16" s="113">
        <v>67.622354359848643</v>
      </c>
      <c r="D16" s="114">
        <v>32525</v>
      </c>
      <c r="E16" s="114">
        <v>32640</v>
      </c>
      <c r="F16" s="114">
        <v>32797</v>
      </c>
      <c r="G16" s="114">
        <v>32775</v>
      </c>
      <c r="H16" s="114">
        <v>32594</v>
      </c>
      <c r="I16" s="115">
        <v>-69</v>
      </c>
      <c r="J16" s="116">
        <v>-0.21169540406209733</v>
      </c>
    </row>
    <row r="17" spans="1:10" s="110" customFormat="1" ht="13.5" customHeight="1" x14ac:dyDescent="0.2">
      <c r="A17" s="118"/>
      <c r="B17" s="121" t="s">
        <v>110</v>
      </c>
      <c r="C17" s="113">
        <v>19.520562185537859</v>
      </c>
      <c r="D17" s="114">
        <v>9389</v>
      </c>
      <c r="E17" s="114">
        <v>9384</v>
      </c>
      <c r="F17" s="114">
        <v>9378</v>
      </c>
      <c r="G17" s="114">
        <v>9208</v>
      </c>
      <c r="H17" s="114">
        <v>9065</v>
      </c>
      <c r="I17" s="115">
        <v>324</v>
      </c>
      <c r="J17" s="116">
        <v>3.5741864313292884</v>
      </c>
    </row>
    <row r="18" spans="1:10" s="110" customFormat="1" ht="13.5" customHeight="1" x14ac:dyDescent="0.2">
      <c r="A18" s="120"/>
      <c r="B18" s="121" t="s">
        <v>111</v>
      </c>
      <c r="C18" s="113">
        <v>1.0104370244084993</v>
      </c>
      <c r="D18" s="114">
        <v>486</v>
      </c>
      <c r="E18" s="114">
        <v>492</v>
      </c>
      <c r="F18" s="114">
        <v>480</v>
      </c>
      <c r="G18" s="114">
        <v>473</v>
      </c>
      <c r="H18" s="114">
        <v>449</v>
      </c>
      <c r="I18" s="115">
        <v>37</v>
      </c>
      <c r="J18" s="116">
        <v>8.2405345211581285</v>
      </c>
    </row>
    <row r="19" spans="1:10" s="110" customFormat="1" ht="13.5" customHeight="1" x14ac:dyDescent="0.2">
      <c r="A19" s="120"/>
      <c r="B19" s="121" t="s">
        <v>112</v>
      </c>
      <c r="C19" s="113">
        <v>0.27651877416940412</v>
      </c>
      <c r="D19" s="114">
        <v>133</v>
      </c>
      <c r="E19" s="114">
        <v>126</v>
      </c>
      <c r="F19" s="114">
        <v>127</v>
      </c>
      <c r="G19" s="114">
        <v>121</v>
      </c>
      <c r="H19" s="114">
        <v>120</v>
      </c>
      <c r="I19" s="115">
        <v>13</v>
      </c>
      <c r="J19" s="116">
        <v>10.833333333333334</v>
      </c>
    </row>
    <row r="20" spans="1:10" s="110" customFormat="1" ht="13.5" customHeight="1" x14ac:dyDescent="0.2">
      <c r="A20" s="118" t="s">
        <v>113</v>
      </c>
      <c r="B20" s="122" t="s">
        <v>114</v>
      </c>
      <c r="C20" s="113">
        <v>67.19614121169279</v>
      </c>
      <c r="D20" s="114">
        <v>32320</v>
      </c>
      <c r="E20" s="114">
        <v>32495</v>
      </c>
      <c r="F20" s="114">
        <v>32775</v>
      </c>
      <c r="G20" s="114">
        <v>32332</v>
      </c>
      <c r="H20" s="114">
        <v>32212</v>
      </c>
      <c r="I20" s="115">
        <v>108</v>
      </c>
      <c r="J20" s="116">
        <v>0.33527877809511986</v>
      </c>
    </row>
    <row r="21" spans="1:10" s="110" customFormat="1" ht="13.5" customHeight="1" x14ac:dyDescent="0.2">
      <c r="A21" s="120"/>
      <c r="B21" s="122" t="s">
        <v>115</v>
      </c>
      <c r="C21" s="113">
        <v>32.803858788307203</v>
      </c>
      <c r="D21" s="114">
        <v>15778</v>
      </c>
      <c r="E21" s="114">
        <v>15979</v>
      </c>
      <c r="F21" s="114">
        <v>15875</v>
      </c>
      <c r="G21" s="114">
        <v>15692</v>
      </c>
      <c r="H21" s="114">
        <v>15478</v>
      </c>
      <c r="I21" s="115">
        <v>300</v>
      </c>
      <c r="J21" s="116">
        <v>1.9382349140715855</v>
      </c>
    </row>
    <row r="22" spans="1:10" s="110" customFormat="1" ht="13.5" customHeight="1" x14ac:dyDescent="0.2">
      <c r="A22" s="118" t="s">
        <v>113</v>
      </c>
      <c r="B22" s="122" t="s">
        <v>116</v>
      </c>
      <c r="C22" s="113">
        <v>91.596324171483218</v>
      </c>
      <c r="D22" s="114">
        <v>44056</v>
      </c>
      <c r="E22" s="114">
        <v>44449</v>
      </c>
      <c r="F22" s="114">
        <v>44564</v>
      </c>
      <c r="G22" s="114">
        <v>44067</v>
      </c>
      <c r="H22" s="114">
        <v>43881</v>
      </c>
      <c r="I22" s="115">
        <v>175</v>
      </c>
      <c r="J22" s="116">
        <v>0.39880586130671591</v>
      </c>
    </row>
    <row r="23" spans="1:10" s="110" customFormat="1" ht="13.5" customHeight="1" x14ac:dyDescent="0.2">
      <c r="A23" s="123"/>
      <c r="B23" s="124" t="s">
        <v>117</v>
      </c>
      <c r="C23" s="125">
        <v>8.3912012973512411</v>
      </c>
      <c r="D23" s="114">
        <v>4036</v>
      </c>
      <c r="E23" s="114">
        <v>4020</v>
      </c>
      <c r="F23" s="114">
        <v>4082</v>
      </c>
      <c r="G23" s="114">
        <v>3955</v>
      </c>
      <c r="H23" s="114">
        <v>3807</v>
      </c>
      <c r="I23" s="115">
        <v>229</v>
      </c>
      <c r="J23" s="116">
        <v>6.0152350932492773</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10045</v>
      </c>
      <c r="E26" s="114">
        <v>10782</v>
      </c>
      <c r="F26" s="114">
        <v>10332</v>
      </c>
      <c r="G26" s="114">
        <v>10758</v>
      </c>
      <c r="H26" s="140">
        <v>10519</v>
      </c>
      <c r="I26" s="115">
        <v>-474</v>
      </c>
      <c r="J26" s="116">
        <v>-4.5061317615742942</v>
      </c>
    </row>
    <row r="27" spans="1:10" s="110" customFormat="1" ht="13.5" customHeight="1" x14ac:dyDescent="0.2">
      <c r="A27" s="118" t="s">
        <v>105</v>
      </c>
      <c r="B27" s="119" t="s">
        <v>106</v>
      </c>
      <c r="C27" s="113">
        <v>43.514186162269787</v>
      </c>
      <c r="D27" s="115">
        <v>4371</v>
      </c>
      <c r="E27" s="114">
        <v>4673</v>
      </c>
      <c r="F27" s="114">
        <v>4415</v>
      </c>
      <c r="G27" s="114">
        <v>4579</v>
      </c>
      <c r="H27" s="140">
        <v>4508</v>
      </c>
      <c r="I27" s="115">
        <v>-137</v>
      </c>
      <c r="J27" s="116">
        <v>-3.0390417036379769</v>
      </c>
    </row>
    <row r="28" spans="1:10" s="110" customFormat="1" ht="13.5" customHeight="1" x14ac:dyDescent="0.2">
      <c r="A28" s="120"/>
      <c r="B28" s="119" t="s">
        <v>107</v>
      </c>
      <c r="C28" s="113">
        <v>56.485813837730213</v>
      </c>
      <c r="D28" s="115">
        <v>5674</v>
      </c>
      <c r="E28" s="114">
        <v>6109</v>
      </c>
      <c r="F28" s="114">
        <v>5917</v>
      </c>
      <c r="G28" s="114">
        <v>6179</v>
      </c>
      <c r="H28" s="140">
        <v>6011</v>
      </c>
      <c r="I28" s="115">
        <v>-337</v>
      </c>
      <c r="J28" s="116">
        <v>-5.6063882881384126</v>
      </c>
    </row>
    <row r="29" spans="1:10" s="110" customFormat="1" ht="13.5" customHeight="1" x14ac:dyDescent="0.2">
      <c r="A29" s="118" t="s">
        <v>105</v>
      </c>
      <c r="B29" s="121" t="s">
        <v>108</v>
      </c>
      <c r="C29" s="113">
        <v>24.718765555002488</v>
      </c>
      <c r="D29" s="115">
        <v>2483</v>
      </c>
      <c r="E29" s="114">
        <v>2926</v>
      </c>
      <c r="F29" s="114">
        <v>2566</v>
      </c>
      <c r="G29" s="114">
        <v>2957</v>
      </c>
      <c r="H29" s="140">
        <v>2648</v>
      </c>
      <c r="I29" s="115">
        <v>-165</v>
      </c>
      <c r="J29" s="116">
        <v>-6.2311178247734142</v>
      </c>
    </row>
    <row r="30" spans="1:10" s="110" customFormat="1" ht="13.5" customHeight="1" x14ac:dyDescent="0.2">
      <c r="A30" s="118"/>
      <c r="B30" s="121" t="s">
        <v>109</v>
      </c>
      <c r="C30" s="113">
        <v>45.614733698357391</v>
      </c>
      <c r="D30" s="115">
        <v>4582</v>
      </c>
      <c r="E30" s="114">
        <v>4806</v>
      </c>
      <c r="F30" s="114">
        <v>4749</v>
      </c>
      <c r="G30" s="114">
        <v>4787</v>
      </c>
      <c r="H30" s="140">
        <v>4856</v>
      </c>
      <c r="I30" s="115">
        <v>-274</v>
      </c>
      <c r="J30" s="116">
        <v>-5.6425041186161451</v>
      </c>
    </row>
    <row r="31" spans="1:10" s="110" customFormat="1" ht="13.5" customHeight="1" x14ac:dyDescent="0.2">
      <c r="A31" s="118"/>
      <c r="B31" s="121" t="s">
        <v>110</v>
      </c>
      <c r="C31" s="113">
        <v>15.261324041811847</v>
      </c>
      <c r="D31" s="115">
        <v>1533</v>
      </c>
      <c r="E31" s="114">
        <v>1596</v>
      </c>
      <c r="F31" s="114">
        <v>1569</v>
      </c>
      <c r="G31" s="114">
        <v>1582</v>
      </c>
      <c r="H31" s="140">
        <v>1603</v>
      </c>
      <c r="I31" s="115">
        <v>-70</v>
      </c>
      <c r="J31" s="116">
        <v>-4.3668122270742362</v>
      </c>
    </row>
    <row r="32" spans="1:10" s="110" customFormat="1" ht="13.5" customHeight="1" x14ac:dyDescent="0.2">
      <c r="A32" s="120"/>
      <c r="B32" s="121" t="s">
        <v>111</v>
      </c>
      <c r="C32" s="113">
        <v>14.405176704828273</v>
      </c>
      <c r="D32" s="115">
        <v>1447</v>
      </c>
      <c r="E32" s="114">
        <v>1454</v>
      </c>
      <c r="F32" s="114">
        <v>1448</v>
      </c>
      <c r="G32" s="114">
        <v>1432</v>
      </c>
      <c r="H32" s="140">
        <v>1412</v>
      </c>
      <c r="I32" s="115">
        <v>35</v>
      </c>
      <c r="J32" s="116">
        <v>2.4787535410764874</v>
      </c>
    </row>
    <row r="33" spans="1:10" s="110" customFormat="1" ht="13.5" customHeight="1" x14ac:dyDescent="0.2">
      <c r="A33" s="120"/>
      <c r="B33" s="121" t="s">
        <v>112</v>
      </c>
      <c r="C33" s="113">
        <v>1.174713787954206</v>
      </c>
      <c r="D33" s="115">
        <v>118</v>
      </c>
      <c r="E33" s="114">
        <v>123</v>
      </c>
      <c r="F33" s="114">
        <v>152</v>
      </c>
      <c r="G33" s="114">
        <v>121</v>
      </c>
      <c r="H33" s="140">
        <v>138</v>
      </c>
      <c r="I33" s="115">
        <v>-20</v>
      </c>
      <c r="J33" s="116">
        <v>-14.492753623188406</v>
      </c>
    </row>
    <row r="34" spans="1:10" s="110" customFormat="1" ht="13.5" customHeight="1" x14ac:dyDescent="0.2">
      <c r="A34" s="118" t="s">
        <v>113</v>
      </c>
      <c r="B34" s="122" t="s">
        <v>116</v>
      </c>
      <c r="C34" s="113">
        <v>92.444001991040324</v>
      </c>
      <c r="D34" s="115">
        <v>9286</v>
      </c>
      <c r="E34" s="114">
        <v>9985</v>
      </c>
      <c r="F34" s="114">
        <v>9555</v>
      </c>
      <c r="G34" s="114">
        <v>9972</v>
      </c>
      <c r="H34" s="140">
        <v>9756</v>
      </c>
      <c r="I34" s="115">
        <v>-470</v>
      </c>
      <c r="J34" s="116">
        <v>-4.8175481754817548</v>
      </c>
    </row>
    <row r="35" spans="1:10" s="110" customFormat="1" ht="13.5" customHeight="1" x14ac:dyDescent="0.2">
      <c r="A35" s="118"/>
      <c r="B35" s="119" t="s">
        <v>117</v>
      </c>
      <c r="C35" s="113">
        <v>7.4166251866600295</v>
      </c>
      <c r="D35" s="115">
        <v>745</v>
      </c>
      <c r="E35" s="114">
        <v>783</v>
      </c>
      <c r="F35" s="114">
        <v>763</v>
      </c>
      <c r="G35" s="114">
        <v>770</v>
      </c>
      <c r="H35" s="140">
        <v>749</v>
      </c>
      <c r="I35" s="115">
        <v>-4</v>
      </c>
      <c r="J35" s="116">
        <v>-0.53404539385847793</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6117</v>
      </c>
      <c r="E37" s="114">
        <v>6673</v>
      </c>
      <c r="F37" s="114">
        <v>6202</v>
      </c>
      <c r="G37" s="114">
        <v>6769</v>
      </c>
      <c r="H37" s="140">
        <v>6524</v>
      </c>
      <c r="I37" s="115">
        <v>-407</v>
      </c>
      <c r="J37" s="116">
        <v>-6.2385039852851012</v>
      </c>
    </row>
    <row r="38" spans="1:10" s="110" customFormat="1" ht="13.5" customHeight="1" x14ac:dyDescent="0.2">
      <c r="A38" s="118" t="s">
        <v>105</v>
      </c>
      <c r="B38" s="119" t="s">
        <v>106</v>
      </c>
      <c r="C38" s="113">
        <v>44.204675494523457</v>
      </c>
      <c r="D38" s="115">
        <v>2704</v>
      </c>
      <c r="E38" s="114">
        <v>2935</v>
      </c>
      <c r="F38" s="114">
        <v>2679</v>
      </c>
      <c r="G38" s="114">
        <v>2924</v>
      </c>
      <c r="H38" s="140">
        <v>2849</v>
      </c>
      <c r="I38" s="115">
        <v>-145</v>
      </c>
      <c r="J38" s="116">
        <v>-5.0895050895050895</v>
      </c>
    </row>
    <row r="39" spans="1:10" s="110" customFormat="1" ht="13.5" customHeight="1" x14ac:dyDescent="0.2">
      <c r="A39" s="120"/>
      <c r="B39" s="119" t="s">
        <v>107</v>
      </c>
      <c r="C39" s="113">
        <v>55.795324505476543</v>
      </c>
      <c r="D39" s="115">
        <v>3413</v>
      </c>
      <c r="E39" s="114">
        <v>3738</v>
      </c>
      <c r="F39" s="114">
        <v>3523</v>
      </c>
      <c r="G39" s="114">
        <v>3845</v>
      </c>
      <c r="H39" s="140">
        <v>3675</v>
      </c>
      <c r="I39" s="115">
        <v>-262</v>
      </c>
      <c r="J39" s="116">
        <v>-7.129251700680272</v>
      </c>
    </row>
    <row r="40" spans="1:10" s="110" customFormat="1" ht="13.5" customHeight="1" x14ac:dyDescent="0.2">
      <c r="A40" s="118" t="s">
        <v>105</v>
      </c>
      <c r="B40" s="121" t="s">
        <v>108</v>
      </c>
      <c r="C40" s="113">
        <v>32.450547654078797</v>
      </c>
      <c r="D40" s="115">
        <v>1985</v>
      </c>
      <c r="E40" s="114">
        <v>2349</v>
      </c>
      <c r="F40" s="114">
        <v>2002</v>
      </c>
      <c r="G40" s="114">
        <v>2426</v>
      </c>
      <c r="H40" s="140">
        <v>2110</v>
      </c>
      <c r="I40" s="115">
        <v>-125</v>
      </c>
      <c r="J40" s="116">
        <v>-5.9241706161137442</v>
      </c>
    </row>
    <row r="41" spans="1:10" s="110" customFormat="1" ht="13.5" customHeight="1" x14ac:dyDescent="0.2">
      <c r="A41" s="118"/>
      <c r="B41" s="121" t="s">
        <v>109</v>
      </c>
      <c r="C41" s="113">
        <v>30.145496158247507</v>
      </c>
      <c r="D41" s="115">
        <v>1844</v>
      </c>
      <c r="E41" s="114">
        <v>1994</v>
      </c>
      <c r="F41" s="114">
        <v>1902</v>
      </c>
      <c r="G41" s="114">
        <v>2047</v>
      </c>
      <c r="H41" s="140">
        <v>2106</v>
      </c>
      <c r="I41" s="115">
        <v>-262</v>
      </c>
      <c r="J41" s="116">
        <v>-12.440645773979107</v>
      </c>
    </row>
    <row r="42" spans="1:10" s="110" customFormat="1" ht="13.5" customHeight="1" x14ac:dyDescent="0.2">
      <c r="A42" s="118"/>
      <c r="B42" s="121" t="s">
        <v>110</v>
      </c>
      <c r="C42" s="113">
        <v>14.484224292954062</v>
      </c>
      <c r="D42" s="115">
        <v>886</v>
      </c>
      <c r="E42" s="114">
        <v>918</v>
      </c>
      <c r="F42" s="114">
        <v>894</v>
      </c>
      <c r="G42" s="114">
        <v>908</v>
      </c>
      <c r="H42" s="140">
        <v>938</v>
      </c>
      <c r="I42" s="115">
        <v>-52</v>
      </c>
      <c r="J42" s="116">
        <v>-5.5437100213219619</v>
      </c>
    </row>
    <row r="43" spans="1:10" s="110" customFormat="1" ht="13.5" customHeight="1" x14ac:dyDescent="0.2">
      <c r="A43" s="120"/>
      <c r="B43" s="121" t="s">
        <v>111</v>
      </c>
      <c r="C43" s="113">
        <v>22.919731894719632</v>
      </c>
      <c r="D43" s="115">
        <v>1402</v>
      </c>
      <c r="E43" s="114">
        <v>1412</v>
      </c>
      <c r="F43" s="114">
        <v>1404</v>
      </c>
      <c r="G43" s="114">
        <v>1388</v>
      </c>
      <c r="H43" s="140">
        <v>1370</v>
      </c>
      <c r="I43" s="115">
        <v>32</v>
      </c>
      <c r="J43" s="116">
        <v>2.335766423357664</v>
      </c>
    </row>
    <row r="44" spans="1:10" s="110" customFormat="1" ht="13.5" customHeight="1" x14ac:dyDescent="0.2">
      <c r="A44" s="120"/>
      <c r="B44" s="121" t="s">
        <v>112</v>
      </c>
      <c r="C44" s="113">
        <v>1.7655713585090731</v>
      </c>
      <c r="D44" s="115">
        <v>108</v>
      </c>
      <c r="E44" s="114">
        <v>113</v>
      </c>
      <c r="F44" s="114">
        <v>143</v>
      </c>
      <c r="G44" s="114">
        <v>113</v>
      </c>
      <c r="H44" s="140">
        <v>127</v>
      </c>
      <c r="I44" s="115">
        <v>-19</v>
      </c>
      <c r="J44" s="116">
        <v>-14.960629921259843</v>
      </c>
    </row>
    <row r="45" spans="1:10" s="110" customFormat="1" ht="13.5" customHeight="1" x14ac:dyDescent="0.2">
      <c r="A45" s="118" t="s">
        <v>113</v>
      </c>
      <c r="B45" s="122" t="s">
        <v>116</v>
      </c>
      <c r="C45" s="113">
        <v>92.169364067353271</v>
      </c>
      <c r="D45" s="115">
        <v>5638</v>
      </c>
      <c r="E45" s="114">
        <v>6168</v>
      </c>
      <c r="F45" s="114">
        <v>5744</v>
      </c>
      <c r="G45" s="114">
        <v>6254</v>
      </c>
      <c r="H45" s="140">
        <v>6018</v>
      </c>
      <c r="I45" s="115">
        <v>-380</v>
      </c>
      <c r="J45" s="116">
        <v>-6.3143901628447994</v>
      </c>
    </row>
    <row r="46" spans="1:10" s="110" customFormat="1" ht="13.5" customHeight="1" x14ac:dyDescent="0.2">
      <c r="A46" s="118"/>
      <c r="B46" s="119" t="s">
        <v>117</v>
      </c>
      <c r="C46" s="113">
        <v>7.6017655713585093</v>
      </c>
      <c r="D46" s="115">
        <v>465</v>
      </c>
      <c r="E46" s="114">
        <v>491</v>
      </c>
      <c r="F46" s="114">
        <v>444</v>
      </c>
      <c r="G46" s="114">
        <v>499</v>
      </c>
      <c r="H46" s="140">
        <v>492</v>
      </c>
      <c r="I46" s="115">
        <v>-27</v>
      </c>
      <c r="J46" s="116">
        <v>-5.4878048780487809</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3928</v>
      </c>
      <c r="E48" s="114">
        <v>4109</v>
      </c>
      <c r="F48" s="114">
        <v>4130</v>
      </c>
      <c r="G48" s="114">
        <v>3989</v>
      </c>
      <c r="H48" s="140">
        <v>3995</v>
      </c>
      <c r="I48" s="115">
        <v>-67</v>
      </c>
      <c r="J48" s="116">
        <v>-1.6770963704630788</v>
      </c>
    </row>
    <row r="49" spans="1:12" s="110" customFormat="1" ht="13.5" customHeight="1" x14ac:dyDescent="0.2">
      <c r="A49" s="118" t="s">
        <v>105</v>
      </c>
      <c r="B49" s="119" t="s">
        <v>106</v>
      </c>
      <c r="C49" s="113">
        <v>42.438900203665987</v>
      </c>
      <c r="D49" s="115">
        <v>1667</v>
      </c>
      <c r="E49" s="114">
        <v>1738</v>
      </c>
      <c r="F49" s="114">
        <v>1736</v>
      </c>
      <c r="G49" s="114">
        <v>1655</v>
      </c>
      <c r="H49" s="140">
        <v>1659</v>
      </c>
      <c r="I49" s="115">
        <v>8</v>
      </c>
      <c r="J49" s="116">
        <v>0.4822182037371911</v>
      </c>
    </row>
    <row r="50" spans="1:12" s="110" customFormat="1" ht="13.5" customHeight="1" x14ac:dyDescent="0.2">
      <c r="A50" s="120"/>
      <c r="B50" s="119" t="s">
        <v>107</v>
      </c>
      <c r="C50" s="113">
        <v>57.561099796334013</v>
      </c>
      <c r="D50" s="115">
        <v>2261</v>
      </c>
      <c r="E50" s="114">
        <v>2371</v>
      </c>
      <c r="F50" s="114">
        <v>2394</v>
      </c>
      <c r="G50" s="114">
        <v>2334</v>
      </c>
      <c r="H50" s="140">
        <v>2336</v>
      </c>
      <c r="I50" s="115">
        <v>-75</v>
      </c>
      <c r="J50" s="116">
        <v>-3.2106164383561642</v>
      </c>
    </row>
    <row r="51" spans="1:12" s="110" customFormat="1" ht="13.5" customHeight="1" x14ac:dyDescent="0.2">
      <c r="A51" s="118" t="s">
        <v>105</v>
      </c>
      <c r="B51" s="121" t="s">
        <v>108</v>
      </c>
      <c r="C51" s="113">
        <v>12.678207739307537</v>
      </c>
      <c r="D51" s="115">
        <v>498</v>
      </c>
      <c r="E51" s="114">
        <v>577</v>
      </c>
      <c r="F51" s="114">
        <v>564</v>
      </c>
      <c r="G51" s="114">
        <v>531</v>
      </c>
      <c r="H51" s="140">
        <v>538</v>
      </c>
      <c r="I51" s="115">
        <v>-40</v>
      </c>
      <c r="J51" s="116">
        <v>-7.4349442379182156</v>
      </c>
    </row>
    <row r="52" spans="1:12" s="110" customFormat="1" ht="13.5" customHeight="1" x14ac:dyDescent="0.2">
      <c r="A52" s="118"/>
      <c r="B52" s="121" t="s">
        <v>109</v>
      </c>
      <c r="C52" s="113">
        <v>69.704684317718943</v>
      </c>
      <c r="D52" s="115">
        <v>2738</v>
      </c>
      <c r="E52" s="114">
        <v>2812</v>
      </c>
      <c r="F52" s="114">
        <v>2847</v>
      </c>
      <c r="G52" s="114">
        <v>2740</v>
      </c>
      <c r="H52" s="140">
        <v>2750</v>
      </c>
      <c r="I52" s="115">
        <v>-12</v>
      </c>
      <c r="J52" s="116">
        <v>-0.43636363636363634</v>
      </c>
    </row>
    <row r="53" spans="1:12" s="110" customFormat="1" ht="13.5" customHeight="1" x14ac:dyDescent="0.2">
      <c r="A53" s="118"/>
      <c r="B53" s="121" t="s">
        <v>110</v>
      </c>
      <c r="C53" s="113">
        <v>16.471486761710793</v>
      </c>
      <c r="D53" s="115">
        <v>647</v>
      </c>
      <c r="E53" s="114">
        <v>678</v>
      </c>
      <c r="F53" s="114">
        <v>675</v>
      </c>
      <c r="G53" s="114">
        <v>674</v>
      </c>
      <c r="H53" s="140">
        <v>665</v>
      </c>
      <c r="I53" s="115">
        <v>-18</v>
      </c>
      <c r="J53" s="116">
        <v>-2.7067669172932329</v>
      </c>
    </row>
    <row r="54" spans="1:12" s="110" customFormat="1" ht="13.5" customHeight="1" x14ac:dyDescent="0.2">
      <c r="A54" s="120"/>
      <c r="B54" s="121" t="s">
        <v>111</v>
      </c>
      <c r="C54" s="113">
        <v>1.145621181262729</v>
      </c>
      <c r="D54" s="115">
        <v>45</v>
      </c>
      <c r="E54" s="114">
        <v>42</v>
      </c>
      <c r="F54" s="114">
        <v>44</v>
      </c>
      <c r="G54" s="114">
        <v>44</v>
      </c>
      <c r="H54" s="140">
        <v>42</v>
      </c>
      <c r="I54" s="115">
        <v>3</v>
      </c>
      <c r="J54" s="116">
        <v>7.1428571428571432</v>
      </c>
    </row>
    <row r="55" spans="1:12" s="110" customFormat="1" ht="13.5" customHeight="1" x14ac:dyDescent="0.2">
      <c r="A55" s="120"/>
      <c r="B55" s="121" t="s">
        <v>112</v>
      </c>
      <c r="C55" s="113">
        <v>0.25458248472505091</v>
      </c>
      <c r="D55" s="115">
        <v>10</v>
      </c>
      <c r="E55" s="114">
        <v>10</v>
      </c>
      <c r="F55" s="114">
        <v>9</v>
      </c>
      <c r="G55" s="114">
        <v>8</v>
      </c>
      <c r="H55" s="140">
        <v>11</v>
      </c>
      <c r="I55" s="115">
        <v>-1</v>
      </c>
      <c r="J55" s="116">
        <v>-9.0909090909090917</v>
      </c>
    </row>
    <row r="56" spans="1:12" s="110" customFormat="1" ht="13.5" customHeight="1" x14ac:dyDescent="0.2">
      <c r="A56" s="118" t="s">
        <v>113</v>
      </c>
      <c r="B56" s="122" t="s">
        <v>116</v>
      </c>
      <c r="C56" s="113">
        <v>92.871690427698567</v>
      </c>
      <c r="D56" s="115">
        <v>3648</v>
      </c>
      <c r="E56" s="114">
        <v>3817</v>
      </c>
      <c r="F56" s="114">
        <v>3811</v>
      </c>
      <c r="G56" s="114">
        <v>3718</v>
      </c>
      <c r="H56" s="140">
        <v>3738</v>
      </c>
      <c r="I56" s="115">
        <v>-90</v>
      </c>
      <c r="J56" s="116">
        <v>-2.407704654895666</v>
      </c>
    </row>
    <row r="57" spans="1:12" s="110" customFormat="1" ht="13.5" customHeight="1" x14ac:dyDescent="0.2">
      <c r="A57" s="142"/>
      <c r="B57" s="124" t="s">
        <v>117</v>
      </c>
      <c r="C57" s="125">
        <v>7.1283095723014256</v>
      </c>
      <c r="D57" s="143">
        <v>280</v>
      </c>
      <c r="E57" s="144">
        <v>292</v>
      </c>
      <c r="F57" s="144">
        <v>319</v>
      </c>
      <c r="G57" s="144">
        <v>271</v>
      </c>
      <c r="H57" s="145">
        <v>257</v>
      </c>
      <c r="I57" s="143">
        <v>23</v>
      </c>
      <c r="J57" s="146">
        <v>8.9494163424124515</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3" t="s">
        <v>514</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9" t="s">
        <v>57</v>
      </c>
      <c r="B6" s="599"/>
      <c r="C6" s="167"/>
      <c r="D6" s="600" t="s">
        <v>127</v>
      </c>
      <c r="E6" s="600"/>
      <c r="F6" s="600"/>
      <c r="G6" s="600"/>
      <c r="H6" s="600"/>
      <c r="I6" s="600"/>
      <c r="J6" s="160"/>
      <c r="K6" s="161"/>
    </row>
    <row r="7" spans="1:11" s="94" customFormat="1" ht="24.95" customHeight="1" x14ac:dyDescent="0.2">
      <c r="A7" s="168"/>
      <c r="B7" s="169"/>
      <c r="C7" s="170"/>
      <c r="D7" s="601" t="s">
        <v>66</v>
      </c>
      <c r="E7" s="601"/>
      <c r="F7" s="601"/>
      <c r="G7" s="601" t="s">
        <v>128</v>
      </c>
      <c r="H7" s="601"/>
      <c r="I7" s="601"/>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5" t="s">
        <v>13</v>
      </c>
      <c r="B15" s="572"/>
      <c r="C15" s="572"/>
      <c r="D15" s="572"/>
      <c r="E15" s="572"/>
      <c r="F15" s="572"/>
      <c r="G15" s="572"/>
      <c r="H15" s="572"/>
      <c r="I15" s="596"/>
      <c r="J15" s="188"/>
      <c r="K15" s="161"/>
    </row>
    <row r="16" spans="1:11" s="192" customFormat="1" ht="24.95" customHeight="1" x14ac:dyDescent="0.2">
      <c r="A16" s="597" t="s">
        <v>104</v>
      </c>
      <c r="B16" s="598"/>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3" t="s">
        <v>139</v>
      </c>
      <c r="C20" s="593"/>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3" t="s">
        <v>143</v>
      </c>
      <c r="C22" s="593"/>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3" t="s">
        <v>155</v>
      </c>
      <c r="C28" s="593"/>
      <c r="D28" s="196"/>
      <c r="E28" s="196"/>
      <c r="F28" s="196"/>
      <c r="G28" s="196"/>
      <c r="H28" s="196"/>
      <c r="I28" s="197"/>
    </row>
    <row r="29" spans="1:9" s="198" customFormat="1" ht="24.95" customHeight="1" x14ac:dyDescent="0.2">
      <c r="A29" s="193" t="s">
        <v>156</v>
      </c>
      <c r="B29" s="593" t="s">
        <v>157</v>
      </c>
      <c r="C29" s="593"/>
      <c r="D29" s="196"/>
      <c r="E29" s="196"/>
      <c r="F29" s="196"/>
      <c r="G29" s="196"/>
      <c r="H29" s="196"/>
      <c r="I29" s="197"/>
    </row>
    <row r="30" spans="1:9" s="198" customFormat="1" ht="24.95" customHeight="1" x14ac:dyDescent="0.2">
      <c r="A30" s="201" t="s">
        <v>158</v>
      </c>
      <c r="B30" s="592" t="s">
        <v>159</v>
      </c>
      <c r="C30" s="592"/>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3" t="s">
        <v>162</v>
      </c>
      <c r="C32" s="593"/>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3" t="s">
        <v>168</v>
      </c>
      <c r="C36" s="593"/>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4" t="s">
        <v>175</v>
      </c>
      <c r="B44" s="594"/>
      <c r="C44" s="594"/>
      <c r="D44" s="594"/>
      <c r="E44" s="594"/>
      <c r="F44" s="594"/>
      <c r="G44" s="594"/>
      <c r="H44" s="594"/>
      <c r="I44" s="594"/>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D7:F7"/>
    <mergeCell ref="G7:I7"/>
    <mergeCell ref="A3:I3"/>
    <mergeCell ref="A4:I4"/>
    <mergeCell ref="A5:D5"/>
    <mergeCell ref="A6:B6"/>
    <mergeCell ref="D6:I6"/>
    <mergeCell ref="B30:C30"/>
    <mergeCell ref="B32:C32"/>
    <mergeCell ref="B36:C36"/>
    <mergeCell ref="A44:I44"/>
    <mergeCell ref="A15:I15"/>
    <mergeCell ref="A16:B16"/>
    <mergeCell ref="B20:C20"/>
    <mergeCell ref="B22:C22"/>
    <mergeCell ref="B28:C28"/>
    <mergeCell ref="B29:C29"/>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48098</v>
      </c>
      <c r="E12" s="236">
        <v>48474</v>
      </c>
      <c r="F12" s="114">
        <v>48650</v>
      </c>
      <c r="G12" s="114">
        <v>48024</v>
      </c>
      <c r="H12" s="140">
        <v>47690</v>
      </c>
      <c r="I12" s="115">
        <v>408</v>
      </c>
      <c r="J12" s="116">
        <v>0.85552526735164602</v>
      </c>
    </row>
    <row r="13" spans="1:15" s="110" customFormat="1" ht="12" customHeight="1" x14ac:dyDescent="0.2">
      <c r="A13" s="118" t="s">
        <v>105</v>
      </c>
      <c r="B13" s="119" t="s">
        <v>106</v>
      </c>
      <c r="C13" s="113">
        <v>48.128820325169443</v>
      </c>
      <c r="D13" s="115">
        <v>23149</v>
      </c>
      <c r="E13" s="114">
        <v>23308</v>
      </c>
      <c r="F13" s="114">
        <v>23551</v>
      </c>
      <c r="G13" s="114">
        <v>23269</v>
      </c>
      <c r="H13" s="140">
        <v>23047</v>
      </c>
      <c r="I13" s="115">
        <v>102</v>
      </c>
      <c r="J13" s="116">
        <v>0.44257387078578558</v>
      </c>
    </row>
    <row r="14" spans="1:15" s="110" customFormat="1" ht="12" customHeight="1" x14ac:dyDescent="0.2">
      <c r="A14" s="118"/>
      <c r="B14" s="119" t="s">
        <v>107</v>
      </c>
      <c r="C14" s="113">
        <v>51.871179674830557</v>
      </c>
      <c r="D14" s="115">
        <v>24949</v>
      </c>
      <c r="E14" s="114">
        <v>25166</v>
      </c>
      <c r="F14" s="114">
        <v>25099</v>
      </c>
      <c r="G14" s="114">
        <v>24755</v>
      </c>
      <c r="H14" s="140">
        <v>24643</v>
      </c>
      <c r="I14" s="115">
        <v>306</v>
      </c>
      <c r="J14" s="116">
        <v>1.2417319319888001</v>
      </c>
    </row>
    <row r="15" spans="1:15" s="110" customFormat="1" ht="12" customHeight="1" x14ac:dyDescent="0.2">
      <c r="A15" s="118" t="s">
        <v>105</v>
      </c>
      <c r="B15" s="121" t="s">
        <v>108</v>
      </c>
      <c r="C15" s="113">
        <v>11.846646430204999</v>
      </c>
      <c r="D15" s="115">
        <v>5698</v>
      </c>
      <c r="E15" s="114">
        <v>5958</v>
      </c>
      <c r="F15" s="114">
        <v>5995</v>
      </c>
      <c r="G15" s="114">
        <v>5568</v>
      </c>
      <c r="H15" s="140">
        <v>5582</v>
      </c>
      <c r="I15" s="115">
        <v>116</v>
      </c>
      <c r="J15" s="116">
        <v>2.0781082049444644</v>
      </c>
    </row>
    <row r="16" spans="1:15" s="110" customFormat="1" ht="12" customHeight="1" x14ac:dyDescent="0.2">
      <c r="A16" s="118"/>
      <c r="B16" s="121" t="s">
        <v>109</v>
      </c>
      <c r="C16" s="113">
        <v>67.622354359848643</v>
      </c>
      <c r="D16" s="115">
        <v>32525</v>
      </c>
      <c r="E16" s="114">
        <v>32640</v>
      </c>
      <c r="F16" s="114">
        <v>32797</v>
      </c>
      <c r="G16" s="114">
        <v>32775</v>
      </c>
      <c r="H16" s="140">
        <v>32594</v>
      </c>
      <c r="I16" s="115">
        <v>-69</v>
      </c>
      <c r="J16" s="116">
        <v>-0.21169540406209733</v>
      </c>
    </row>
    <row r="17" spans="1:10" s="110" customFormat="1" ht="12" customHeight="1" x14ac:dyDescent="0.2">
      <c r="A17" s="118"/>
      <c r="B17" s="121" t="s">
        <v>110</v>
      </c>
      <c r="C17" s="113">
        <v>19.520562185537859</v>
      </c>
      <c r="D17" s="115">
        <v>9389</v>
      </c>
      <c r="E17" s="114">
        <v>9384</v>
      </c>
      <c r="F17" s="114">
        <v>9378</v>
      </c>
      <c r="G17" s="114">
        <v>9208</v>
      </c>
      <c r="H17" s="140">
        <v>9065</v>
      </c>
      <c r="I17" s="115">
        <v>324</v>
      </c>
      <c r="J17" s="116">
        <v>3.5741864313292884</v>
      </c>
    </row>
    <row r="18" spans="1:10" s="110" customFormat="1" ht="12" customHeight="1" x14ac:dyDescent="0.2">
      <c r="A18" s="120"/>
      <c r="B18" s="121" t="s">
        <v>111</v>
      </c>
      <c r="C18" s="113">
        <v>1.0104370244084993</v>
      </c>
      <c r="D18" s="115">
        <v>486</v>
      </c>
      <c r="E18" s="114">
        <v>492</v>
      </c>
      <c r="F18" s="114">
        <v>480</v>
      </c>
      <c r="G18" s="114">
        <v>473</v>
      </c>
      <c r="H18" s="140">
        <v>449</v>
      </c>
      <c r="I18" s="115">
        <v>37</v>
      </c>
      <c r="J18" s="116">
        <v>8.2405345211581285</v>
      </c>
    </row>
    <row r="19" spans="1:10" s="110" customFormat="1" ht="12" customHeight="1" x14ac:dyDescent="0.2">
      <c r="A19" s="120"/>
      <c r="B19" s="121" t="s">
        <v>112</v>
      </c>
      <c r="C19" s="113">
        <v>0.27651877416940412</v>
      </c>
      <c r="D19" s="115">
        <v>133</v>
      </c>
      <c r="E19" s="114">
        <v>126</v>
      </c>
      <c r="F19" s="114">
        <v>127</v>
      </c>
      <c r="G19" s="114">
        <v>121</v>
      </c>
      <c r="H19" s="140">
        <v>120</v>
      </c>
      <c r="I19" s="115">
        <v>13</v>
      </c>
      <c r="J19" s="116">
        <v>10.833333333333334</v>
      </c>
    </row>
    <row r="20" spans="1:10" s="110" customFormat="1" ht="12" customHeight="1" x14ac:dyDescent="0.2">
      <c r="A20" s="118" t="s">
        <v>113</v>
      </c>
      <c r="B20" s="119" t="s">
        <v>181</v>
      </c>
      <c r="C20" s="113">
        <v>67.19614121169279</v>
      </c>
      <c r="D20" s="115">
        <v>32320</v>
      </c>
      <c r="E20" s="114">
        <v>32495</v>
      </c>
      <c r="F20" s="114">
        <v>32775</v>
      </c>
      <c r="G20" s="114">
        <v>32332</v>
      </c>
      <c r="H20" s="140">
        <v>32212</v>
      </c>
      <c r="I20" s="115">
        <v>108</v>
      </c>
      <c r="J20" s="116">
        <v>0.33527877809511986</v>
      </c>
    </row>
    <row r="21" spans="1:10" s="110" customFormat="1" ht="12" customHeight="1" x14ac:dyDescent="0.2">
      <c r="A21" s="118"/>
      <c r="B21" s="119" t="s">
        <v>182</v>
      </c>
      <c r="C21" s="113">
        <v>32.803858788307203</v>
      </c>
      <c r="D21" s="115">
        <v>15778</v>
      </c>
      <c r="E21" s="114">
        <v>15979</v>
      </c>
      <c r="F21" s="114">
        <v>15875</v>
      </c>
      <c r="G21" s="114">
        <v>15692</v>
      </c>
      <c r="H21" s="140">
        <v>15478</v>
      </c>
      <c r="I21" s="115">
        <v>300</v>
      </c>
      <c r="J21" s="116">
        <v>1.9382349140715855</v>
      </c>
    </row>
    <row r="22" spans="1:10" s="110" customFormat="1" ht="12" customHeight="1" x14ac:dyDescent="0.2">
      <c r="A22" s="118" t="s">
        <v>113</v>
      </c>
      <c r="B22" s="119" t="s">
        <v>116</v>
      </c>
      <c r="C22" s="113">
        <v>91.596324171483218</v>
      </c>
      <c r="D22" s="115">
        <v>44056</v>
      </c>
      <c r="E22" s="114">
        <v>44449</v>
      </c>
      <c r="F22" s="114">
        <v>44564</v>
      </c>
      <c r="G22" s="114">
        <v>44067</v>
      </c>
      <c r="H22" s="140">
        <v>43881</v>
      </c>
      <c r="I22" s="115">
        <v>175</v>
      </c>
      <c r="J22" s="116">
        <v>0.39880586130671591</v>
      </c>
    </row>
    <row r="23" spans="1:10" s="110" customFormat="1" ht="12" customHeight="1" x14ac:dyDescent="0.2">
      <c r="A23" s="118"/>
      <c r="B23" s="119" t="s">
        <v>117</v>
      </c>
      <c r="C23" s="113">
        <v>8.3912012973512411</v>
      </c>
      <c r="D23" s="115">
        <v>4036</v>
      </c>
      <c r="E23" s="114">
        <v>4020</v>
      </c>
      <c r="F23" s="114">
        <v>4082</v>
      </c>
      <c r="G23" s="114">
        <v>3955</v>
      </c>
      <c r="H23" s="140">
        <v>3807</v>
      </c>
      <c r="I23" s="115">
        <v>229</v>
      </c>
      <c r="J23" s="116">
        <v>6.0152350932492773</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5724657</v>
      </c>
      <c r="E25" s="236">
        <v>5730037</v>
      </c>
      <c r="F25" s="236">
        <v>5778969</v>
      </c>
      <c r="G25" s="236">
        <v>5702850</v>
      </c>
      <c r="H25" s="241">
        <v>5667903</v>
      </c>
      <c r="I25" s="235">
        <v>56754</v>
      </c>
      <c r="J25" s="116">
        <v>1.0013227114154917</v>
      </c>
    </row>
    <row r="26" spans="1:10" s="110" customFormat="1" ht="12" customHeight="1" x14ac:dyDescent="0.2">
      <c r="A26" s="118" t="s">
        <v>105</v>
      </c>
      <c r="B26" s="119" t="s">
        <v>106</v>
      </c>
      <c r="C26" s="113">
        <v>54.110333597279279</v>
      </c>
      <c r="D26" s="115">
        <v>3097631</v>
      </c>
      <c r="E26" s="114">
        <v>3096697</v>
      </c>
      <c r="F26" s="114">
        <v>3142279</v>
      </c>
      <c r="G26" s="114">
        <v>3098993</v>
      </c>
      <c r="H26" s="140">
        <v>3073585</v>
      </c>
      <c r="I26" s="115">
        <v>24046</v>
      </c>
      <c r="J26" s="116">
        <v>0.78234374517054184</v>
      </c>
    </row>
    <row r="27" spans="1:10" s="110" customFormat="1" ht="12" customHeight="1" x14ac:dyDescent="0.2">
      <c r="A27" s="118"/>
      <c r="B27" s="119" t="s">
        <v>107</v>
      </c>
      <c r="C27" s="113">
        <v>45.889666402720721</v>
      </c>
      <c r="D27" s="115">
        <v>2627026</v>
      </c>
      <c r="E27" s="114">
        <v>2633340</v>
      </c>
      <c r="F27" s="114">
        <v>2636690</v>
      </c>
      <c r="G27" s="114">
        <v>2603857</v>
      </c>
      <c r="H27" s="140">
        <v>2594318</v>
      </c>
      <c r="I27" s="115">
        <v>32708</v>
      </c>
      <c r="J27" s="116">
        <v>1.2607552350945412</v>
      </c>
    </row>
    <row r="28" spans="1:10" s="110" customFormat="1" ht="12" customHeight="1" x14ac:dyDescent="0.2">
      <c r="A28" s="118" t="s">
        <v>105</v>
      </c>
      <c r="B28" s="121" t="s">
        <v>108</v>
      </c>
      <c r="C28" s="113">
        <v>11.34048729906438</v>
      </c>
      <c r="D28" s="115">
        <v>649204</v>
      </c>
      <c r="E28" s="114">
        <v>671269</v>
      </c>
      <c r="F28" s="114">
        <v>689123</v>
      </c>
      <c r="G28" s="114">
        <v>644208</v>
      </c>
      <c r="H28" s="140">
        <v>654381</v>
      </c>
      <c r="I28" s="115">
        <v>-5177</v>
      </c>
      <c r="J28" s="116">
        <v>-0.79112932679891379</v>
      </c>
    </row>
    <row r="29" spans="1:10" s="110" customFormat="1" ht="12" customHeight="1" x14ac:dyDescent="0.2">
      <c r="A29" s="118"/>
      <c r="B29" s="121" t="s">
        <v>109</v>
      </c>
      <c r="C29" s="113">
        <v>68.765779329661143</v>
      </c>
      <c r="D29" s="115">
        <v>3936605</v>
      </c>
      <c r="E29" s="114">
        <v>3932539</v>
      </c>
      <c r="F29" s="114">
        <v>3968891</v>
      </c>
      <c r="G29" s="114">
        <v>3957612</v>
      </c>
      <c r="H29" s="140">
        <v>3936643</v>
      </c>
      <c r="I29" s="115">
        <v>-38</v>
      </c>
      <c r="J29" s="116">
        <v>-9.6528946109667552E-4</v>
      </c>
    </row>
    <row r="30" spans="1:10" s="110" customFormat="1" ht="12" customHeight="1" x14ac:dyDescent="0.2">
      <c r="A30" s="118"/>
      <c r="B30" s="121" t="s">
        <v>110</v>
      </c>
      <c r="C30" s="113">
        <v>18.821302306845634</v>
      </c>
      <c r="D30" s="115">
        <v>1077455</v>
      </c>
      <c r="E30" s="114">
        <v>1065425</v>
      </c>
      <c r="F30" s="114">
        <v>1061053</v>
      </c>
      <c r="G30" s="114">
        <v>1042947</v>
      </c>
      <c r="H30" s="140">
        <v>1021467</v>
      </c>
      <c r="I30" s="115">
        <v>55988</v>
      </c>
      <c r="J30" s="116">
        <v>5.4811364439575634</v>
      </c>
    </row>
    <row r="31" spans="1:10" s="110" customFormat="1" ht="12" customHeight="1" x14ac:dyDescent="0.2">
      <c r="A31" s="120"/>
      <c r="B31" s="121" t="s">
        <v>111</v>
      </c>
      <c r="C31" s="113">
        <v>1.0724310644288382</v>
      </c>
      <c r="D31" s="115">
        <v>61393</v>
      </c>
      <c r="E31" s="114">
        <v>60803</v>
      </c>
      <c r="F31" s="114">
        <v>59902</v>
      </c>
      <c r="G31" s="114">
        <v>58083</v>
      </c>
      <c r="H31" s="140">
        <v>55412</v>
      </c>
      <c r="I31" s="115">
        <v>5981</v>
      </c>
      <c r="J31" s="116">
        <v>10.793690897278568</v>
      </c>
    </row>
    <row r="32" spans="1:10" s="110" customFormat="1" ht="12" customHeight="1" x14ac:dyDescent="0.2">
      <c r="A32" s="120"/>
      <c r="B32" s="121" t="s">
        <v>112</v>
      </c>
      <c r="C32" s="113">
        <v>0.29327521282061092</v>
      </c>
      <c r="D32" s="115">
        <v>16789</v>
      </c>
      <c r="E32" s="114">
        <v>16065</v>
      </c>
      <c r="F32" s="114">
        <v>16570</v>
      </c>
      <c r="G32" s="114">
        <v>14642</v>
      </c>
      <c r="H32" s="140">
        <v>13590</v>
      </c>
      <c r="I32" s="115">
        <v>3199</v>
      </c>
      <c r="J32" s="116">
        <v>23.539367181751288</v>
      </c>
    </row>
    <row r="33" spans="1:10" s="110" customFormat="1" ht="12" customHeight="1" x14ac:dyDescent="0.2">
      <c r="A33" s="118" t="s">
        <v>113</v>
      </c>
      <c r="B33" s="119" t="s">
        <v>181</v>
      </c>
      <c r="C33" s="113">
        <v>72.13829579658659</v>
      </c>
      <c r="D33" s="115">
        <v>4129670</v>
      </c>
      <c r="E33" s="114">
        <v>4136419</v>
      </c>
      <c r="F33" s="114">
        <v>4195173</v>
      </c>
      <c r="G33" s="114">
        <v>4138084</v>
      </c>
      <c r="H33" s="140">
        <v>4120883</v>
      </c>
      <c r="I33" s="115">
        <v>8787</v>
      </c>
      <c r="J33" s="116">
        <v>0.21323099927855269</v>
      </c>
    </row>
    <row r="34" spans="1:10" s="110" customFormat="1" ht="12" customHeight="1" x14ac:dyDescent="0.2">
      <c r="A34" s="118"/>
      <c r="B34" s="119" t="s">
        <v>182</v>
      </c>
      <c r="C34" s="113">
        <v>27.86170420341341</v>
      </c>
      <c r="D34" s="115">
        <v>1594987</v>
      </c>
      <c r="E34" s="114">
        <v>1593618</v>
      </c>
      <c r="F34" s="114">
        <v>1583796</v>
      </c>
      <c r="G34" s="114">
        <v>1564766</v>
      </c>
      <c r="H34" s="140">
        <v>1547020</v>
      </c>
      <c r="I34" s="115">
        <v>47967</v>
      </c>
      <c r="J34" s="116">
        <v>3.100606327002883</v>
      </c>
    </row>
    <row r="35" spans="1:10" s="110" customFormat="1" ht="12" customHeight="1" x14ac:dyDescent="0.2">
      <c r="A35" s="118" t="s">
        <v>113</v>
      </c>
      <c r="B35" s="119" t="s">
        <v>116</v>
      </c>
      <c r="C35" s="113">
        <v>84.27676976978708</v>
      </c>
      <c r="D35" s="115">
        <v>4824556</v>
      </c>
      <c r="E35" s="114">
        <v>4843707</v>
      </c>
      <c r="F35" s="114">
        <v>4878643</v>
      </c>
      <c r="G35" s="114">
        <v>4821356</v>
      </c>
      <c r="H35" s="140">
        <v>4811112</v>
      </c>
      <c r="I35" s="115">
        <v>13444</v>
      </c>
      <c r="J35" s="116">
        <v>0.27943643797941098</v>
      </c>
    </row>
    <row r="36" spans="1:10" s="110" customFormat="1" ht="12" customHeight="1" x14ac:dyDescent="0.2">
      <c r="A36" s="118"/>
      <c r="B36" s="119" t="s">
        <v>117</v>
      </c>
      <c r="C36" s="113">
        <v>15.688328575843059</v>
      </c>
      <c r="D36" s="115">
        <v>898103</v>
      </c>
      <c r="E36" s="114">
        <v>884405</v>
      </c>
      <c r="F36" s="114">
        <v>898394</v>
      </c>
      <c r="G36" s="114">
        <v>879450</v>
      </c>
      <c r="H36" s="140">
        <v>854782</v>
      </c>
      <c r="I36" s="115">
        <v>43321</v>
      </c>
      <c r="J36" s="116">
        <v>5.0680758368800465</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27441554</v>
      </c>
      <c r="E38" s="236">
        <v>27509686</v>
      </c>
      <c r="F38" s="236">
        <v>27669269</v>
      </c>
      <c r="G38" s="236">
        <v>27223430</v>
      </c>
      <c r="H38" s="241">
        <v>27137976</v>
      </c>
      <c r="I38" s="235">
        <v>303578</v>
      </c>
      <c r="J38" s="116">
        <v>1.1186464311118853</v>
      </c>
    </row>
    <row r="39" spans="1:10" s="110" customFormat="1" ht="12" customHeight="1" x14ac:dyDescent="0.2">
      <c r="A39" s="118" t="s">
        <v>105</v>
      </c>
      <c r="B39" s="119" t="s">
        <v>106</v>
      </c>
      <c r="C39" s="113">
        <v>54.248279816806296</v>
      </c>
      <c r="D39" s="115">
        <v>14886571</v>
      </c>
      <c r="E39" s="114">
        <v>14920349</v>
      </c>
      <c r="F39" s="114">
        <v>15072037</v>
      </c>
      <c r="G39" s="114">
        <v>14826108</v>
      </c>
      <c r="H39" s="140">
        <v>14759261</v>
      </c>
      <c r="I39" s="115">
        <v>127310</v>
      </c>
      <c r="J39" s="116">
        <v>0.86257706263206535</v>
      </c>
    </row>
    <row r="40" spans="1:10" s="110" customFormat="1" ht="12" customHeight="1" x14ac:dyDescent="0.2">
      <c r="A40" s="118"/>
      <c r="B40" s="119" t="s">
        <v>107</v>
      </c>
      <c r="C40" s="113">
        <v>45.751720183193704</v>
      </c>
      <c r="D40" s="115">
        <v>12554983</v>
      </c>
      <c r="E40" s="114">
        <v>12589337</v>
      </c>
      <c r="F40" s="114">
        <v>12597232</v>
      </c>
      <c r="G40" s="114">
        <v>12397322</v>
      </c>
      <c r="H40" s="140">
        <v>12378715</v>
      </c>
      <c r="I40" s="115">
        <v>176268</v>
      </c>
      <c r="J40" s="116">
        <v>1.4239604029982111</v>
      </c>
    </row>
    <row r="41" spans="1:10" s="110" customFormat="1" ht="12" customHeight="1" x14ac:dyDescent="0.2">
      <c r="A41" s="118" t="s">
        <v>105</v>
      </c>
      <c r="B41" s="121" t="s">
        <v>108</v>
      </c>
      <c r="C41" s="113">
        <v>10.538714389134086</v>
      </c>
      <c r="D41" s="115">
        <v>2891987</v>
      </c>
      <c r="E41" s="114">
        <v>2997767</v>
      </c>
      <c r="F41" s="114">
        <v>3072196</v>
      </c>
      <c r="G41" s="114">
        <v>2814032</v>
      </c>
      <c r="H41" s="140">
        <v>2889054</v>
      </c>
      <c r="I41" s="115">
        <v>2933</v>
      </c>
      <c r="J41" s="116">
        <v>0.10152112075440611</v>
      </c>
    </row>
    <row r="42" spans="1:10" s="110" customFormat="1" ht="12" customHeight="1" x14ac:dyDescent="0.2">
      <c r="A42" s="118"/>
      <c r="B42" s="121" t="s">
        <v>109</v>
      </c>
      <c r="C42" s="113">
        <v>68.326086780653895</v>
      </c>
      <c r="D42" s="115">
        <v>18749740</v>
      </c>
      <c r="E42" s="114">
        <v>18768586</v>
      </c>
      <c r="F42" s="114">
        <v>18897044</v>
      </c>
      <c r="G42" s="114">
        <v>18813939</v>
      </c>
      <c r="H42" s="140">
        <v>18759218</v>
      </c>
      <c r="I42" s="115">
        <v>-9478</v>
      </c>
      <c r="J42" s="116">
        <v>-5.0524494144691956E-2</v>
      </c>
    </row>
    <row r="43" spans="1:10" s="110" customFormat="1" ht="12" customHeight="1" x14ac:dyDescent="0.2">
      <c r="A43" s="118"/>
      <c r="B43" s="121" t="s">
        <v>110</v>
      </c>
      <c r="C43" s="113">
        <v>19.952805879725325</v>
      </c>
      <c r="D43" s="115">
        <v>5475360</v>
      </c>
      <c r="E43" s="114">
        <v>5419583</v>
      </c>
      <c r="F43" s="114">
        <v>5382047</v>
      </c>
      <c r="G43" s="114">
        <v>5289617</v>
      </c>
      <c r="H43" s="140">
        <v>5195801</v>
      </c>
      <c r="I43" s="115">
        <v>279559</v>
      </c>
      <c r="J43" s="116">
        <v>5.3804793524617285</v>
      </c>
    </row>
    <row r="44" spans="1:10" s="110" customFormat="1" ht="12" customHeight="1" x14ac:dyDescent="0.2">
      <c r="A44" s="120"/>
      <c r="B44" s="121" t="s">
        <v>111</v>
      </c>
      <c r="C44" s="113">
        <v>1.1823893063782029</v>
      </c>
      <c r="D44" s="115">
        <v>324466</v>
      </c>
      <c r="E44" s="114">
        <v>323748</v>
      </c>
      <c r="F44" s="114">
        <v>317982</v>
      </c>
      <c r="G44" s="114">
        <v>305842</v>
      </c>
      <c r="H44" s="140">
        <v>293903</v>
      </c>
      <c r="I44" s="115">
        <v>30563</v>
      </c>
      <c r="J44" s="116">
        <v>10.399009196911907</v>
      </c>
    </row>
    <row r="45" spans="1:10" s="110" customFormat="1" ht="12" customHeight="1" x14ac:dyDescent="0.2">
      <c r="A45" s="120"/>
      <c r="B45" s="121" t="s">
        <v>112</v>
      </c>
      <c r="C45" s="113">
        <v>0.34224738147118056</v>
      </c>
      <c r="D45" s="115">
        <v>93918</v>
      </c>
      <c r="E45" s="114">
        <v>91260</v>
      </c>
      <c r="F45" s="114">
        <v>93173</v>
      </c>
      <c r="G45" s="114">
        <v>81037</v>
      </c>
      <c r="H45" s="140">
        <v>76176</v>
      </c>
      <c r="I45" s="115">
        <v>17742</v>
      </c>
      <c r="J45" s="116">
        <v>23.290800252047887</v>
      </c>
    </row>
    <row r="46" spans="1:10" s="110" customFormat="1" ht="12" customHeight="1" x14ac:dyDescent="0.2">
      <c r="A46" s="118" t="s">
        <v>113</v>
      </c>
      <c r="B46" s="119" t="s">
        <v>181</v>
      </c>
      <c r="C46" s="113">
        <v>71.663525323675188</v>
      </c>
      <c r="D46" s="115">
        <v>19665585</v>
      </c>
      <c r="E46" s="114">
        <v>19737865</v>
      </c>
      <c r="F46" s="114">
        <v>19948582</v>
      </c>
      <c r="G46" s="114">
        <v>19598203</v>
      </c>
      <c r="H46" s="140">
        <v>19593539</v>
      </c>
      <c r="I46" s="115">
        <v>72046</v>
      </c>
      <c r="J46" s="116">
        <v>0.36770284326889596</v>
      </c>
    </row>
    <row r="47" spans="1:10" s="110" customFormat="1" ht="12" customHeight="1" x14ac:dyDescent="0.2">
      <c r="A47" s="118"/>
      <c r="B47" s="119" t="s">
        <v>182</v>
      </c>
      <c r="C47" s="113">
        <v>28.336474676324819</v>
      </c>
      <c r="D47" s="115">
        <v>7775969</v>
      </c>
      <c r="E47" s="114">
        <v>7771821</v>
      </c>
      <c r="F47" s="114">
        <v>7720686</v>
      </c>
      <c r="G47" s="114">
        <v>7625226</v>
      </c>
      <c r="H47" s="140">
        <v>7544437</v>
      </c>
      <c r="I47" s="115">
        <v>231532</v>
      </c>
      <c r="J47" s="116">
        <v>3.06891024472734</v>
      </c>
    </row>
    <row r="48" spans="1:10" s="110" customFormat="1" ht="12" customHeight="1" x14ac:dyDescent="0.2">
      <c r="A48" s="118" t="s">
        <v>113</v>
      </c>
      <c r="B48" s="119" t="s">
        <v>116</v>
      </c>
      <c r="C48" s="113">
        <v>86.197603823748466</v>
      </c>
      <c r="D48" s="115">
        <v>23653962</v>
      </c>
      <c r="E48" s="114">
        <v>23774742</v>
      </c>
      <c r="F48" s="114">
        <v>23889738</v>
      </c>
      <c r="G48" s="114">
        <v>23539136</v>
      </c>
      <c r="H48" s="140">
        <v>23545841</v>
      </c>
      <c r="I48" s="115">
        <v>108121</v>
      </c>
      <c r="J48" s="116">
        <v>0.45919362149774134</v>
      </c>
    </row>
    <row r="49" spans="1:10" s="110" customFormat="1" ht="12" customHeight="1" x14ac:dyDescent="0.2">
      <c r="A49" s="118"/>
      <c r="B49" s="119" t="s">
        <v>117</v>
      </c>
      <c r="C49" s="113">
        <v>13.748740322796587</v>
      </c>
      <c r="D49" s="115">
        <v>3772868</v>
      </c>
      <c r="E49" s="114">
        <v>3720476</v>
      </c>
      <c r="F49" s="114">
        <v>3765171</v>
      </c>
      <c r="G49" s="114">
        <v>3669112</v>
      </c>
      <c r="H49" s="140">
        <v>3577239</v>
      </c>
      <c r="I49" s="115">
        <v>195629</v>
      </c>
      <c r="J49" s="116">
        <v>5.4687148384550204</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27805</v>
      </c>
      <c r="E64" s="236">
        <v>27909</v>
      </c>
      <c r="F64" s="236">
        <v>28003</v>
      </c>
      <c r="G64" s="236">
        <v>27594</v>
      </c>
      <c r="H64" s="140">
        <v>27313</v>
      </c>
      <c r="I64" s="115">
        <v>492</v>
      </c>
      <c r="J64" s="116">
        <v>1.8013400212353092</v>
      </c>
    </row>
    <row r="65" spans="1:12" s="110" customFormat="1" ht="12" customHeight="1" x14ac:dyDescent="0.2">
      <c r="A65" s="118" t="s">
        <v>105</v>
      </c>
      <c r="B65" s="119" t="s">
        <v>106</v>
      </c>
      <c r="C65" s="113">
        <v>51.012407840316492</v>
      </c>
      <c r="D65" s="235">
        <v>14184</v>
      </c>
      <c r="E65" s="236">
        <v>14234</v>
      </c>
      <c r="F65" s="236">
        <v>14373</v>
      </c>
      <c r="G65" s="236">
        <v>14159</v>
      </c>
      <c r="H65" s="140">
        <v>13937</v>
      </c>
      <c r="I65" s="115">
        <v>247</v>
      </c>
      <c r="J65" s="116">
        <v>1.7722608882829878</v>
      </c>
    </row>
    <row r="66" spans="1:12" s="110" customFormat="1" ht="12" customHeight="1" x14ac:dyDescent="0.2">
      <c r="A66" s="118"/>
      <c r="B66" s="119" t="s">
        <v>107</v>
      </c>
      <c r="C66" s="113">
        <v>48.987592159683508</v>
      </c>
      <c r="D66" s="235">
        <v>13621</v>
      </c>
      <c r="E66" s="236">
        <v>13675</v>
      </c>
      <c r="F66" s="236">
        <v>13630</v>
      </c>
      <c r="G66" s="236">
        <v>13435</v>
      </c>
      <c r="H66" s="140">
        <v>13376</v>
      </c>
      <c r="I66" s="115">
        <v>245</v>
      </c>
      <c r="J66" s="116">
        <v>1.8316387559808613</v>
      </c>
    </row>
    <row r="67" spans="1:12" s="110" customFormat="1" ht="12" customHeight="1" x14ac:dyDescent="0.2">
      <c r="A67" s="118" t="s">
        <v>105</v>
      </c>
      <c r="B67" s="121" t="s">
        <v>108</v>
      </c>
      <c r="C67" s="113">
        <v>11.231792843013846</v>
      </c>
      <c r="D67" s="235">
        <v>3123</v>
      </c>
      <c r="E67" s="236">
        <v>3246</v>
      </c>
      <c r="F67" s="236">
        <v>3226</v>
      </c>
      <c r="G67" s="236">
        <v>3041</v>
      </c>
      <c r="H67" s="140">
        <v>3001</v>
      </c>
      <c r="I67" s="115">
        <v>122</v>
      </c>
      <c r="J67" s="116">
        <v>4.0653115628123961</v>
      </c>
    </row>
    <row r="68" spans="1:12" s="110" customFormat="1" ht="12" customHeight="1" x14ac:dyDescent="0.2">
      <c r="A68" s="118"/>
      <c r="B68" s="121" t="s">
        <v>109</v>
      </c>
      <c r="C68" s="113">
        <v>69.120661751483553</v>
      </c>
      <c r="D68" s="235">
        <v>19219</v>
      </c>
      <c r="E68" s="236">
        <v>19226</v>
      </c>
      <c r="F68" s="236">
        <v>19306</v>
      </c>
      <c r="G68" s="236">
        <v>19189</v>
      </c>
      <c r="H68" s="140">
        <v>19046</v>
      </c>
      <c r="I68" s="115">
        <v>173</v>
      </c>
      <c r="J68" s="116">
        <v>0.90832720781266407</v>
      </c>
    </row>
    <row r="69" spans="1:12" s="110" customFormat="1" ht="12" customHeight="1" x14ac:dyDescent="0.2">
      <c r="A69" s="118"/>
      <c r="B69" s="121" t="s">
        <v>110</v>
      </c>
      <c r="C69" s="113">
        <v>18.385182521129295</v>
      </c>
      <c r="D69" s="235">
        <v>5112</v>
      </c>
      <c r="E69" s="236">
        <v>5095</v>
      </c>
      <c r="F69" s="236">
        <v>5118</v>
      </c>
      <c r="G69" s="236">
        <v>5030</v>
      </c>
      <c r="H69" s="140">
        <v>4934</v>
      </c>
      <c r="I69" s="115">
        <v>178</v>
      </c>
      <c r="J69" s="116">
        <v>3.6076205918119175</v>
      </c>
    </row>
    <row r="70" spans="1:12" s="110" customFormat="1" ht="12" customHeight="1" x14ac:dyDescent="0.2">
      <c r="A70" s="120"/>
      <c r="B70" s="121" t="s">
        <v>111</v>
      </c>
      <c r="C70" s="113">
        <v>1.2623628843733141</v>
      </c>
      <c r="D70" s="235">
        <v>351</v>
      </c>
      <c r="E70" s="236">
        <v>342</v>
      </c>
      <c r="F70" s="236">
        <v>353</v>
      </c>
      <c r="G70" s="236">
        <v>334</v>
      </c>
      <c r="H70" s="140">
        <v>332</v>
      </c>
      <c r="I70" s="115">
        <v>19</v>
      </c>
      <c r="J70" s="116">
        <v>5.7228915662650603</v>
      </c>
    </row>
    <row r="71" spans="1:12" s="110" customFormat="1" ht="12" customHeight="1" x14ac:dyDescent="0.2">
      <c r="A71" s="120"/>
      <c r="B71" s="121" t="s">
        <v>112</v>
      </c>
      <c r="C71" s="113">
        <v>0.36684049631361265</v>
      </c>
      <c r="D71" s="235">
        <v>102</v>
      </c>
      <c r="E71" s="236">
        <v>90</v>
      </c>
      <c r="F71" s="236">
        <v>103</v>
      </c>
      <c r="G71" s="236">
        <v>87</v>
      </c>
      <c r="H71" s="140">
        <v>101</v>
      </c>
      <c r="I71" s="115">
        <v>1</v>
      </c>
      <c r="J71" s="116">
        <v>0.99009900990099009</v>
      </c>
    </row>
    <row r="72" spans="1:12" s="110" customFormat="1" ht="12" customHeight="1" x14ac:dyDescent="0.2">
      <c r="A72" s="118" t="s">
        <v>113</v>
      </c>
      <c r="B72" s="119" t="s">
        <v>181</v>
      </c>
      <c r="C72" s="113">
        <v>66.088832943715161</v>
      </c>
      <c r="D72" s="235">
        <v>18376</v>
      </c>
      <c r="E72" s="236">
        <v>18437</v>
      </c>
      <c r="F72" s="236">
        <v>18603</v>
      </c>
      <c r="G72" s="236">
        <v>18320</v>
      </c>
      <c r="H72" s="140">
        <v>18194</v>
      </c>
      <c r="I72" s="115">
        <v>182</v>
      </c>
      <c r="J72" s="116">
        <v>1.0003297790480379</v>
      </c>
    </row>
    <row r="73" spans="1:12" s="110" customFormat="1" ht="12" customHeight="1" x14ac:dyDescent="0.2">
      <c r="A73" s="118"/>
      <c r="B73" s="119" t="s">
        <v>182</v>
      </c>
      <c r="C73" s="113">
        <v>33.911167056284839</v>
      </c>
      <c r="D73" s="115">
        <v>9429</v>
      </c>
      <c r="E73" s="114">
        <v>9472</v>
      </c>
      <c r="F73" s="114">
        <v>9400</v>
      </c>
      <c r="G73" s="114">
        <v>9274</v>
      </c>
      <c r="H73" s="140">
        <v>9119</v>
      </c>
      <c r="I73" s="115">
        <v>310</v>
      </c>
      <c r="J73" s="116">
        <v>3.3994955587235443</v>
      </c>
    </row>
    <row r="74" spans="1:12" s="110" customFormat="1" ht="12" customHeight="1" x14ac:dyDescent="0.2">
      <c r="A74" s="118" t="s">
        <v>113</v>
      </c>
      <c r="B74" s="119" t="s">
        <v>116</v>
      </c>
      <c r="C74" s="113">
        <v>88.038122639812983</v>
      </c>
      <c r="D74" s="115">
        <v>24479</v>
      </c>
      <c r="E74" s="114">
        <v>24648</v>
      </c>
      <c r="F74" s="114">
        <v>24734</v>
      </c>
      <c r="G74" s="114">
        <v>24507</v>
      </c>
      <c r="H74" s="140">
        <v>24353</v>
      </c>
      <c r="I74" s="115">
        <v>126</v>
      </c>
      <c r="J74" s="116">
        <v>0.5173900546133946</v>
      </c>
    </row>
    <row r="75" spans="1:12" s="110" customFormat="1" ht="12" customHeight="1" x14ac:dyDescent="0.2">
      <c r="A75" s="142"/>
      <c r="B75" s="124" t="s">
        <v>117</v>
      </c>
      <c r="C75" s="125">
        <v>11.925912605646467</v>
      </c>
      <c r="D75" s="143">
        <v>3316</v>
      </c>
      <c r="E75" s="144">
        <v>3253</v>
      </c>
      <c r="F75" s="144">
        <v>3263</v>
      </c>
      <c r="G75" s="144">
        <v>3080</v>
      </c>
      <c r="H75" s="145">
        <v>2952</v>
      </c>
      <c r="I75" s="143">
        <v>364</v>
      </c>
      <c r="J75" s="146">
        <v>12.330623306233063</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3" t="s">
        <v>514</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2"/>
      <c r="B80" s="603"/>
      <c r="C80" s="603"/>
      <c r="D80" s="603"/>
      <c r="E80" s="603"/>
      <c r="F80" s="603"/>
      <c r="G80" s="603"/>
      <c r="H80" s="603"/>
      <c r="I80" s="603"/>
      <c r="J80" s="603"/>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3:J3"/>
    <mergeCell ref="A4:J4"/>
    <mergeCell ref="A5:D5"/>
    <mergeCell ref="A7:B10"/>
    <mergeCell ref="C7:C10"/>
    <mergeCell ref="D7:H7"/>
    <mergeCell ref="I7:J8"/>
    <mergeCell ref="D8:D9"/>
    <mergeCell ref="E8:E9"/>
    <mergeCell ref="F8:F9"/>
    <mergeCell ref="G8:G9"/>
    <mergeCell ref="H8:H9"/>
    <mergeCell ref="A78:J78"/>
    <mergeCell ref="A79:J79"/>
    <mergeCell ref="A80:J80"/>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48098</v>
      </c>
      <c r="G11" s="114">
        <v>48474</v>
      </c>
      <c r="H11" s="114">
        <v>48650</v>
      </c>
      <c r="I11" s="114">
        <v>48024</v>
      </c>
      <c r="J11" s="140">
        <v>47690</v>
      </c>
      <c r="K11" s="114">
        <v>408</v>
      </c>
      <c r="L11" s="116">
        <v>0.85552526735164602</v>
      </c>
    </row>
    <row r="12" spans="1:17" s="110" customFormat="1" ht="24.95" customHeight="1" x14ac:dyDescent="0.2">
      <c r="A12" s="604" t="s">
        <v>185</v>
      </c>
      <c r="B12" s="605"/>
      <c r="C12" s="605"/>
      <c r="D12" s="606"/>
      <c r="E12" s="113">
        <v>48.128820325169443</v>
      </c>
      <c r="F12" s="115">
        <v>23149</v>
      </c>
      <c r="G12" s="114">
        <v>23308</v>
      </c>
      <c r="H12" s="114">
        <v>23551</v>
      </c>
      <c r="I12" s="114">
        <v>23269</v>
      </c>
      <c r="J12" s="140">
        <v>23047</v>
      </c>
      <c r="K12" s="114">
        <v>102</v>
      </c>
      <c r="L12" s="116">
        <v>0.44257387078578558</v>
      </c>
    </row>
    <row r="13" spans="1:17" s="110" customFormat="1" ht="15" customHeight="1" x14ac:dyDescent="0.2">
      <c r="A13" s="120"/>
      <c r="B13" s="612" t="s">
        <v>107</v>
      </c>
      <c r="C13" s="612"/>
      <c r="E13" s="113">
        <v>51.871179674830557</v>
      </c>
      <c r="F13" s="115">
        <v>24949</v>
      </c>
      <c r="G13" s="114">
        <v>25166</v>
      </c>
      <c r="H13" s="114">
        <v>25099</v>
      </c>
      <c r="I13" s="114">
        <v>24755</v>
      </c>
      <c r="J13" s="140">
        <v>24643</v>
      </c>
      <c r="K13" s="114">
        <v>306</v>
      </c>
      <c r="L13" s="116">
        <v>1.2417319319888001</v>
      </c>
    </row>
    <row r="14" spans="1:17" s="110" customFormat="1" ht="24.95" customHeight="1" x14ac:dyDescent="0.2">
      <c r="A14" s="604" t="s">
        <v>186</v>
      </c>
      <c r="B14" s="605"/>
      <c r="C14" s="605"/>
      <c r="D14" s="606"/>
      <c r="E14" s="113">
        <v>11.846646430204999</v>
      </c>
      <c r="F14" s="115">
        <v>5698</v>
      </c>
      <c r="G14" s="114">
        <v>5958</v>
      </c>
      <c r="H14" s="114">
        <v>5995</v>
      </c>
      <c r="I14" s="114">
        <v>5568</v>
      </c>
      <c r="J14" s="140">
        <v>5582</v>
      </c>
      <c r="K14" s="114">
        <v>116</v>
      </c>
      <c r="L14" s="116">
        <v>2.0781082049444644</v>
      </c>
    </row>
    <row r="15" spans="1:17" s="110" customFormat="1" ht="15" customHeight="1" x14ac:dyDescent="0.2">
      <c r="A15" s="120"/>
      <c r="B15" s="119"/>
      <c r="C15" s="258" t="s">
        <v>106</v>
      </c>
      <c r="E15" s="113">
        <v>49.192699192699195</v>
      </c>
      <c r="F15" s="115">
        <v>2803</v>
      </c>
      <c r="G15" s="114">
        <v>2944</v>
      </c>
      <c r="H15" s="114">
        <v>2991</v>
      </c>
      <c r="I15" s="114">
        <v>2775</v>
      </c>
      <c r="J15" s="140">
        <v>2754</v>
      </c>
      <c r="K15" s="114">
        <v>49</v>
      </c>
      <c r="L15" s="116">
        <v>1.7792302106027595</v>
      </c>
    </row>
    <row r="16" spans="1:17" s="110" customFormat="1" ht="15" customHeight="1" x14ac:dyDescent="0.2">
      <c r="A16" s="120"/>
      <c r="B16" s="119"/>
      <c r="C16" s="258" t="s">
        <v>107</v>
      </c>
      <c r="E16" s="113">
        <v>50.807300807300805</v>
      </c>
      <c r="F16" s="115">
        <v>2895</v>
      </c>
      <c r="G16" s="114">
        <v>3014</v>
      </c>
      <c r="H16" s="114">
        <v>3004</v>
      </c>
      <c r="I16" s="114">
        <v>2793</v>
      </c>
      <c r="J16" s="140">
        <v>2828</v>
      </c>
      <c r="K16" s="114">
        <v>67</v>
      </c>
      <c r="L16" s="116">
        <v>2.3691654879773694</v>
      </c>
    </row>
    <row r="17" spans="1:12" s="110" customFormat="1" ht="15" customHeight="1" x14ac:dyDescent="0.2">
      <c r="A17" s="120"/>
      <c r="B17" s="121" t="s">
        <v>109</v>
      </c>
      <c r="C17" s="258"/>
      <c r="E17" s="113">
        <v>67.622354359848643</v>
      </c>
      <c r="F17" s="115">
        <v>32525</v>
      </c>
      <c r="G17" s="114">
        <v>32640</v>
      </c>
      <c r="H17" s="114">
        <v>32797</v>
      </c>
      <c r="I17" s="114">
        <v>32775</v>
      </c>
      <c r="J17" s="140">
        <v>32594</v>
      </c>
      <c r="K17" s="114">
        <v>-69</v>
      </c>
      <c r="L17" s="116">
        <v>-0.21169540406209733</v>
      </c>
    </row>
    <row r="18" spans="1:12" s="110" customFormat="1" ht="15" customHeight="1" x14ac:dyDescent="0.2">
      <c r="A18" s="120"/>
      <c r="B18" s="119"/>
      <c r="C18" s="258" t="s">
        <v>106</v>
      </c>
      <c r="E18" s="113">
        <v>48.38431975403536</v>
      </c>
      <c r="F18" s="115">
        <v>15737</v>
      </c>
      <c r="G18" s="114">
        <v>15768</v>
      </c>
      <c r="H18" s="114">
        <v>15918</v>
      </c>
      <c r="I18" s="114">
        <v>15918</v>
      </c>
      <c r="J18" s="140">
        <v>15773</v>
      </c>
      <c r="K18" s="114">
        <v>-36</v>
      </c>
      <c r="L18" s="116">
        <v>-0.22823812844734673</v>
      </c>
    </row>
    <row r="19" spans="1:12" s="110" customFormat="1" ht="15" customHeight="1" x14ac:dyDescent="0.2">
      <c r="A19" s="120"/>
      <c r="B19" s="119"/>
      <c r="C19" s="258" t="s">
        <v>107</v>
      </c>
      <c r="E19" s="113">
        <v>51.61568024596464</v>
      </c>
      <c r="F19" s="115">
        <v>16788</v>
      </c>
      <c r="G19" s="114">
        <v>16872</v>
      </c>
      <c r="H19" s="114">
        <v>16879</v>
      </c>
      <c r="I19" s="114">
        <v>16857</v>
      </c>
      <c r="J19" s="140">
        <v>16821</v>
      </c>
      <c r="K19" s="114">
        <v>-33</v>
      </c>
      <c r="L19" s="116">
        <v>-0.19618334225075798</v>
      </c>
    </row>
    <row r="20" spans="1:12" s="110" customFormat="1" ht="15" customHeight="1" x14ac:dyDescent="0.2">
      <c r="A20" s="120"/>
      <c r="B20" s="121" t="s">
        <v>110</v>
      </c>
      <c r="C20" s="258"/>
      <c r="E20" s="113">
        <v>19.520562185537859</v>
      </c>
      <c r="F20" s="115">
        <v>9389</v>
      </c>
      <c r="G20" s="114">
        <v>9384</v>
      </c>
      <c r="H20" s="114">
        <v>9378</v>
      </c>
      <c r="I20" s="114">
        <v>9208</v>
      </c>
      <c r="J20" s="140">
        <v>9065</v>
      </c>
      <c r="K20" s="114">
        <v>324</v>
      </c>
      <c r="L20" s="116">
        <v>3.5741864313292884</v>
      </c>
    </row>
    <row r="21" spans="1:12" s="110" customFormat="1" ht="15" customHeight="1" x14ac:dyDescent="0.2">
      <c r="A21" s="120"/>
      <c r="B21" s="119"/>
      <c r="C21" s="258" t="s">
        <v>106</v>
      </c>
      <c r="E21" s="113">
        <v>46.171051230162959</v>
      </c>
      <c r="F21" s="115">
        <v>4335</v>
      </c>
      <c r="G21" s="114">
        <v>4313</v>
      </c>
      <c r="H21" s="114">
        <v>4366</v>
      </c>
      <c r="I21" s="114">
        <v>4297</v>
      </c>
      <c r="J21" s="140">
        <v>4248</v>
      </c>
      <c r="K21" s="114">
        <v>87</v>
      </c>
      <c r="L21" s="116">
        <v>2.0480225988700567</v>
      </c>
    </row>
    <row r="22" spans="1:12" s="110" customFormat="1" ht="15" customHeight="1" x14ac:dyDescent="0.2">
      <c r="A22" s="120"/>
      <c r="B22" s="119"/>
      <c r="C22" s="258" t="s">
        <v>107</v>
      </c>
      <c r="E22" s="113">
        <v>53.828948769837041</v>
      </c>
      <c r="F22" s="115">
        <v>5054</v>
      </c>
      <c r="G22" s="114">
        <v>5071</v>
      </c>
      <c r="H22" s="114">
        <v>5012</v>
      </c>
      <c r="I22" s="114">
        <v>4911</v>
      </c>
      <c r="J22" s="140">
        <v>4817</v>
      </c>
      <c r="K22" s="114">
        <v>237</v>
      </c>
      <c r="L22" s="116">
        <v>4.9200747353124354</v>
      </c>
    </row>
    <row r="23" spans="1:12" s="110" customFormat="1" ht="15" customHeight="1" x14ac:dyDescent="0.2">
      <c r="A23" s="120"/>
      <c r="B23" s="121" t="s">
        <v>111</v>
      </c>
      <c r="C23" s="258"/>
      <c r="E23" s="113">
        <v>1.0104370244084993</v>
      </c>
      <c r="F23" s="115">
        <v>486</v>
      </c>
      <c r="G23" s="114">
        <v>492</v>
      </c>
      <c r="H23" s="114">
        <v>480</v>
      </c>
      <c r="I23" s="114">
        <v>473</v>
      </c>
      <c r="J23" s="140">
        <v>449</v>
      </c>
      <c r="K23" s="114">
        <v>37</v>
      </c>
      <c r="L23" s="116">
        <v>8.2405345211581285</v>
      </c>
    </row>
    <row r="24" spans="1:12" s="110" customFormat="1" ht="15" customHeight="1" x14ac:dyDescent="0.2">
      <c r="A24" s="120"/>
      <c r="B24" s="119"/>
      <c r="C24" s="258" t="s">
        <v>106</v>
      </c>
      <c r="E24" s="113">
        <v>56.378600823045268</v>
      </c>
      <c r="F24" s="115">
        <v>274</v>
      </c>
      <c r="G24" s="114">
        <v>283</v>
      </c>
      <c r="H24" s="114">
        <v>276</v>
      </c>
      <c r="I24" s="114">
        <v>279</v>
      </c>
      <c r="J24" s="140">
        <v>272</v>
      </c>
      <c r="K24" s="114">
        <v>2</v>
      </c>
      <c r="L24" s="116">
        <v>0.73529411764705888</v>
      </c>
    </row>
    <row r="25" spans="1:12" s="110" customFormat="1" ht="15" customHeight="1" x14ac:dyDescent="0.2">
      <c r="A25" s="120"/>
      <c r="B25" s="119"/>
      <c r="C25" s="258" t="s">
        <v>107</v>
      </c>
      <c r="E25" s="113">
        <v>43.621399176954732</v>
      </c>
      <c r="F25" s="115">
        <v>212</v>
      </c>
      <c r="G25" s="114">
        <v>209</v>
      </c>
      <c r="H25" s="114">
        <v>204</v>
      </c>
      <c r="I25" s="114">
        <v>194</v>
      </c>
      <c r="J25" s="140">
        <v>177</v>
      </c>
      <c r="K25" s="114">
        <v>35</v>
      </c>
      <c r="L25" s="116">
        <v>19.774011299435028</v>
      </c>
    </row>
    <row r="26" spans="1:12" s="110" customFormat="1" ht="15" customHeight="1" x14ac:dyDescent="0.2">
      <c r="A26" s="120"/>
      <c r="C26" s="121" t="s">
        <v>187</v>
      </c>
      <c r="D26" s="110" t="s">
        <v>188</v>
      </c>
      <c r="E26" s="113">
        <v>0.27651877416940412</v>
      </c>
      <c r="F26" s="115">
        <v>133</v>
      </c>
      <c r="G26" s="114">
        <v>126</v>
      </c>
      <c r="H26" s="114">
        <v>127</v>
      </c>
      <c r="I26" s="114">
        <v>121</v>
      </c>
      <c r="J26" s="140">
        <v>120</v>
      </c>
      <c r="K26" s="114">
        <v>13</v>
      </c>
      <c r="L26" s="116">
        <v>10.833333333333334</v>
      </c>
    </row>
    <row r="27" spans="1:12" s="110" customFormat="1" ht="15" customHeight="1" x14ac:dyDescent="0.2">
      <c r="A27" s="120"/>
      <c r="B27" s="119"/>
      <c r="D27" s="259" t="s">
        <v>106</v>
      </c>
      <c r="E27" s="113">
        <v>50.375939849624061</v>
      </c>
      <c r="F27" s="115">
        <v>67</v>
      </c>
      <c r="G27" s="114">
        <v>59</v>
      </c>
      <c r="H27" s="114">
        <v>59</v>
      </c>
      <c r="I27" s="114">
        <v>57</v>
      </c>
      <c r="J27" s="140">
        <v>57</v>
      </c>
      <c r="K27" s="114">
        <v>10</v>
      </c>
      <c r="L27" s="116">
        <v>17.543859649122808</v>
      </c>
    </row>
    <row r="28" spans="1:12" s="110" customFormat="1" ht="15" customHeight="1" x14ac:dyDescent="0.2">
      <c r="A28" s="120"/>
      <c r="B28" s="119"/>
      <c r="D28" s="259" t="s">
        <v>107</v>
      </c>
      <c r="E28" s="113">
        <v>49.624060150375939</v>
      </c>
      <c r="F28" s="115">
        <v>66</v>
      </c>
      <c r="G28" s="114">
        <v>67</v>
      </c>
      <c r="H28" s="114">
        <v>68</v>
      </c>
      <c r="I28" s="114">
        <v>64</v>
      </c>
      <c r="J28" s="140">
        <v>63</v>
      </c>
      <c r="K28" s="114">
        <v>3</v>
      </c>
      <c r="L28" s="116">
        <v>4.7619047619047619</v>
      </c>
    </row>
    <row r="29" spans="1:12" s="110" customFormat="1" ht="24.95" customHeight="1" x14ac:dyDescent="0.2">
      <c r="A29" s="604" t="s">
        <v>189</v>
      </c>
      <c r="B29" s="605"/>
      <c r="C29" s="605"/>
      <c r="D29" s="606"/>
      <c r="E29" s="113">
        <v>91.596324171483218</v>
      </c>
      <c r="F29" s="115">
        <v>44056</v>
      </c>
      <c r="G29" s="114">
        <v>44449</v>
      </c>
      <c r="H29" s="114">
        <v>44564</v>
      </c>
      <c r="I29" s="114">
        <v>44067</v>
      </c>
      <c r="J29" s="140">
        <v>43881</v>
      </c>
      <c r="K29" s="114">
        <v>175</v>
      </c>
      <c r="L29" s="116">
        <v>0.39880586130671591</v>
      </c>
    </row>
    <row r="30" spans="1:12" s="110" customFormat="1" ht="15" customHeight="1" x14ac:dyDescent="0.2">
      <c r="A30" s="120"/>
      <c r="B30" s="119"/>
      <c r="C30" s="258" t="s">
        <v>106</v>
      </c>
      <c r="E30" s="113">
        <v>47.053749773016165</v>
      </c>
      <c r="F30" s="115">
        <v>20730</v>
      </c>
      <c r="G30" s="114">
        <v>20909</v>
      </c>
      <c r="H30" s="114">
        <v>21086</v>
      </c>
      <c r="I30" s="114">
        <v>20865</v>
      </c>
      <c r="J30" s="140">
        <v>20732</v>
      </c>
      <c r="K30" s="114">
        <v>-2</v>
      </c>
      <c r="L30" s="116">
        <v>-9.6469226316804931E-3</v>
      </c>
    </row>
    <row r="31" spans="1:12" s="110" customFormat="1" ht="15" customHeight="1" x14ac:dyDescent="0.2">
      <c r="A31" s="120"/>
      <c r="B31" s="119"/>
      <c r="C31" s="258" t="s">
        <v>107</v>
      </c>
      <c r="E31" s="113">
        <v>52.946250226983835</v>
      </c>
      <c r="F31" s="115">
        <v>23326</v>
      </c>
      <c r="G31" s="114">
        <v>23540</v>
      </c>
      <c r="H31" s="114">
        <v>23478</v>
      </c>
      <c r="I31" s="114">
        <v>23202</v>
      </c>
      <c r="J31" s="140">
        <v>23149</v>
      </c>
      <c r="K31" s="114">
        <v>177</v>
      </c>
      <c r="L31" s="116">
        <v>0.764611862283468</v>
      </c>
    </row>
    <row r="32" spans="1:12" s="110" customFormat="1" ht="15" customHeight="1" x14ac:dyDescent="0.2">
      <c r="A32" s="120"/>
      <c r="B32" s="119" t="s">
        <v>117</v>
      </c>
      <c r="C32" s="258"/>
      <c r="E32" s="113">
        <v>8.3912012973512411</v>
      </c>
      <c r="F32" s="115">
        <v>4036</v>
      </c>
      <c r="G32" s="114">
        <v>4020</v>
      </c>
      <c r="H32" s="114">
        <v>4082</v>
      </c>
      <c r="I32" s="114">
        <v>3955</v>
      </c>
      <c r="J32" s="140">
        <v>3807</v>
      </c>
      <c r="K32" s="114">
        <v>229</v>
      </c>
      <c r="L32" s="116">
        <v>6.0152350932492773</v>
      </c>
    </row>
    <row r="33" spans="1:12" s="110" customFormat="1" ht="15" customHeight="1" x14ac:dyDescent="0.2">
      <c r="A33" s="120"/>
      <c r="B33" s="119"/>
      <c r="C33" s="258" t="s">
        <v>106</v>
      </c>
      <c r="E33" s="113">
        <v>59.836471754212091</v>
      </c>
      <c r="F33" s="115">
        <v>2415</v>
      </c>
      <c r="G33" s="114">
        <v>2396</v>
      </c>
      <c r="H33" s="114">
        <v>2463</v>
      </c>
      <c r="I33" s="114">
        <v>2403</v>
      </c>
      <c r="J33" s="140">
        <v>2314</v>
      </c>
      <c r="K33" s="114">
        <v>101</v>
      </c>
      <c r="L33" s="116">
        <v>4.3647363872082972</v>
      </c>
    </row>
    <row r="34" spans="1:12" s="110" customFormat="1" ht="15" customHeight="1" x14ac:dyDescent="0.2">
      <c r="A34" s="120"/>
      <c r="B34" s="119"/>
      <c r="C34" s="258" t="s">
        <v>107</v>
      </c>
      <c r="E34" s="113">
        <v>40.163528245787909</v>
      </c>
      <c r="F34" s="115">
        <v>1621</v>
      </c>
      <c r="G34" s="114">
        <v>1624</v>
      </c>
      <c r="H34" s="114">
        <v>1619</v>
      </c>
      <c r="I34" s="114">
        <v>1552</v>
      </c>
      <c r="J34" s="140">
        <v>1493</v>
      </c>
      <c r="K34" s="114">
        <v>128</v>
      </c>
      <c r="L34" s="116">
        <v>8.5733422638981924</v>
      </c>
    </row>
    <row r="35" spans="1:12" s="110" customFormat="1" ht="24.95" customHeight="1" x14ac:dyDescent="0.2">
      <c r="A35" s="604" t="s">
        <v>190</v>
      </c>
      <c r="B35" s="605"/>
      <c r="C35" s="605"/>
      <c r="D35" s="606"/>
      <c r="E35" s="113">
        <v>67.19614121169279</v>
      </c>
      <c r="F35" s="115">
        <v>32320</v>
      </c>
      <c r="G35" s="114">
        <v>32495</v>
      </c>
      <c r="H35" s="114">
        <v>32775</v>
      </c>
      <c r="I35" s="114">
        <v>32332</v>
      </c>
      <c r="J35" s="140">
        <v>32212</v>
      </c>
      <c r="K35" s="114">
        <v>108</v>
      </c>
      <c r="L35" s="116">
        <v>0.33527877809511986</v>
      </c>
    </row>
    <row r="36" spans="1:12" s="110" customFormat="1" ht="15" customHeight="1" x14ac:dyDescent="0.2">
      <c r="A36" s="120"/>
      <c r="B36" s="119"/>
      <c r="C36" s="258" t="s">
        <v>106</v>
      </c>
      <c r="E36" s="113">
        <v>61.401608910891092</v>
      </c>
      <c r="F36" s="115">
        <v>19845</v>
      </c>
      <c r="G36" s="114">
        <v>19919</v>
      </c>
      <c r="H36" s="114">
        <v>20218</v>
      </c>
      <c r="I36" s="114">
        <v>19967</v>
      </c>
      <c r="J36" s="140">
        <v>19853</v>
      </c>
      <c r="K36" s="114">
        <v>-8</v>
      </c>
      <c r="L36" s="116">
        <v>-4.0296176900216592E-2</v>
      </c>
    </row>
    <row r="37" spans="1:12" s="110" customFormat="1" ht="15" customHeight="1" x14ac:dyDescent="0.2">
      <c r="A37" s="120"/>
      <c r="B37" s="119"/>
      <c r="C37" s="258" t="s">
        <v>107</v>
      </c>
      <c r="E37" s="113">
        <v>38.598391089108908</v>
      </c>
      <c r="F37" s="115">
        <v>12475</v>
      </c>
      <c r="G37" s="114">
        <v>12576</v>
      </c>
      <c r="H37" s="114">
        <v>12557</v>
      </c>
      <c r="I37" s="114">
        <v>12365</v>
      </c>
      <c r="J37" s="140">
        <v>12359</v>
      </c>
      <c r="K37" s="114">
        <v>116</v>
      </c>
      <c r="L37" s="116">
        <v>0.9385872643417752</v>
      </c>
    </row>
    <row r="38" spans="1:12" s="110" customFormat="1" ht="15" customHeight="1" x14ac:dyDescent="0.2">
      <c r="A38" s="120"/>
      <c r="B38" s="119" t="s">
        <v>182</v>
      </c>
      <c r="C38" s="258"/>
      <c r="E38" s="113">
        <v>32.803858788307203</v>
      </c>
      <c r="F38" s="115">
        <v>15778</v>
      </c>
      <c r="G38" s="114">
        <v>15979</v>
      </c>
      <c r="H38" s="114">
        <v>15875</v>
      </c>
      <c r="I38" s="114">
        <v>15692</v>
      </c>
      <c r="J38" s="140">
        <v>15478</v>
      </c>
      <c r="K38" s="114">
        <v>300</v>
      </c>
      <c r="L38" s="116">
        <v>1.9382349140715855</v>
      </c>
    </row>
    <row r="39" spans="1:12" s="110" customFormat="1" ht="15" customHeight="1" x14ac:dyDescent="0.2">
      <c r="A39" s="120"/>
      <c r="B39" s="119"/>
      <c r="C39" s="258" t="s">
        <v>106</v>
      </c>
      <c r="E39" s="113">
        <v>20.940550133096718</v>
      </c>
      <c r="F39" s="115">
        <v>3304</v>
      </c>
      <c r="G39" s="114">
        <v>3389</v>
      </c>
      <c r="H39" s="114">
        <v>3333</v>
      </c>
      <c r="I39" s="114">
        <v>3302</v>
      </c>
      <c r="J39" s="140">
        <v>3194</v>
      </c>
      <c r="K39" s="114">
        <v>110</v>
      </c>
      <c r="L39" s="116">
        <v>3.4439574201628051</v>
      </c>
    </row>
    <row r="40" spans="1:12" s="110" customFormat="1" ht="15" customHeight="1" x14ac:dyDescent="0.2">
      <c r="A40" s="120"/>
      <c r="B40" s="119"/>
      <c r="C40" s="258" t="s">
        <v>107</v>
      </c>
      <c r="E40" s="113">
        <v>79.059449866903279</v>
      </c>
      <c r="F40" s="115">
        <v>12474</v>
      </c>
      <c r="G40" s="114">
        <v>12590</v>
      </c>
      <c r="H40" s="114">
        <v>12542</v>
      </c>
      <c r="I40" s="114">
        <v>12390</v>
      </c>
      <c r="J40" s="140">
        <v>12284</v>
      </c>
      <c r="K40" s="114">
        <v>190</v>
      </c>
      <c r="L40" s="116">
        <v>1.5467274503419082</v>
      </c>
    </row>
    <row r="41" spans="1:12" s="110" customFormat="1" ht="24.75" customHeight="1" x14ac:dyDescent="0.2">
      <c r="A41" s="604" t="s">
        <v>517</v>
      </c>
      <c r="B41" s="605"/>
      <c r="C41" s="605"/>
      <c r="D41" s="606"/>
      <c r="E41" s="113">
        <v>5.1602977254771512</v>
      </c>
      <c r="F41" s="115">
        <v>2482</v>
      </c>
      <c r="G41" s="114">
        <v>2724</v>
      </c>
      <c r="H41" s="114">
        <v>2685</v>
      </c>
      <c r="I41" s="114">
        <v>2307</v>
      </c>
      <c r="J41" s="140">
        <v>2325</v>
      </c>
      <c r="K41" s="114">
        <v>157</v>
      </c>
      <c r="L41" s="116">
        <v>6.752688172043011</v>
      </c>
    </row>
    <row r="42" spans="1:12" s="110" customFormat="1" ht="15" customHeight="1" x14ac:dyDescent="0.2">
      <c r="A42" s="120"/>
      <c r="B42" s="119"/>
      <c r="C42" s="258" t="s">
        <v>106</v>
      </c>
      <c r="E42" s="113">
        <v>49.59709911361805</v>
      </c>
      <c r="F42" s="115">
        <v>1231</v>
      </c>
      <c r="G42" s="114">
        <v>1391</v>
      </c>
      <c r="H42" s="114">
        <v>1396</v>
      </c>
      <c r="I42" s="114">
        <v>1166</v>
      </c>
      <c r="J42" s="140">
        <v>1177</v>
      </c>
      <c r="K42" s="114">
        <v>54</v>
      </c>
      <c r="L42" s="116">
        <v>4.5879354290569241</v>
      </c>
    </row>
    <row r="43" spans="1:12" s="110" customFormat="1" ht="15" customHeight="1" x14ac:dyDescent="0.2">
      <c r="A43" s="123"/>
      <c r="B43" s="124"/>
      <c r="C43" s="260" t="s">
        <v>107</v>
      </c>
      <c r="D43" s="261"/>
      <c r="E43" s="125">
        <v>50.40290088638195</v>
      </c>
      <c r="F43" s="143">
        <v>1251</v>
      </c>
      <c r="G43" s="144">
        <v>1333</v>
      </c>
      <c r="H43" s="144">
        <v>1289</v>
      </c>
      <c r="I43" s="144">
        <v>1141</v>
      </c>
      <c r="J43" s="145">
        <v>1148</v>
      </c>
      <c r="K43" s="144">
        <v>103</v>
      </c>
      <c r="L43" s="146">
        <v>8.9721254355400699</v>
      </c>
    </row>
    <row r="44" spans="1:12" s="110" customFormat="1" ht="45.75" customHeight="1" x14ac:dyDescent="0.2">
      <c r="A44" s="604" t="s">
        <v>191</v>
      </c>
      <c r="B44" s="605"/>
      <c r="C44" s="605"/>
      <c r="D44" s="606"/>
      <c r="E44" s="113">
        <v>1.3638820740987152</v>
      </c>
      <c r="F44" s="115">
        <v>656</v>
      </c>
      <c r="G44" s="114">
        <v>657</v>
      </c>
      <c r="H44" s="114">
        <v>654</v>
      </c>
      <c r="I44" s="114">
        <v>653</v>
      </c>
      <c r="J44" s="140">
        <v>662</v>
      </c>
      <c r="K44" s="114">
        <v>-6</v>
      </c>
      <c r="L44" s="116">
        <v>-0.90634441087613293</v>
      </c>
    </row>
    <row r="45" spans="1:12" s="110" customFormat="1" ht="15" customHeight="1" x14ac:dyDescent="0.2">
      <c r="A45" s="120"/>
      <c r="B45" s="119"/>
      <c r="C45" s="258" t="s">
        <v>106</v>
      </c>
      <c r="E45" s="113">
        <v>61.128048780487802</v>
      </c>
      <c r="F45" s="115">
        <v>401</v>
      </c>
      <c r="G45" s="114">
        <v>400</v>
      </c>
      <c r="H45" s="114">
        <v>394</v>
      </c>
      <c r="I45" s="114">
        <v>396</v>
      </c>
      <c r="J45" s="140">
        <v>401</v>
      </c>
      <c r="K45" s="114">
        <v>0</v>
      </c>
      <c r="L45" s="116">
        <v>0</v>
      </c>
    </row>
    <row r="46" spans="1:12" s="110" customFormat="1" ht="15" customHeight="1" x14ac:dyDescent="0.2">
      <c r="A46" s="123"/>
      <c r="B46" s="124"/>
      <c r="C46" s="260" t="s">
        <v>107</v>
      </c>
      <c r="D46" s="261"/>
      <c r="E46" s="125">
        <v>38.871951219512198</v>
      </c>
      <c r="F46" s="143">
        <v>255</v>
      </c>
      <c r="G46" s="144">
        <v>257</v>
      </c>
      <c r="H46" s="144">
        <v>260</v>
      </c>
      <c r="I46" s="144">
        <v>257</v>
      </c>
      <c r="J46" s="145">
        <v>261</v>
      </c>
      <c r="K46" s="144">
        <v>-6</v>
      </c>
      <c r="L46" s="146">
        <v>-2.2988505747126435</v>
      </c>
    </row>
    <row r="47" spans="1:12" s="110" customFormat="1" ht="39" customHeight="1" x14ac:dyDescent="0.2">
      <c r="A47" s="604" t="s">
        <v>518</v>
      </c>
      <c r="B47" s="607"/>
      <c r="C47" s="607"/>
      <c r="D47" s="608"/>
      <c r="E47" s="113">
        <v>0.14345710840367581</v>
      </c>
      <c r="F47" s="115">
        <v>69</v>
      </c>
      <c r="G47" s="114">
        <v>78</v>
      </c>
      <c r="H47" s="114">
        <v>76</v>
      </c>
      <c r="I47" s="114">
        <v>71</v>
      </c>
      <c r="J47" s="140">
        <v>76</v>
      </c>
      <c r="K47" s="114">
        <v>-7</v>
      </c>
      <c r="L47" s="116">
        <v>-9.2105263157894743</v>
      </c>
    </row>
    <row r="48" spans="1:12" s="110" customFormat="1" ht="15" customHeight="1" x14ac:dyDescent="0.2">
      <c r="A48" s="120"/>
      <c r="B48" s="119"/>
      <c r="C48" s="258" t="s">
        <v>106</v>
      </c>
      <c r="E48" s="113">
        <v>44.927536231884055</v>
      </c>
      <c r="F48" s="115">
        <v>31</v>
      </c>
      <c r="G48" s="114">
        <v>32</v>
      </c>
      <c r="H48" s="114">
        <v>33</v>
      </c>
      <c r="I48" s="114">
        <v>26</v>
      </c>
      <c r="J48" s="140">
        <v>27</v>
      </c>
      <c r="K48" s="114">
        <v>4</v>
      </c>
      <c r="L48" s="116">
        <v>14.814814814814815</v>
      </c>
    </row>
    <row r="49" spans="1:12" s="110" customFormat="1" ht="15" customHeight="1" x14ac:dyDescent="0.2">
      <c r="A49" s="123"/>
      <c r="B49" s="124"/>
      <c r="C49" s="260" t="s">
        <v>107</v>
      </c>
      <c r="D49" s="261"/>
      <c r="E49" s="125">
        <v>55.072463768115945</v>
      </c>
      <c r="F49" s="143">
        <v>38</v>
      </c>
      <c r="G49" s="144">
        <v>46</v>
      </c>
      <c r="H49" s="144">
        <v>43</v>
      </c>
      <c r="I49" s="144">
        <v>45</v>
      </c>
      <c r="J49" s="145">
        <v>49</v>
      </c>
      <c r="K49" s="144">
        <v>-11</v>
      </c>
      <c r="L49" s="146">
        <v>-22.448979591836736</v>
      </c>
    </row>
    <row r="50" spans="1:12" s="110" customFormat="1" ht="24.95" customHeight="1" x14ac:dyDescent="0.2">
      <c r="A50" s="609" t="s">
        <v>192</v>
      </c>
      <c r="B50" s="610"/>
      <c r="C50" s="610"/>
      <c r="D50" s="611"/>
      <c r="E50" s="262">
        <v>10.78839036966194</v>
      </c>
      <c r="F50" s="263">
        <v>5189</v>
      </c>
      <c r="G50" s="264">
        <v>5541</v>
      </c>
      <c r="H50" s="264">
        <v>5647</v>
      </c>
      <c r="I50" s="264">
        <v>5122</v>
      </c>
      <c r="J50" s="265">
        <v>5111</v>
      </c>
      <c r="K50" s="263">
        <v>78</v>
      </c>
      <c r="L50" s="266">
        <v>1.5261201330463705</v>
      </c>
    </row>
    <row r="51" spans="1:12" s="110" customFormat="1" ht="15" customHeight="1" x14ac:dyDescent="0.2">
      <c r="A51" s="120"/>
      <c r="B51" s="119"/>
      <c r="C51" s="258" t="s">
        <v>106</v>
      </c>
      <c r="E51" s="113">
        <v>50.009635767970707</v>
      </c>
      <c r="F51" s="115">
        <v>2595</v>
      </c>
      <c r="G51" s="114">
        <v>2746</v>
      </c>
      <c r="H51" s="114">
        <v>2879</v>
      </c>
      <c r="I51" s="114">
        <v>2604</v>
      </c>
      <c r="J51" s="140">
        <v>2549</v>
      </c>
      <c r="K51" s="114">
        <v>46</v>
      </c>
      <c r="L51" s="116">
        <v>1.8046292663789723</v>
      </c>
    </row>
    <row r="52" spans="1:12" s="110" customFormat="1" ht="15" customHeight="1" x14ac:dyDescent="0.2">
      <c r="A52" s="120"/>
      <c r="B52" s="119"/>
      <c r="C52" s="258" t="s">
        <v>107</v>
      </c>
      <c r="E52" s="113">
        <v>49.990364232029293</v>
      </c>
      <c r="F52" s="115">
        <v>2594</v>
      </c>
      <c r="G52" s="114">
        <v>2795</v>
      </c>
      <c r="H52" s="114">
        <v>2768</v>
      </c>
      <c r="I52" s="114">
        <v>2518</v>
      </c>
      <c r="J52" s="140">
        <v>2562</v>
      </c>
      <c r="K52" s="114">
        <v>32</v>
      </c>
      <c r="L52" s="116">
        <v>1.249024199843872</v>
      </c>
    </row>
    <row r="53" spans="1:12" s="110" customFormat="1" ht="15" customHeight="1" x14ac:dyDescent="0.2">
      <c r="A53" s="120"/>
      <c r="B53" s="119"/>
      <c r="C53" s="258" t="s">
        <v>187</v>
      </c>
      <c r="D53" s="110" t="s">
        <v>193</v>
      </c>
      <c r="E53" s="113">
        <v>34.226247831952207</v>
      </c>
      <c r="F53" s="115">
        <v>1776</v>
      </c>
      <c r="G53" s="114">
        <v>2044</v>
      </c>
      <c r="H53" s="114">
        <v>2070</v>
      </c>
      <c r="I53" s="114">
        <v>1566</v>
      </c>
      <c r="J53" s="140">
        <v>1663</v>
      </c>
      <c r="K53" s="114">
        <v>113</v>
      </c>
      <c r="L53" s="116">
        <v>6.7949488875526161</v>
      </c>
    </row>
    <row r="54" spans="1:12" s="110" customFormat="1" ht="15" customHeight="1" x14ac:dyDescent="0.2">
      <c r="A54" s="120"/>
      <c r="B54" s="119"/>
      <c r="D54" s="267" t="s">
        <v>194</v>
      </c>
      <c r="E54" s="113">
        <v>52.252252252252255</v>
      </c>
      <c r="F54" s="115">
        <v>928</v>
      </c>
      <c r="G54" s="114">
        <v>1049</v>
      </c>
      <c r="H54" s="114">
        <v>1109</v>
      </c>
      <c r="I54" s="114">
        <v>837</v>
      </c>
      <c r="J54" s="140">
        <v>877</v>
      </c>
      <c r="K54" s="114">
        <v>51</v>
      </c>
      <c r="L54" s="116">
        <v>5.8152793614595213</v>
      </c>
    </row>
    <row r="55" spans="1:12" s="110" customFormat="1" ht="15" customHeight="1" x14ac:dyDescent="0.2">
      <c r="A55" s="120"/>
      <c r="B55" s="119"/>
      <c r="D55" s="267" t="s">
        <v>195</v>
      </c>
      <c r="E55" s="113">
        <v>47.747747747747745</v>
      </c>
      <c r="F55" s="115">
        <v>848</v>
      </c>
      <c r="G55" s="114">
        <v>995</v>
      </c>
      <c r="H55" s="114">
        <v>961</v>
      </c>
      <c r="I55" s="114">
        <v>729</v>
      </c>
      <c r="J55" s="140">
        <v>786</v>
      </c>
      <c r="K55" s="114">
        <v>62</v>
      </c>
      <c r="L55" s="116">
        <v>7.888040712468193</v>
      </c>
    </row>
    <row r="56" spans="1:12" s="110" customFormat="1" ht="15" customHeight="1" x14ac:dyDescent="0.2">
      <c r="A56" s="120"/>
      <c r="B56" s="119" t="s">
        <v>196</v>
      </c>
      <c r="C56" s="258"/>
      <c r="E56" s="113">
        <v>66.358268535074217</v>
      </c>
      <c r="F56" s="115">
        <v>31917</v>
      </c>
      <c r="G56" s="114">
        <v>32007</v>
      </c>
      <c r="H56" s="114">
        <v>32258</v>
      </c>
      <c r="I56" s="114">
        <v>32123</v>
      </c>
      <c r="J56" s="140">
        <v>32000</v>
      </c>
      <c r="K56" s="114">
        <v>-83</v>
      </c>
      <c r="L56" s="116">
        <v>-0.25937500000000002</v>
      </c>
    </row>
    <row r="57" spans="1:12" s="110" customFormat="1" ht="15" customHeight="1" x14ac:dyDescent="0.2">
      <c r="A57" s="120"/>
      <c r="B57" s="119"/>
      <c r="C57" s="258" t="s">
        <v>106</v>
      </c>
      <c r="E57" s="113">
        <v>45.984898330043549</v>
      </c>
      <c r="F57" s="115">
        <v>14677</v>
      </c>
      <c r="G57" s="114">
        <v>14730</v>
      </c>
      <c r="H57" s="114">
        <v>14915</v>
      </c>
      <c r="I57" s="114">
        <v>14878</v>
      </c>
      <c r="J57" s="140">
        <v>14810</v>
      </c>
      <c r="K57" s="114">
        <v>-133</v>
      </c>
      <c r="L57" s="116">
        <v>-0.89804186360567184</v>
      </c>
    </row>
    <row r="58" spans="1:12" s="110" customFormat="1" ht="15" customHeight="1" x14ac:dyDescent="0.2">
      <c r="A58" s="120"/>
      <c r="B58" s="119"/>
      <c r="C58" s="258" t="s">
        <v>107</v>
      </c>
      <c r="E58" s="113">
        <v>54.015101669956451</v>
      </c>
      <c r="F58" s="115">
        <v>17240</v>
      </c>
      <c r="G58" s="114">
        <v>17277</v>
      </c>
      <c r="H58" s="114">
        <v>17343</v>
      </c>
      <c r="I58" s="114">
        <v>17245</v>
      </c>
      <c r="J58" s="140">
        <v>17190</v>
      </c>
      <c r="K58" s="114">
        <v>50</v>
      </c>
      <c r="L58" s="116">
        <v>0.29086678301337987</v>
      </c>
    </row>
    <row r="59" spans="1:12" s="110" customFormat="1" ht="15" customHeight="1" x14ac:dyDescent="0.2">
      <c r="A59" s="120"/>
      <c r="B59" s="119"/>
      <c r="C59" s="258" t="s">
        <v>105</v>
      </c>
      <c r="D59" s="110" t="s">
        <v>197</v>
      </c>
      <c r="E59" s="113">
        <v>91.3682363630667</v>
      </c>
      <c r="F59" s="115">
        <v>29162</v>
      </c>
      <c r="G59" s="114">
        <v>29278</v>
      </c>
      <c r="H59" s="114">
        <v>29521</v>
      </c>
      <c r="I59" s="114">
        <v>29405</v>
      </c>
      <c r="J59" s="140">
        <v>29319</v>
      </c>
      <c r="K59" s="114">
        <v>-157</v>
      </c>
      <c r="L59" s="116">
        <v>-0.53548893209181758</v>
      </c>
    </row>
    <row r="60" spans="1:12" s="110" customFormat="1" ht="15" customHeight="1" x14ac:dyDescent="0.2">
      <c r="A60" s="120"/>
      <c r="B60" s="119"/>
      <c r="C60" s="258"/>
      <c r="D60" s="267" t="s">
        <v>198</v>
      </c>
      <c r="E60" s="113">
        <v>43.6732734380358</v>
      </c>
      <c r="F60" s="115">
        <v>12736</v>
      </c>
      <c r="G60" s="114">
        <v>12810</v>
      </c>
      <c r="H60" s="114">
        <v>12981</v>
      </c>
      <c r="I60" s="114">
        <v>12949</v>
      </c>
      <c r="J60" s="140">
        <v>12911</v>
      </c>
      <c r="K60" s="114">
        <v>-175</v>
      </c>
      <c r="L60" s="116">
        <v>-1.3554333514057779</v>
      </c>
    </row>
    <row r="61" spans="1:12" s="110" customFormat="1" ht="15" customHeight="1" x14ac:dyDescent="0.2">
      <c r="A61" s="120"/>
      <c r="B61" s="119"/>
      <c r="C61" s="258"/>
      <c r="D61" s="267" t="s">
        <v>199</v>
      </c>
      <c r="E61" s="113">
        <v>56.3267265619642</v>
      </c>
      <c r="F61" s="115">
        <v>16426</v>
      </c>
      <c r="G61" s="114">
        <v>16468</v>
      </c>
      <c r="H61" s="114">
        <v>16540</v>
      </c>
      <c r="I61" s="114">
        <v>16456</v>
      </c>
      <c r="J61" s="140">
        <v>16408</v>
      </c>
      <c r="K61" s="114">
        <v>18</v>
      </c>
      <c r="L61" s="116">
        <v>0.10970258410531449</v>
      </c>
    </row>
    <row r="62" spans="1:12" s="110" customFormat="1" ht="15" customHeight="1" x14ac:dyDescent="0.2">
      <c r="A62" s="120"/>
      <c r="B62" s="119"/>
      <c r="C62" s="258"/>
      <c r="D62" s="258" t="s">
        <v>200</v>
      </c>
      <c r="E62" s="113">
        <v>8.6317636369332966</v>
      </c>
      <c r="F62" s="115">
        <v>2755</v>
      </c>
      <c r="G62" s="114">
        <v>2729</v>
      </c>
      <c r="H62" s="114">
        <v>2737</v>
      </c>
      <c r="I62" s="114">
        <v>2718</v>
      </c>
      <c r="J62" s="140">
        <v>2681</v>
      </c>
      <c r="K62" s="114">
        <v>74</v>
      </c>
      <c r="L62" s="116">
        <v>2.7601641178664678</v>
      </c>
    </row>
    <row r="63" spans="1:12" s="110" customFormat="1" ht="15" customHeight="1" x14ac:dyDescent="0.2">
      <c r="A63" s="120"/>
      <c r="B63" s="119"/>
      <c r="C63" s="258"/>
      <c r="D63" s="267" t="s">
        <v>198</v>
      </c>
      <c r="E63" s="113">
        <v>70.453720508166967</v>
      </c>
      <c r="F63" s="115">
        <v>1941</v>
      </c>
      <c r="G63" s="114">
        <v>1920</v>
      </c>
      <c r="H63" s="114">
        <v>1934</v>
      </c>
      <c r="I63" s="114">
        <v>1929</v>
      </c>
      <c r="J63" s="140">
        <v>1899</v>
      </c>
      <c r="K63" s="114">
        <v>42</v>
      </c>
      <c r="L63" s="116">
        <v>2.2116903633491312</v>
      </c>
    </row>
    <row r="64" spans="1:12" s="110" customFormat="1" ht="15" customHeight="1" x14ac:dyDescent="0.2">
      <c r="A64" s="120"/>
      <c r="B64" s="119"/>
      <c r="C64" s="258"/>
      <c r="D64" s="267" t="s">
        <v>199</v>
      </c>
      <c r="E64" s="113">
        <v>29.54627949183303</v>
      </c>
      <c r="F64" s="115">
        <v>814</v>
      </c>
      <c r="G64" s="114">
        <v>809</v>
      </c>
      <c r="H64" s="114">
        <v>803</v>
      </c>
      <c r="I64" s="114">
        <v>789</v>
      </c>
      <c r="J64" s="140">
        <v>782</v>
      </c>
      <c r="K64" s="114">
        <v>32</v>
      </c>
      <c r="L64" s="116">
        <v>4.0920716112531972</v>
      </c>
    </row>
    <row r="65" spans="1:12" s="110" customFormat="1" ht="15" customHeight="1" x14ac:dyDescent="0.2">
      <c r="A65" s="120"/>
      <c r="B65" s="119" t="s">
        <v>201</v>
      </c>
      <c r="C65" s="258"/>
      <c r="E65" s="113">
        <v>16.651420017464343</v>
      </c>
      <c r="F65" s="115">
        <v>8009</v>
      </c>
      <c r="G65" s="114">
        <v>7912</v>
      </c>
      <c r="H65" s="114">
        <v>7682</v>
      </c>
      <c r="I65" s="114">
        <v>7683</v>
      </c>
      <c r="J65" s="140">
        <v>7489</v>
      </c>
      <c r="K65" s="114">
        <v>520</v>
      </c>
      <c r="L65" s="116">
        <v>6.943517158499132</v>
      </c>
    </row>
    <row r="66" spans="1:12" s="110" customFormat="1" ht="15" customHeight="1" x14ac:dyDescent="0.2">
      <c r="A66" s="120"/>
      <c r="B66" s="119"/>
      <c r="C66" s="258" t="s">
        <v>106</v>
      </c>
      <c r="E66" s="113">
        <v>54.026719940067423</v>
      </c>
      <c r="F66" s="115">
        <v>4327</v>
      </c>
      <c r="G66" s="114">
        <v>4281</v>
      </c>
      <c r="H66" s="114">
        <v>4161</v>
      </c>
      <c r="I66" s="114">
        <v>4153</v>
      </c>
      <c r="J66" s="140">
        <v>4082</v>
      </c>
      <c r="K66" s="114">
        <v>245</v>
      </c>
      <c r="L66" s="116">
        <v>6.0019598236158744</v>
      </c>
    </row>
    <row r="67" spans="1:12" s="110" customFormat="1" ht="15" customHeight="1" x14ac:dyDescent="0.2">
      <c r="A67" s="120"/>
      <c r="B67" s="119"/>
      <c r="C67" s="258" t="s">
        <v>107</v>
      </c>
      <c r="E67" s="113">
        <v>45.973280059932577</v>
      </c>
      <c r="F67" s="115">
        <v>3682</v>
      </c>
      <c r="G67" s="114">
        <v>3631</v>
      </c>
      <c r="H67" s="114">
        <v>3521</v>
      </c>
      <c r="I67" s="114">
        <v>3530</v>
      </c>
      <c r="J67" s="140">
        <v>3407</v>
      </c>
      <c r="K67" s="114">
        <v>275</v>
      </c>
      <c r="L67" s="116">
        <v>8.071617258585265</v>
      </c>
    </row>
    <row r="68" spans="1:12" s="110" customFormat="1" ht="15" customHeight="1" x14ac:dyDescent="0.2">
      <c r="A68" s="120"/>
      <c r="B68" s="119"/>
      <c r="C68" s="258" t="s">
        <v>105</v>
      </c>
      <c r="D68" s="110" t="s">
        <v>202</v>
      </c>
      <c r="E68" s="113">
        <v>18.029716568860032</v>
      </c>
      <c r="F68" s="115">
        <v>1444</v>
      </c>
      <c r="G68" s="114">
        <v>1451</v>
      </c>
      <c r="H68" s="114">
        <v>1378</v>
      </c>
      <c r="I68" s="114">
        <v>1357</v>
      </c>
      <c r="J68" s="140">
        <v>1277</v>
      </c>
      <c r="K68" s="114">
        <v>167</v>
      </c>
      <c r="L68" s="116">
        <v>13.077525450274081</v>
      </c>
    </row>
    <row r="69" spans="1:12" s="110" customFormat="1" ht="15" customHeight="1" x14ac:dyDescent="0.2">
      <c r="A69" s="120"/>
      <c r="B69" s="119"/>
      <c r="C69" s="258"/>
      <c r="D69" s="267" t="s">
        <v>198</v>
      </c>
      <c r="E69" s="113">
        <v>49.653739612188367</v>
      </c>
      <c r="F69" s="115">
        <v>717</v>
      </c>
      <c r="G69" s="114">
        <v>720</v>
      </c>
      <c r="H69" s="114">
        <v>681</v>
      </c>
      <c r="I69" s="114">
        <v>667</v>
      </c>
      <c r="J69" s="140">
        <v>639</v>
      </c>
      <c r="K69" s="114">
        <v>78</v>
      </c>
      <c r="L69" s="116">
        <v>12.206572769953052</v>
      </c>
    </row>
    <row r="70" spans="1:12" s="110" customFormat="1" ht="15" customHeight="1" x14ac:dyDescent="0.2">
      <c r="A70" s="120"/>
      <c r="B70" s="119"/>
      <c r="C70" s="258"/>
      <c r="D70" s="267" t="s">
        <v>199</v>
      </c>
      <c r="E70" s="113">
        <v>50.346260387811633</v>
      </c>
      <c r="F70" s="115">
        <v>727</v>
      </c>
      <c r="G70" s="114">
        <v>731</v>
      </c>
      <c r="H70" s="114">
        <v>697</v>
      </c>
      <c r="I70" s="114">
        <v>690</v>
      </c>
      <c r="J70" s="140">
        <v>638</v>
      </c>
      <c r="K70" s="114">
        <v>89</v>
      </c>
      <c r="L70" s="116">
        <v>13.949843260188088</v>
      </c>
    </row>
    <row r="71" spans="1:12" s="110" customFormat="1" ht="15" customHeight="1" x14ac:dyDescent="0.2">
      <c r="A71" s="120"/>
      <c r="B71" s="119"/>
      <c r="C71" s="258"/>
      <c r="D71" s="110" t="s">
        <v>203</v>
      </c>
      <c r="E71" s="113">
        <v>72.530902734423776</v>
      </c>
      <c r="F71" s="115">
        <v>5809</v>
      </c>
      <c r="G71" s="114">
        <v>5720</v>
      </c>
      <c r="H71" s="114">
        <v>5592</v>
      </c>
      <c r="I71" s="114">
        <v>5619</v>
      </c>
      <c r="J71" s="140">
        <v>5526</v>
      </c>
      <c r="K71" s="114">
        <v>283</v>
      </c>
      <c r="L71" s="116">
        <v>5.1212450235251534</v>
      </c>
    </row>
    <row r="72" spans="1:12" s="110" customFormat="1" ht="15" customHeight="1" x14ac:dyDescent="0.2">
      <c r="A72" s="120"/>
      <c r="B72" s="119"/>
      <c r="C72" s="258"/>
      <c r="D72" s="267" t="s">
        <v>198</v>
      </c>
      <c r="E72" s="113">
        <v>54.38113272508177</v>
      </c>
      <c r="F72" s="115">
        <v>3159</v>
      </c>
      <c r="G72" s="114">
        <v>3106</v>
      </c>
      <c r="H72" s="114">
        <v>3038</v>
      </c>
      <c r="I72" s="114">
        <v>3048</v>
      </c>
      <c r="J72" s="140">
        <v>3016</v>
      </c>
      <c r="K72" s="114">
        <v>143</v>
      </c>
      <c r="L72" s="116">
        <v>4.7413793103448274</v>
      </c>
    </row>
    <row r="73" spans="1:12" s="110" customFormat="1" ht="15" customHeight="1" x14ac:dyDescent="0.2">
      <c r="A73" s="120"/>
      <c r="B73" s="119"/>
      <c r="C73" s="258"/>
      <c r="D73" s="267" t="s">
        <v>199</v>
      </c>
      <c r="E73" s="113">
        <v>45.61886727491823</v>
      </c>
      <c r="F73" s="115">
        <v>2650</v>
      </c>
      <c r="G73" s="114">
        <v>2614</v>
      </c>
      <c r="H73" s="114">
        <v>2554</v>
      </c>
      <c r="I73" s="114">
        <v>2571</v>
      </c>
      <c r="J73" s="140">
        <v>2510</v>
      </c>
      <c r="K73" s="114">
        <v>140</v>
      </c>
      <c r="L73" s="116">
        <v>5.5776892430278888</v>
      </c>
    </row>
    <row r="74" spans="1:12" s="110" customFormat="1" ht="15" customHeight="1" x14ac:dyDescent="0.2">
      <c r="A74" s="120"/>
      <c r="B74" s="119"/>
      <c r="C74" s="258"/>
      <c r="D74" s="110" t="s">
        <v>204</v>
      </c>
      <c r="E74" s="113">
        <v>9.439380696716194</v>
      </c>
      <c r="F74" s="115">
        <v>756</v>
      </c>
      <c r="G74" s="114">
        <v>741</v>
      </c>
      <c r="H74" s="114">
        <v>712</v>
      </c>
      <c r="I74" s="114">
        <v>707</v>
      </c>
      <c r="J74" s="140">
        <v>686</v>
      </c>
      <c r="K74" s="114">
        <v>70</v>
      </c>
      <c r="L74" s="116">
        <v>10.204081632653061</v>
      </c>
    </row>
    <row r="75" spans="1:12" s="110" customFormat="1" ht="15" customHeight="1" x14ac:dyDescent="0.2">
      <c r="A75" s="120"/>
      <c r="B75" s="119"/>
      <c r="C75" s="258"/>
      <c r="D75" s="267" t="s">
        <v>198</v>
      </c>
      <c r="E75" s="113">
        <v>59.656084656084658</v>
      </c>
      <c r="F75" s="115">
        <v>451</v>
      </c>
      <c r="G75" s="114">
        <v>455</v>
      </c>
      <c r="H75" s="114">
        <v>442</v>
      </c>
      <c r="I75" s="114">
        <v>438</v>
      </c>
      <c r="J75" s="140">
        <v>427</v>
      </c>
      <c r="K75" s="114">
        <v>24</v>
      </c>
      <c r="L75" s="116">
        <v>5.6206088992974239</v>
      </c>
    </row>
    <row r="76" spans="1:12" s="110" customFormat="1" ht="15" customHeight="1" x14ac:dyDescent="0.2">
      <c r="A76" s="120"/>
      <c r="B76" s="119"/>
      <c r="C76" s="258"/>
      <c r="D76" s="267" t="s">
        <v>199</v>
      </c>
      <c r="E76" s="113">
        <v>40.343915343915342</v>
      </c>
      <c r="F76" s="115">
        <v>305</v>
      </c>
      <c r="G76" s="114">
        <v>286</v>
      </c>
      <c r="H76" s="114">
        <v>270</v>
      </c>
      <c r="I76" s="114">
        <v>269</v>
      </c>
      <c r="J76" s="140">
        <v>259</v>
      </c>
      <c r="K76" s="114">
        <v>46</v>
      </c>
      <c r="L76" s="116">
        <v>17.760617760617759</v>
      </c>
    </row>
    <row r="77" spans="1:12" s="110" customFormat="1" ht="15" customHeight="1" x14ac:dyDescent="0.2">
      <c r="A77" s="534"/>
      <c r="B77" s="119" t="s">
        <v>205</v>
      </c>
      <c r="C77" s="268"/>
      <c r="D77" s="182"/>
      <c r="E77" s="113">
        <v>6.2019210777994926</v>
      </c>
      <c r="F77" s="115">
        <v>2983</v>
      </c>
      <c r="G77" s="114">
        <v>3014</v>
      </c>
      <c r="H77" s="114">
        <v>3063</v>
      </c>
      <c r="I77" s="114">
        <v>3096</v>
      </c>
      <c r="J77" s="140">
        <v>3090</v>
      </c>
      <c r="K77" s="114">
        <v>-107</v>
      </c>
      <c r="L77" s="116">
        <v>-3.4627831715210355</v>
      </c>
    </row>
    <row r="78" spans="1:12" s="110" customFormat="1" ht="15" customHeight="1" x14ac:dyDescent="0.2">
      <c r="A78" s="120"/>
      <c r="B78" s="119"/>
      <c r="C78" s="268" t="s">
        <v>106</v>
      </c>
      <c r="D78" s="182"/>
      <c r="E78" s="113">
        <v>51.961112973516592</v>
      </c>
      <c r="F78" s="115">
        <v>1550</v>
      </c>
      <c r="G78" s="114">
        <v>1551</v>
      </c>
      <c r="H78" s="114">
        <v>1596</v>
      </c>
      <c r="I78" s="114">
        <v>1634</v>
      </c>
      <c r="J78" s="140">
        <v>1606</v>
      </c>
      <c r="K78" s="114">
        <v>-56</v>
      </c>
      <c r="L78" s="116">
        <v>-3.4869240348692405</v>
      </c>
    </row>
    <row r="79" spans="1:12" s="110" customFormat="1" ht="15" customHeight="1" x14ac:dyDescent="0.2">
      <c r="A79" s="123"/>
      <c r="B79" s="124"/>
      <c r="C79" s="260" t="s">
        <v>107</v>
      </c>
      <c r="D79" s="261"/>
      <c r="E79" s="125">
        <v>48.038887026483408</v>
      </c>
      <c r="F79" s="143">
        <v>1433</v>
      </c>
      <c r="G79" s="144">
        <v>1463</v>
      </c>
      <c r="H79" s="144">
        <v>1467</v>
      </c>
      <c r="I79" s="144">
        <v>1462</v>
      </c>
      <c r="J79" s="145">
        <v>1484</v>
      </c>
      <c r="K79" s="144">
        <v>-51</v>
      </c>
      <c r="L79" s="146">
        <v>-3.4366576819407006</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86:L86"/>
    <mergeCell ref="A35:D35"/>
    <mergeCell ref="A41:D41"/>
    <mergeCell ref="A44:D44"/>
    <mergeCell ref="A47:D47"/>
    <mergeCell ref="A50:D50"/>
    <mergeCell ref="A85:L85"/>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3" t="s">
        <v>104</v>
      </c>
      <c r="B11" s="614"/>
      <c r="C11" s="285">
        <v>100</v>
      </c>
      <c r="D11" s="115">
        <v>48098</v>
      </c>
      <c r="E11" s="114">
        <v>48474</v>
      </c>
      <c r="F11" s="114">
        <v>48650</v>
      </c>
      <c r="G11" s="114">
        <v>48024</v>
      </c>
      <c r="H11" s="140">
        <v>47690</v>
      </c>
      <c r="I11" s="115">
        <v>408</v>
      </c>
      <c r="J11" s="116">
        <v>0.85552526735164602</v>
      </c>
    </row>
    <row r="12" spans="1:15" s="110" customFormat="1" ht="24.95" customHeight="1" x14ac:dyDescent="0.2">
      <c r="A12" s="193" t="s">
        <v>132</v>
      </c>
      <c r="B12" s="194" t="s">
        <v>133</v>
      </c>
      <c r="C12" s="113">
        <v>0.27859786269699366</v>
      </c>
      <c r="D12" s="115">
        <v>134</v>
      </c>
      <c r="E12" s="114">
        <v>133</v>
      </c>
      <c r="F12" s="114">
        <v>142</v>
      </c>
      <c r="G12" s="114">
        <v>142</v>
      </c>
      <c r="H12" s="140">
        <v>133</v>
      </c>
      <c r="I12" s="115">
        <v>1</v>
      </c>
      <c r="J12" s="116">
        <v>0.75187969924812026</v>
      </c>
    </row>
    <row r="13" spans="1:15" s="110" customFormat="1" ht="24.95" customHeight="1" x14ac:dyDescent="0.2">
      <c r="A13" s="193" t="s">
        <v>134</v>
      </c>
      <c r="B13" s="199" t="s">
        <v>214</v>
      </c>
      <c r="C13" s="113">
        <v>3.3951515655536615</v>
      </c>
      <c r="D13" s="115">
        <v>1633</v>
      </c>
      <c r="E13" s="114">
        <v>1621</v>
      </c>
      <c r="F13" s="114">
        <v>1597</v>
      </c>
      <c r="G13" s="114">
        <v>1538</v>
      </c>
      <c r="H13" s="140">
        <v>1511</v>
      </c>
      <c r="I13" s="115">
        <v>122</v>
      </c>
      <c r="J13" s="116">
        <v>8.0741230972865647</v>
      </c>
    </row>
    <row r="14" spans="1:15" s="287" customFormat="1" ht="24" customHeight="1" x14ac:dyDescent="0.2">
      <c r="A14" s="193" t="s">
        <v>215</v>
      </c>
      <c r="B14" s="199" t="s">
        <v>137</v>
      </c>
      <c r="C14" s="113">
        <v>13.34774834712462</v>
      </c>
      <c r="D14" s="115">
        <v>6420</v>
      </c>
      <c r="E14" s="114">
        <v>6518</v>
      </c>
      <c r="F14" s="114">
        <v>6629</v>
      </c>
      <c r="G14" s="114">
        <v>6540</v>
      </c>
      <c r="H14" s="140">
        <v>6537</v>
      </c>
      <c r="I14" s="115">
        <v>-117</v>
      </c>
      <c r="J14" s="116">
        <v>-1.7898118402937127</v>
      </c>
      <c r="K14" s="110"/>
      <c r="L14" s="110"/>
      <c r="M14" s="110"/>
      <c r="N14" s="110"/>
      <c r="O14" s="110"/>
    </row>
    <row r="15" spans="1:15" s="110" customFormat="1" ht="24.75" customHeight="1" x14ac:dyDescent="0.2">
      <c r="A15" s="193" t="s">
        <v>216</v>
      </c>
      <c r="B15" s="199" t="s">
        <v>217</v>
      </c>
      <c r="C15" s="113">
        <v>3.5552413821780533</v>
      </c>
      <c r="D15" s="115">
        <v>1710</v>
      </c>
      <c r="E15" s="114">
        <v>1733</v>
      </c>
      <c r="F15" s="114">
        <v>1755</v>
      </c>
      <c r="G15" s="114">
        <v>1755</v>
      </c>
      <c r="H15" s="140">
        <v>1747</v>
      </c>
      <c r="I15" s="115">
        <v>-37</v>
      </c>
      <c r="J15" s="116">
        <v>-2.1179164281625642</v>
      </c>
    </row>
    <row r="16" spans="1:15" s="287" customFormat="1" ht="24.95" customHeight="1" x14ac:dyDescent="0.2">
      <c r="A16" s="193" t="s">
        <v>218</v>
      </c>
      <c r="B16" s="199" t="s">
        <v>141</v>
      </c>
      <c r="C16" s="113">
        <v>7.4202669549669427</v>
      </c>
      <c r="D16" s="115">
        <v>3569</v>
      </c>
      <c r="E16" s="114">
        <v>3562</v>
      </c>
      <c r="F16" s="114">
        <v>3548</v>
      </c>
      <c r="G16" s="114">
        <v>3475</v>
      </c>
      <c r="H16" s="140">
        <v>3478</v>
      </c>
      <c r="I16" s="115">
        <v>91</v>
      </c>
      <c r="J16" s="116">
        <v>2.61644623346751</v>
      </c>
      <c r="K16" s="110"/>
      <c r="L16" s="110"/>
      <c r="M16" s="110"/>
      <c r="N16" s="110"/>
      <c r="O16" s="110"/>
    </row>
    <row r="17" spans="1:15" s="110" customFormat="1" ht="24.95" customHeight="1" x14ac:dyDescent="0.2">
      <c r="A17" s="193" t="s">
        <v>219</v>
      </c>
      <c r="B17" s="199" t="s">
        <v>220</v>
      </c>
      <c r="C17" s="113">
        <v>2.3722400099796248</v>
      </c>
      <c r="D17" s="115">
        <v>1141</v>
      </c>
      <c r="E17" s="114">
        <v>1223</v>
      </c>
      <c r="F17" s="114">
        <v>1326</v>
      </c>
      <c r="G17" s="114">
        <v>1310</v>
      </c>
      <c r="H17" s="140">
        <v>1312</v>
      </c>
      <c r="I17" s="115">
        <v>-171</v>
      </c>
      <c r="J17" s="116">
        <v>-13.033536585365853</v>
      </c>
    </row>
    <row r="18" spans="1:15" s="287" customFormat="1" ht="24.95" customHeight="1" x14ac:dyDescent="0.2">
      <c r="A18" s="201" t="s">
        <v>144</v>
      </c>
      <c r="B18" s="202" t="s">
        <v>145</v>
      </c>
      <c r="C18" s="113">
        <v>5.3515738700153852</v>
      </c>
      <c r="D18" s="115">
        <v>2574</v>
      </c>
      <c r="E18" s="114">
        <v>2625</v>
      </c>
      <c r="F18" s="114">
        <v>2708</v>
      </c>
      <c r="G18" s="114">
        <v>2630</v>
      </c>
      <c r="H18" s="140">
        <v>2575</v>
      </c>
      <c r="I18" s="115">
        <v>-1</v>
      </c>
      <c r="J18" s="116">
        <v>-3.8834951456310676E-2</v>
      </c>
      <c r="K18" s="110"/>
      <c r="L18" s="110"/>
      <c r="M18" s="110"/>
      <c r="N18" s="110"/>
      <c r="O18" s="110"/>
    </row>
    <row r="19" spans="1:15" s="110" customFormat="1" ht="24.95" customHeight="1" x14ac:dyDescent="0.2">
      <c r="A19" s="193" t="s">
        <v>146</v>
      </c>
      <c r="B19" s="199" t="s">
        <v>147</v>
      </c>
      <c r="C19" s="113">
        <v>13.536945403135265</v>
      </c>
      <c r="D19" s="115">
        <v>6511</v>
      </c>
      <c r="E19" s="114">
        <v>6617</v>
      </c>
      <c r="F19" s="114">
        <v>6630</v>
      </c>
      <c r="G19" s="114">
        <v>6519</v>
      </c>
      <c r="H19" s="140">
        <v>6532</v>
      </c>
      <c r="I19" s="115">
        <v>-21</v>
      </c>
      <c r="J19" s="116">
        <v>-0.32149418248622169</v>
      </c>
    </row>
    <row r="20" spans="1:15" s="287" customFormat="1" ht="24.95" customHeight="1" x14ac:dyDescent="0.2">
      <c r="A20" s="193" t="s">
        <v>148</v>
      </c>
      <c r="B20" s="199" t="s">
        <v>149</v>
      </c>
      <c r="C20" s="113">
        <v>2.7360805023077881</v>
      </c>
      <c r="D20" s="115">
        <v>1316</v>
      </c>
      <c r="E20" s="114">
        <v>1365</v>
      </c>
      <c r="F20" s="114">
        <v>1351</v>
      </c>
      <c r="G20" s="114">
        <v>1422</v>
      </c>
      <c r="H20" s="140">
        <v>1032</v>
      </c>
      <c r="I20" s="115">
        <v>284</v>
      </c>
      <c r="J20" s="116">
        <v>27.519379844961239</v>
      </c>
      <c r="K20" s="110"/>
      <c r="L20" s="110"/>
      <c r="M20" s="110"/>
      <c r="N20" s="110"/>
      <c r="O20" s="110"/>
    </row>
    <row r="21" spans="1:15" s="110" customFormat="1" ht="24.95" customHeight="1" x14ac:dyDescent="0.2">
      <c r="A21" s="201" t="s">
        <v>150</v>
      </c>
      <c r="B21" s="202" t="s">
        <v>151</v>
      </c>
      <c r="C21" s="113">
        <v>2.702815085866356</v>
      </c>
      <c r="D21" s="115">
        <v>1300</v>
      </c>
      <c r="E21" s="114">
        <v>1317</v>
      </c>
      <c r="F21" s="114">
        <v>1351</v>
      </c>
      <c r="G21" s="114">
        <v>1381</v>
      </c>
      <c r="H21" s="140">
        <v>1289</v>
      </c>
      <c r="I21" s="115">
        <v>11</v>
      </c>
      <c r="J21" s="116">
        <v>0.85337470907680368</v>
      </c>
    </row>
    <row r="22" spans="1:15" s="110" customFormat="1" ht="24.95" customHeight="1" x14ac:dyDescent="0.2">
      <c r="A22" s="201" t="s">
        <v>152</v>
      </c>
      <c r="B22" s="199" t="s">
        <v>153</v>
      </c>
      <c r="C22" s="113">
        <v>1.9938458979583351</v>
      </c>
      <c r="D22" s="115">
        <v>959</v>
      </c>
      <c r="E22" s="114">
        <v>979</v>
      </c>
      <c r="F22" s="114">
        <v>986</v>
      </c>
      <c r="G22" s="114">
        <v>967</v>
      </c>
      <c r="H22" s="140">
        <v>987</v>
      </c>
      <c r="I22" s="115">
        <v>-28</v>
      </c>
      <c r="J22" s="116">
        <v>-2.8368794326241136</v>
      </c>
    </row>
    <row r="23" spans="1:15" s="110" customFormat="1" ht="24.95" customHeight="1" x14ac:dyDescent="0.2">
      <c r="A23" s="193" t="s">
        <v>154</v>
      </c>
      <c r="B23" s="199" t="s">
        <v>155</v>
      </c>
      <c r="C23" s="113">
        <v>2.104037589920579</v>
      </c>
      <c r="D23" s="115">
        <v>1012</v>
      </c>
      <c r="E23" s="114">
        <v>1018</v>
      </c>
      <c r="F23" s="114">
        <v>1029</v>
      </c>
      <c r="G23" s="114">
        <v>1065</v>
      </c>
      <c r="H23" s="140">
        <v>1064</v>
      </c>
      <c r="I23" s="115">
        <v>-52</v>
      </c>
      <c r="J23" s="116">
        <v>-4.8872180451127818</v>
      </c>
    </row>
    <row r="24" spans="1:15" s="110" customFormat="1" ht="24.95" customHeight="1" x14ac:dyDescent="0.2">
      <c r="A24" s="193" t="s">
        <v>156</v>
      </c>
      <c r="B24" s="199" t="s">
        <v>221</v>
      </c>
      <c r="C24" s="113">
        <v>6.5449706848517613</v>
      </c>
      <c r="D24" s="115">
        <v>3148</v>
      </c>
      <c r="E24" s="114">
        <v>2969</v>
      </c>
      <c r="F24" s="114">
        <v>2951</v>
      </c>
      <c r="G24" s="114">
        <v>2917</v>
      </c>
      <c r="H24" s="140">
        <v>3266</v>
      </c>
      <c r="I24" s="115">
        <v>-118</v>
      </c>
      <c r="J24" s="116">
        <v>-3.6129822412737291</v>
      </c>
    </row>
    <row r="25" spans="1:15" s="110" customFormat="1" ht="24.95" customHeight="1" x14ac:dyDescent="0.2">
      <c r="A25" s="193" t="s">
        <v>222</v>
      </c>
      <c r="B25" s="204" t="s">
        <v>159</v>
      </c>
      <c r="C25" s="113">
        <v>3.2662480768431119</v>
      </c>
      <c r="D25" s="115">
        <v>1571</v>
      </c>
      <c r="E25" s="114">
        <v>1607</v>
      </c>
      <c r="F25" s="114">
        <v>1613</v>
      </c>
      <c r="G25" s="114">
        <v>1619</v>
      </c>
      <c r="H25" s="140">
        <v>1627</v>
      </c>
      <c r="I25" s="115">
        <v>-56</v>
      </c>
      <c r="J25" s="116">
        <v>-3.4419176398279041</v>
      </c>
    </row>
    <row r="26" spans="1:15" s="110" customFormat="1" ht="24.95" customHeight="1" x14ac:dyDescent="0.2">
      <c r="A26" s="201">
        <v>782.78300000000002</v>
      </c>
      <c r="B26" s="203" t="s">
        <v>160</v>
      </c>
      <c r="C26" s="113">
        <v>3.8047320054887939</v>
      </c>
      <c r="D26" s="115">
        <v>1830</v>
      </c>
      <c r="E26" s="114">
        <v>1906</v>
      </c>
      <c r="F26" s="114">
        <v>2189</v>
      </c>
      <c r="G26" s="114">
        <v>2133</v>
      </c>
      <c r="H26" s="140">
        <v>2182</v>
      </c>
      <c r="I26" s="115">
        <v>-352</v>
      </c>
      <c r="J26" s="116">
        <v>-16.13198900091659</v>
      </c>
    </row>
    <row r="27" spans="1:15" s="110" customFormat="1" ht="24.95" customHeight="1" x14ac:dyDescent="0.2">
      <c r="A27" s="193" t="s">
        <v>161</v>
      </c>
      <c r="B27" s="199" t="s">
        <v>223</v>
      </c>
      <c r="C27" s="113">
        <v>9.6344962368497651</v>
      </c>
      <c r="D27" s="115">
        <v>4634</v>
      </c>
      <c r="E27" s="114">
        <v>4627</v>
      </c>
      <c r="F27" s="114">
        <v>4608</v>
      </c>
      <c r="G27" s="114">
        <v>4512</v>
      </c>
      <c r="H27" s="140">
        <v>4500</v>
      </c>
      <c r="I27" s="115">
        <v>134</v>
      </c>
      <c r="J27" s="116">
        <v>2.9777777777777779</v>
      </c>
    </row>
    <row r="28" spans="1:15" s="110" customFormat="1" ht="24.95" customHeight="1" x14ac:dyDescent="0.2">
      <c r="A28" s="193" t="s">
        <v>163</v>
      </c>
      <c r="B28" s="199" t="s">
        <v>164</v>
      </c>
      <c r="C28" s="113">
        <v>6.7611958917210693</v>
      </c>
      <c r="D28" s="115">
        <v>3252</v>
      </c>
      <c r="E28" s="114">
        <v>3296</v>
      </c>
      <c r="F28" s="114">
        <v>3207</v>
      </c>
      <c r="G28" s="114">
        <v>3222</v>
      </c>
      <c r="H28" s="140">
        <v>3151</v>
      </c>
      <c r="I28" s="115">
        <v>101</v>
      </c>
      <c r="J28" s="116">
        <v>3.2053316407489687</v>
      </c>
    </row>
    <row r="29" spans="1:15" s="110" customFormat="1" ht="24.95" customHeight="1" x14ac:dyDescent="0.2">
      <c r="A29" s="193">
        <v>86</v>
      </c>
      <c r="B29" s="199" t="s">
        <v>165</v>
      </c>
      <c r="C29" s="113">
        <v>14.536986984905818</v>
      </c>
      <c r="D29" s="115">
        <v>6992</v>
      </c>
      <c r="E29" s="114">
        <v>6965</v>
      </c>
      <c r="F29" s="114">
        <v>6763</v>
      </c>
      <c r="G29" s="114">
        <v>6362</v>
      </c>
      <c r="H29" s="140">
        <v>6411</v>
      </c>
      <c r="I29" s="115">
        <v>581</v>
      </c>
      <c r="J29" s="116">
        <v>9.0625487443456567</v>
      </c>
    </row>
    <row r="30" spans="1:15" s="110" customFormat="1" ht="24.95" customHeight="1" x14ac:dyDescent="0.2">
      <c r="A30" s="193">
        <v>87.88</v>
      </c>
      <c r="B30" s="204" t="s">
        <v>166</v>
      </c>
      <c r="C30" s="113">
        <v>5.7923406378643607</v>
      </c>
      <c r="D30" s="115">
        <v>2786</v>
      </c>
      <c r="E30" s="114">
        <v>2850</v>
      </c>
      <c r="F30" s="114">
        <v>2844</v>
      </c>
      <c r="G30" s="114">
        <v>2923</v>
      </c>
      <c r="H30" s="140">
        <v>2889</v>
      </c>
      <c r="I30" s="115">
        <v>-103</v>
      </c>
      <c r="J30" s="116">
        <v>-3.5652474904811355</v>
      </c>
    </row>
    <row r="31" spans="1:15" s="110" customFormat="1" ht="24.95" customHeight="1" x14ac:dyDescent="0.2">
      <c r="A31" s="193" t="s">
        <v>167</v>
      </c>
      <c r="B31" s="199" t="s">
        <v>168</v>
      </c>
      <c r="C31" s="113">
        <v>4.2122333568963368</v>
      </c>
      <c r="D31" s="115">
        <v>2026</v>
      </c>
      <c r="E31" s="114">
        <v>2061</v>
      </c>
      <c r="F31" s="114">
        <v>2052</v>
      </c>
      <c r="G31" s="114">
        <v>2132</v>
      </c>
      <c r="H31" s="140">
        <v>2004</v>
      </c>
      <c r="I31" s="115">
        <v>22</v>
      </c>
      <c r="J31" s="116">
        <v>1.0978043912175648</v>
      </c>
    </row>
    <row r="32" spans="1:15" s="110" customFormat="1" ht="24.95" customHeight="1" x14ac:dyDescent="0.2">
      <c r="A32" s="193"/>
      <c r="B32" s="288" t="s">
        <v>224</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0.27859786269699366</v>
      </c>
      <c r="D34" s="115">
        <v>134</v>
      </c>
      <c r="E34" s="114">
        <v>133</v>
      </c>
      <c r="F34" s="114">
        <v>142</v>
      </c>
      <c r="G34" s="114">
        <v>142</v>
      </c>
      <c r="H34" s="140">
        <v>133</v>
      </c>
      <c r="I34" s="115">
        <v>1</v>
      </c>
      <c r="J34" s="116">
        <v>0.75187969924812026</v>
      </c>
    </row>
    <row r="35" spans="1:10" s="110" customFormat="1" ht="24.95" customHeight="1" x14ac:dyDescent="0.2">
      <c r="A35" s="292" t="s">
        <v>171</v>
      </c>
      <c r="B35" s="293" t="s">
        <v>172</v>
      </c>
      <c r="C35" s="113">
        <v>22.094473782693669</v>
      </c>
      <c r="D35" s="115">
        <v>10627</v>
      </c>
      <c r="E35" s="114">
        <v>10764</v>
      </c>
      <c r="F35" s="114">
        <v>10934</v>
      </c>
      <c r="G35" s="114">
        <v>10708</v>
      </c>
      <c r="H35" s="140">
        <v>10623</v>
      </c>
      <c r="I35" s="115">
        <v>4</v>
      </c>
      <c r="J35" s="116">
        <v>3.7654146662901254E-2</v>
      </c>
    </row>
    <row r="36" spans="1:10" s="110" customFormat="1" ht="24.95" customHeight="1" x14ac:dyDescent="0.2">
      <c r="A36" s="294" t="s">
        <v>173</v>
      </c>
      <c r="B36" s="295" t="s">
        <v>174</v>
      </c>
      <c r="C36" s="125">
        <v>77.626928354609333</v>
      </c>
      <c r="D36" s="143">
        <v>37337</v>
      </c>
      <c r="E36" s="144">
        <v>37577</v>
      </c>
      <c r="F36" s="144">
        <v>37574</v>
      </c>
      <c r="G36" s="144">
        <v>37174</v>
      </c>
      <c r="H36" s="145">
        <v>36934</v>
      </c>
      <c r="I36" s="143">
        <v>403</v>
      </c>
      <c r="J36" s="146">
        <v>1.091135539069692</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2020-09-25T11:25:56Z</dcterms:created>
  <dcterms:modified xsi:type="dcterms:W3CDTF">2020-09-28T08:11:25Z</dcterms:modified>
</cp:coreProperties>
</file>