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J75" i="24" s="1"/>
  <c r="G75" i="24"/>
  <c r="F75" i="24"/>
  <c r="E75" i="24"/>
  <c r="L74" i="24"/>
  <c r="H74" i="24" s="1"/>
  <c r="J74" i="24"/>
  <c r="G74" i="24"/>
  <c r="F74" i="24"/>
  <c r="E74" i="24"/>
  <c r="L73" i="24"/>
  <c r="H73" i="24" s="1"/>
  <c r="J73" i="24" s="1"/>
  <c r="G73" i="24"/>
  <c r="F73" i="24"/>
  <c r="E73" i="24"/>
  <c r="L72" i="24"/>
  <c r="H72" i="24" s="1"/>
  <c r="J72" i="24"/>
  <c r="G72" i="24"/>
  <c r="F72" i="24"/>
  <c r="E72" i="24"/>
  <c r="L71" i="24"/>
  <c r="H71" i="24" s="1"/>
  <c r="J71" i="24" s="1"/>
  <c r="G71" i="24"/>
  <c r="F71" i="24"/>
  <c r="E71" i="24"/>
  <c r="L70" i="24"/>
  <c r="H70" i="24" s="1"/>
  <c r="J70" i="24"/>
  <c r="G70" i="24"/>
  <c r="F70" i="24"/>
  <c r="E70" i="24"/>
  <c r="L69" i="24"/>
  <c r="H69" i="24" s="1"/>
  <c r="G69" i="24"/>
  <c r="F69" i="24"/>
  <c r="E69" i="24"/>
  <c r="L68" i="24"/>
  <c r="H68" i="24" s="1"/>
  <c r="J68" i="24" s="1"/>
  <c r="G68" i="24"/>
  <c r="F68" i="24"/>
  <c r="E68" i="24"/>
  <c r="L67" i="24"/>
  <c r="H67" i="24" s="1"/>
  <c r="J67" i="24" s="1"/>
  <c r="G67" i="24"/>
  <c r="F67" i="24"/>
  <c r="E67" i="24"/>
  <c r="L66" i="24"/>
  <c r="H66" i="24" s="1"/>
  <c r="J66" i="24"/>
  <c r="G66" i="24"/>
  <c r="F66" i="24"/>
  <c r="E66" i="24"/>
  <c r="L65" i="24"/>
  <c r="H65" i="24" s="1"/>
  <c r="J65" i="24" s="1"/>
  <c r="G65" i="24"/>
  <c r="F65" i="24"/>
  <c r="E65" i="24"/>
  <c r="L64" i="24"/>
  <c r="H64" i="24" s="1"/>
  <c r="J64" i="24"/>
  <c r="G64" i="24"/>
  <c r="F64" i="24"/>
  <c r="E64" i="24"/>
  <c r="L63" i="24"/>
  <c r="H63" i="24" s="1"/>
  <c r="J63" i="24" s="1"/>
  <c r="G63" i="24"/>
  <c r="F63" i="24"/>
  <c r="E63" i="24"/>
  <c r="L62" i="24"/>
  <c r="H62" i="24" s="1"/>
  <c r="J62" i="24"/>
  <c r="G62" i="24"/>
  <c r="F62" i="24"/>
  <c r="E62" i="24"/>
  <c r="L61" i="24"/>
  <c r="H61" i="24" s="1"/>
  <c r="G61" i="24"/>
  <c r="F61" i="24"/>
  <c r="E61" i="24"/>
  <c r="L60" i="24"/>
  <c r="H60" i="24" s="1"/>
  <c r="J60" i="24" s="1"/>
  <c r="G60" i="24"/>
  <c r="F60" i="24"/>
  <c r="E60" i="24"/>
  <c r="L59" i="24"/>
  <c r="H59" i="24" s="1"/>
  <c r="J59" i="24" s="1"/>
  <c r="G59" i="24"/>
  <c r="F59" i="24"/>
  <c r="E59" i="24"/>
  <c r="L58" i="24"/>
  <c r="H58" i="24" s="1"/>
  <c r="J58" i="24"/>
  <c r="G58" i="24"/>
  <c r="F58" i="24"/>
  <c r="E58" i="24"/>
  <c r="L57" i="24"/>
  <c r="H57" i="24" s="1"/>
  <c r="J57" i="24" s="1"/>
  <c r="G57" i="24"/>
  <c r="F57" i="24"/>
  <c r="E57" i="24"/>
  <c r="L56" i="24"/>
  <c r="H56" i="24" s="1"/>
  <c r="J56" i="24"/>
  <c r="G56" i="24"/>
  <c r="F56" i="24"/>
  <c r="E56" i="24"/>
  <c r="L55" i="24"/>
  <c r="H55" i="24" s="1"/>
  <c r="J55" i="24" s="1"/>
  <c r="G55" i="24"/>
  <c r="F55" i="24"/>
  <c r="E55" i="24"/>
  <c r="L54" i="24"/>
  <c r="H54" i="24" s="1"/>
  <c r="J54" i="24"/>
  <c r="G54" i="24"/>
  <c r="F54" i="24"/>
  <c r="E54" i="24"/>
  <c r="L53" i="24"/>
  <c r="H53" i="24" s="1"/>
  <c r="G53" i="24"/>
  <c r="F53" i="24"/>
  <c r="E53" i="24"/>
  <c r="L52" i="24"/>
  <c r="H52" i="24" s="1"/>
  <c r="J52" i="24" s="1"/>
  <c r="G52" i="24"/>
  <c r="F52" i="24"/>
  <c r="E52" i="24"/>
  <c r="L51" i="24"/>
  <c r="H51" i="24" s="1"/>
  <c r="J51" i="24" s="1"/>
  <c r="G51" i="24"/>
  <c r="F51" i="24"/>
  <c r="E51" i="24"/>
  <c r="K44" i="24"/>
  <c r="I44" i="24"/>
  <c r="G44" i="24"/>
  <c r="C44" i="24"/>
  <c r="M44" i="24" s="1"/>
  <c r="B44" i="24"/>
  <c r="D44" i="24" s="1"/>
  <c r="M43" i="24"/>
  <c r="K43" i="24"/>
  <c r="H43" i="24"/>
  <c r="F43" i="24"/>
  <c r="C43" i="24"/>
  <c r="B43" i="24"/>
  <c r="D43" i="24" s="1"/>
  <c r="I42" i="24"/>
  <c r="G42" i="24"/>
  <c r="C42" i="24"/>
  <c r="M42" i="24" s="1"/>
  <c r="B42" i="24"/>
  <c r="D42" i="24" s="1"/>
  <c r="K41" i="24"/>
  <c r="H41" i="24"/>
  <c r="F41" i="24"/>
  <c r="C41" i="24"/>
  <c r="B41" i="24"/>
  <c r="D41" i="24" s="1"/>
  <c r="I40" i="24"/>
  <c r="G40" i="24"/>
  <c r="C40" i="24"/>
  <c r="M40" i="24" s="1"/>
  <c r="B40" i="24"/>
  <c r="D40" i="24" s="1"/>
  <c r="M36" i="24"/>
  <c r="L36" i="24"/>
  <c r="K36" i="24"/>
  <c r="J36" i="24"/>
  <c r="I36" i="24"/>
  <c r="H36" i="24"/>
  <c r="G36" i="24"/>
  <c r="F36" i="24"/>
  <c r="E36" i="24"/>
  <c r="D36" i="24"/>
  <c r="K57" i="15"/>
  <c r="L57" i="15" s="1"/>
  <c r="C38" i="24"/>
  <c r="C37" i="24"/>
  <c r="C35" i="24"/>
  <c r="C34" i="24"/>
  <c r="M34" i="24" s="1"/>
  <c r="C33" i="24"/>
  <c r="C32" i="24"/>
  <c r="M32" i="24" s="1"/>
  <c r="C31" i="24"/>
  <c r="C30" i="24"/>
  <c r="C29" i="24"/>
  <c r="C28" i="24"/>
  <c r="C27" i="24"/>
  <c r="C26" i="24"/>
  <c r="M26" i="24" s="1"/>
  <c r="C25" i="24"/>
  <c r="C24" i="24"/>
  <c r="C23" i="24"/>
  <c r="C22" i="24"/>
  <c r="C21" i="24"/>
  <c r="C20" i="24"/>
  <c r="G20" i="24" s="1"/>
  <c r="C19" i="24"/>
  <c r="C18" i="24"/>
  <c r="M18" i="24" s="1"/>
  <c r="C17" i="24"/>
  <c r="C16" i="24"/>
  <c r="C15" i="24"/>
  <c r="C9" i="24"/>
  <c r="C8" i="24"/>
  <c r="C7" i="24"/>
  <c r="B38" i="24"/>
  <c r="B37" i="24"/>
  <c r="B35" i="24"/>
  <c r="B34" i="24"/>
  <c r="B33" i="24"/>
  <c r="B32" i="24"/>
  <c r="B31" i="24"/>
  <c r="B30" i="24"/>
  <c r="B29" i="24"/>
  <c r="B28" i="24"/>
  <c r="B27" i="24"/>
  <c r="B26" i="24"/>
  <c r="B25" i="24"/>
  <c r="K25" i="24" s="1"/>
  <c r="B24" i="24"/>
  <c r="B23" i="24"/>
  <c r="B22" i="24"/>
  <c r="B21" i="24"/>
  <c r="B20" i="24"/>
  <c r="B19" i="24"/>
  <c r="B18" i="24"/>
  <c r="B17" i="24"/>
  <c r="K17" i="24" s="1"/>
  <c r="B16" i="24"/>
  <c r="B15" i="24"/>
  <c r="B9" i="24"/>
  <c r="B8" i="24"/>
  <c r="B7" i="24"/>
  <c r="G23" i="24" l="1"/>
  <c r="M23" i="24"/>
  <c r="E23" i="24"/>
  <c r="L23" i="24"/>
  <c r="I23" i="24"/>
  <c r="F9" i="24"/>
  <c r="D9" i="24"/>
  <c r="J9" i="24"/>
  <c r="H9" i="24"/>
  <c r="K9" i="24"/>
  <c r="G15" i="24"/>
  <c r="M15" i="24"/>
  <c r="E15" i="24"/>
  <c r="L15" i="24"/>
  <c r="I15" i="24"/>
  <c r="G31" i="24"/>
  <c r="M31" i="24"/>
  <c r="E31" i="24"/>
  <c r="L31" i="24"/>
  <c r="I31" i="24"/>
  <c r="F7" i="24"/>
  <c r="D7" i="24"/>
  <c r="J7" i="24"/>
  <c r="H7" i="24"/>
  <c r="K7" i="24"/>
  <c r="K8" i="24"/>
  <c r="J8" i="24"/>
  <c r="H8" i="24"/>
  <c r="F8" i="24"/>
  <c r="D8" i="24"/>
  <c r="F23" i="24"/>
  <c r="D23" i="24"/>
  <c r="J23" i="24"/>
  <c r="H23" i="24"/>
  <c r="K23" i="24"/>
  <c r="K26" i="24"/>
  <c r="J26" i="24"/>
  <c r="H26" i="24"/>
  <c r="F26" i="24"/>
  <c r="D26" i="24"/>
  <c r="G7" i="24"/>
  <c r="M7" i="24"/>
  <c r="E7" i="24"/>
  <c r="L7" i="24"/>
  <c r="I7" i="24"/>
  <c r="G9" i="24"/>
  <c r="M9" i="24"/>
  <c r="E9" i="24"/>
  <c r="L9" i="24"/>
  <c r="I9" i="24"/>
  <c r="G17" i="24"/>
  <c r="M17" i="24"/>
  <c r="E17" i="24"/>
  <c r="L17" i="24"/>
  <c r="I17" i="24"/>
  <c r="I20" i="24"/>
  <c r="L20" i="24"/>
  <c r="E20" i="24"/>
  <c r="M20" i="24"/>
  <c r="G33" i="24"/>
  <c r="M33" i="24"/>
  <c r="E33" i="24"/>
  <c r="L33" i="24"/>
  <c r="I33" i="24"/>
  <c r="I37" i="24"/>
  <c r="G37" i="24"/>
  <c r="L37" i="24"/>
  <c r="M37" i="24"/>
  <c r="E37" i="24"/>
  <c r="F17" i="24"/>
  <c r="D17" i="24"/>
  <c r="J17" i="24"/>
  <c r="H17" i="24"/>
  <c r="F27" i="24"/>
  <c r="D27" i="24"/>
  <c r="J27" i="24"/>
  <c r="H27" i="24"/>
  <c r="K27" i="24"/>
  <c r="G21" i="24"/>
  <c r="M21" i="24"/>
  <c r="E21" i="24"/>
  <c r="L21" i="24"/>
  <c r="I21" i="24"/>
  <c r="I24" i="24"/>
  <c r="L24" i="24"/>
  <c r="M24" i="24"/>
  <c r="G24" i="24"/>
  <c r="E24" i="24"/>
  <c r="M38" i="24"/>
  <c r="E38" i="24"/>
  <c r="L38" i="24"/>
  <c r="I38" i="24"/>
  <c r="G38" i="24"/>
  <c r="I30" i="24"/>
  <c r="L30" i="24"/>
  <c r="M30" i="24"/>
  <c r="G30" i="24"/>
  <c r="E30" i="24"/>
  <c r="B14" i="24"/>
  <c r="B6" i="24"/>
  <c r="K30" i="24"/>
  <c r="J30" i="24"/>
  <c r="H30" i="24"/>
  <c r="F30" i="24"/>
  <c r="D30" i="24"/>
  <c r="F21" i="24"/>
  <c r="D21" i="24"/>
  <c r="J21" i="24"/>
  <c r="H21" i="24"/>
  <c r="K21" i="24"/>
  <c r="K24" i="24"/>
  <c r="J24" i="24"/>
  <c r="H24" i="24"/>
  <c r="F24" i="24"/>
  <c r="D24" i="24"/>
  <c r="D38" i="24"/>
  <c r="K38" i="24"/>
  <c r="J38" i="24"/>
  <c r="H38" i="24"/>
  <c r="F38" i="24"/>
  <c r="F33" i="24"/>
  <c r="D33" i="24"/>
  <c r="J33" i="24"/>
  <c r="H33" i="24"/>
  <c r="K61" i="24"/>
  <c r="I61" i="24"/>
  <c r="J61" i="24"/>
  <c r="F15" i="24"/>
  <c r="D15" i="24"/>
  <c r="J15" i="24"/>
  <c r="H15" i="24"/>
  <c r="K15" i="24"/>
  <c r="K18" i="24"/>
  <c r="J18" i="24"/>
  <c r="H18" i="24"/>
  <c r="F18" i="24"/>
  <c r="D18" i="24"/>
  <c r="F31" i="24"/>
  <c r="D31" i="24"/>
  <c r="J31" i="24"/>
  <c r="H31" i="24"/>
  <c r="K31" i="24"/>
  <c r="K34" i="24"/>
  <c r="J34" i="24"/>
  <c r="H34" i="24"/>
  <c r="F34" i="24"/>
  <c r="D34" i="24"/>
  <c r="G25" i="24"/>
  <c r="M25" i="24"/>
  <c r="E25" i="24"/>
  <c r="L25" i="24"/>
  <c r="I25" i="24"/>
  <c r="I28" i="24"/>
  <c r="L28" i="24"/>
  <c r="E28" i="24"/>
  <c r="M28" i="24"/>
  <c r="G28" i="24"/>
  <c r="K69" i="24"/>
  <c r="I69" i="24"/>
  <c r="J69" i="24"/>
  <c r="I8" i="24"/>
  <c r="L8" i="24"/>
  <c r="E8" i="24"/>
  <c r="M8" i="24"/>
  <c r="F25" i="24"/>
  <c r="D25" i="24"/>
  <c r="J25" i="24"/>
  <c r="H25" i="24"/>
  <c r="K28" i="24"/>
  <c r="J28" i="24"/>
  <c r="H28" i="24"/>
  <c r="F28" i="24"/>
  <c r="D28" i="24"/>
  <c r="G19" i="24"/>
  <c r="M19" i="24"/>
  <c r="E19" i="24"/>
  <c r="L19" i="24"/>
  <c r="I19" i="24"/>
  <c r="I22" i="24"/>
  <c r="L22" i="24"/>
  <c r="M22" i="24"/>
  <c r="G22" i="24"/>
  <c r="E22" i="24"/>
  <c r="G35" i="24"/>
  <c r="M35" i="24"/>
  <c r="E35" i="24"/>
  <c r="L35" i="24"/>
  <c r="I35" i="24"/>
  <c r="C39" i="24"/>
  <c r="C45" i="24"/>
  <c r="K20" i="24"/>
  <c r="J20" i="24"/>
  <c r="H20" i="24"/>
  <c r="F20" i="24"/>
  <c r="D20" i="24"/>
  <c r="G27" i="24"/>
  <c r="M27" i="24"/>
  <c r="E27" i="24"/>
  <c r="L27" i="24"/>
  <c r="I27" i="24"/>
  <c r="F19" i="24"/>
  <c r="D19" i="24"/>
  <c r="J19" i="24"/>
  <c r="H19" i="24"/>
  <c r="K19" i="24"/>
  <c r="K22" i="24"/>
  <c r="J22" i="24"/>
  <c r="H22" i="24"/>
  <c r="F22" i="24"/>
  <c r="D22" i="24"/>
  <c r="F35" i="24"/>
  <c r="D35" i="24"/>
  <c r="J35" i="24"/>
  <c r="H35" i="24"/>
  <c r="K35" i="24"/>
  <c r="B45" i="24"/>
  <c r="B39" i="24"/>
  <c r="I16" i="24"/>
  <c r="L16" i="24"/>
  <c r="M16" i="24"/>
  <c r="G16" i="24"/>
  <c r="E16" i="24"/>
  <c r="G29" i="24"/>
  <c r="M29" i="24"/>
  <c r="E29" i="24"/>
  <c r="L29" i="24"/>
  <c r="I29" i="24"/>
  <c r="G8" i="24"/>
  <c r="K33" i="24"/>
  <c r="K53" i="24"/>
  <c r="I53" i="24"/>
  <c r="J53" i="24"/>
  <c r="H37" i="24"/>
  <c r="F37" i="24"/>
  <c r="D37" i="24"/>
  <c r="J37" i="24"/>
  <c r="K37" i="24"/>
  <c r="C14" i="24"/>
  <c r="C6" i="24"/>
  <c r="K16" i="24"/>
  <c r="J16" i="24"/>
  <c r="H16" i="24"/>
  <c r="F16" i="24"/>
  <c r="D16" i="24"/>
  <c r="F29" i="24"/>
  <c r="D29" i="24"/>
  <c r="J29" i="24"/>
  <c r="H29" i="24"/>
  <c r="K29" i="24"/>
  <c r="K32" i="24"/>
  <c r="J32" i="24"/>
  <c r="H32" i="24"/>
  <c r="F32" i="24"/>
  <c r="D32" i="24"/>
  <c r="I41" i="24"/>
  <c r="G41" i="24"/>
  <c r="L41" i="24"/>
  <c r="M41" i="24"/>
  <c r="E41" i="24"/>
  <c r="J77" i="24"/>
  <c r="E18" i="24"/>
  <c r="E26" i="24"/>
  <c r="E34" i="24"/>
  <c r="K58" i="24"/>
  <c r="I58" i="24"/>
  <c r="K66" i="24"/>
  <c r="I66" i="24"/>
  <c r="K74" i="24"/>
  <c r="I74" i="24"/>
  <c r="G18" i="24"/>
  <c r="G26" i="24"/>
  <c r="G34" i="24"/>
  <c r="K55" i="24"/>
  <c r="I55" i="24"/>
  <c r="K63" i="24"/>
  <c r="I63" i="24"/>
  <c r="K71" i="24"/>
  <c r="I71" i="24"/>
  <c r="E32" i="24"/>
  <c r="I43" i="24"/>
  <c r="G43" i="24"/>
  <c r="L43" i="24"/>
  <c r="K52" i="24"/>
  <c r="I52" i="24"/>
  <c r="K60" i="24"/>
  <c r="I60" i="24"/>
  <c r="K68" i="24"/>
  <c r="I68" i="24"/>
  <c r="I18" i="24"/>
  <c r="L18" i="24"/>
  <c r="I26" i="24"/>
  <c r="L26" i="24"/>
  <c r="I34" i="24"/>
  <c r="L34" i="24"/>
  <c r="G32" i="24"/>
  <c r="E43" i="24"/>
  <c r="K57" i="24"/>
  <c r="I57" i="24"/>
  <c r="K65" i="24"/>
  <c r="I65" i="24"/>
  <c r="K73" i="24"/>
  <c r="I73" i="24"/>
  <c r="K54" i="24"/>
  <c r="I54" i="24"/>
  <c r="K62" i="24"/>
  <c r="I62" i="24"/>
  <c r="K70" i="24"/>
  <c r="I70" i="24"/>
  <c r="I32" i="24"/>
  <c r="L32" i="24"/>
  <c r="K51" i="24"/>
  <c r="I51" i="24"/>
  <c r="K59" i="24"/>
  <c r="I59" i="24"/>
  <c r="K67" i="24"/>
  <c r="I67" i="24"/>
  <c r="K75" i="24"/>
  <c r="I75" i="24"/>
  <c r="I77" i="24" s="1"/>
  <c r="K56" i="24"/>
  <c r="I56" i="24"/>
  <c r="K64" i="24"/>
  <c r="I64" i="24"/>
  <c r="K72" i="24"/>
  <c r="I72" i="24"/>
  <c r="F40" i="24"/>
  <c r="J41" i="24"/>
  <c r="F42" i="24"/>
  <c r="J43" i="24"/>
  <c r="F44" i="24"/>
  <c r="H40" i="24"/>
  <c r="H42" i="24"/>
  <c r="H44" i="24"/>
  <c r="J40" i="24"/>
  <c r="J42" i="24"/>
  <c r="J44" i="24"/>
  <c r="K40" i="24"/>
  <c r="K42" i="24"/>
  <c r="L40" i="24"/>
  <c r="L42" i="24"/>
  <c r="L44" i="24"/>
  <c r="E40" i="24"/>
  <c r="E42" i="24"/>
  <c r="E44" i="24"/>
  <c r="H39" i="24" l="1"/>
  <c r="F39" i="24"/>
  <c r="D39" i="24"/>
  <c r="J39" i="24"/>
  <c r="K39" i="24"/>
  <c r="H45" i="24"/>
  <c r="F45" i="24"/>
  <c r="D45" i="24"/>
  <c r="J45" i="24"/>
  <c r="K45" i="24"/>
  <c r="I79" i="24"/>
  <c r="I14" i="24"/>
  <c r="L14" i="24"/>
  <c r="M14" i="24"/>
  <c r="G14" i="24"/>
  <c r="E14" i="24"/>
  <c r="I45" i="24"/>
  <c r="G45" i="24"/>
  <c r="L45" i="24"/>
  <c r="E45" i="24"/>
  <c r="M45" i="24"/>
  <c r="I6" i="24"/>
  <c r="L6" i="24"/>
  <c r="M6" i="24"/>
  <c r="G6" i="24"/>
  <c r="E6" i="24"/>
  <c r="K77" i="24"/>
  <c r="I39" i="24"/>
  <c r="G39" i="24"/>
  <c r="L39" i="24"/>
  <c r="M39" i="24"/>
  <c r="E39" i="24"/>
  <c r="K6" i="24"/>
  <c r="J6" i="24"/>
  <c r="H6" i="24"/>
  <c r="F6" i="24"/>
  <c r="D6" i="24"/>
  <c r="K14" i="24"/>
  <c r="J14" i="24"/>
  <c r="H14" i="24"/>
  <c r="F14" i="24"/>
  <c r="D14" i="24"/>
  <c r="J79" i="24"/>
  <c r="J78" i="24"/>
  <c r="K79" i="24" l="1"/>
  <c r="K78" i="24"/>
  <c r="I78" i="24"/>
  <c r="I83" i="24" l="1"/>
  <c r="I82" i="24"/>
  <c r="I81" i="24"/>
</calcChain>
</file>

<file path=xl/sharedStrings.xml><?xml version="1.0" encoding="utf-8"?>
<sst xmlns="http://schemas.openxmlformats.org/spreadsheetml/2006/main" count="1843" uniqueCount="520">
  <si>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</si>
  <si>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</si>
  <si>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</si>
  <si>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</si>
  <si>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</si>
  <si>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</si>
  <si>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</si>
  <si>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</si>
  <si>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</si>
  <si>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</si>
  <si>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</si>
  <si>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</si>
  <si>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</si>
  <si>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Aschaffenburg, Stadt (09661)</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</si>
  <si>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</si>
  <si>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</si>
  <si>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</si>
  <si>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</si>
  <si>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</si>
  <si>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</si>
  <si>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</si>
  <si>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</si>
  <si>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</si>
  <si>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</si>
  <si>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</si>
  <si>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</si>
  <si>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</si>
  <si>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</si>
  <si>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Südost</t>
  </si>
  <si>
    <t>Nordostpark 14</t>
  </si>
  <si>
    <t>90411 Nürnberg</t>
  </si>
  <si>
    <t>E-Mail:</t>
  </si>
  <si>
    <t>Statistik-Service-Suedost@arbeitsagentur.de</t>
  </si>
  <si>
    <t>Hotline:</t>
  </si>
  <si>
    <t>0911/179-8001</t>
  </si>
  <si>
    <t>Fax:</t>
  </si>
  <si>
    <t>0911/179-908001</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</si>
  <si>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</si>
  <si>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</si>
  <si>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</si>
  <si>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</si>
  <si>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</si>
  <si>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</si>
  <si>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</si>
  <si>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</si>
  <si>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</si>
  <si>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</si>
  <si>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</si>
  <si>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</si>
  <si>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</si>
  <si>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</si>
  <si>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</si>
  <si>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</si>
  <si>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</si>
  <si>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</si>
  <si>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</si>
  <si>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</si>
  <si>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</si>
  <si>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</si>
  <si>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</si>
  <si>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</si>
  <si>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</si>
  <si>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</si>
  <si>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</si>
  <si>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</si>
  <si>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</si>
  <si>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</si>
  <si>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</si>
  <si>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</si>
  <si>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</si>
  <si>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</si>
  <si>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</si>
  <si>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</si>
  <si>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</si>
  <si>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</si>
  <si>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</si>
  <si>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</si>
  <si>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</si>
  <si>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</si>
  <si>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</si>
  <si>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</si>
  <si>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</si>
  <si>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</si>
  <si>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</si>
  <si>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</si>
  <si>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</si>
  <si>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</si>
  <si>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</si>
  <si>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</si>
  <si>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</si>
  <si>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</si>
  <si>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</si>
  <si>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Aschaffenburg, Stadt (09661);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</si>
  <si>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</si>
  <si>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</si>
  <si>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</si>
  <si>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</si>
  <si>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</si>
  <si>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</si>
  <si>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</si>
  <si>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</si>
  <si>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</si>
  <si>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</si>
  <si>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</si>
  <si>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</si>
  <si>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</si>
  <si>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</si>
  <si>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</si>
  <si>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</si>
  <si>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</si>
  <si>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</si>
  <si>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</si>
  <si>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</si>
  <si>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</si>
  <si>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</si>
  <si>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</si>
  <si>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</si>
  <si>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</si>
  <si>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</si>
  <si>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</si>
  <si>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</si>
  <si>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</si>
  <si>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</si>
  <si>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</si>
  <si>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</si>
  <si>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</si>
  <si>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</si>
  <si>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</si>
  <si>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</si>
  <si>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Bundesland Bayern</t>
  </si>
  <si>
    <t>Westdeutschland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</si>
  <si>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</si>
  <si>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</si>
  <si>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</si>
  <si>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</si>
  <si>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</si>
  <si>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</si>
  <si>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</si>
  <si>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</si>
  <si>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</si>
  <si>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</si>
  <si>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</si>
  <si>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</si>
  <si>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</si>
  <si>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</si>
  <si>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</si>
  <si>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</si>
  <si>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</si>
  <si>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</si>
  <si>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</si>
  <si>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</si>
  <si>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</si>
  <si>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</si>
  <si>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</si>
  <si>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</si>
  <si>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</si>
  <si>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</si>
  <si>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</si>
  <si>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</si>
  <si>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</si>
  <si>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</si>
  <si>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</si>
  <si>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</si>
  <si>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</si>
  <si>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</si>
  <si>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</si>
  <si>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</si>
  <si>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</si>
  <si>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</si>
  <si>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</si>
  <si>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</si>
  <si>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</si>
  <si>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</si>
  <si>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</si>
  <si>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</si>
  <si>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</si>
  <si>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</si>
  <si>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</si>
  <si>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</si>
  <si>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</si>
  <si>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</si>
  <si>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</si>
  <si>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</si>
  <si>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Aschaffenburg, Stadt (09661)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</si>
  <si>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</si>
  <si>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</si>
  <si>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</si>
  <si>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</si>
  <si>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</si>
  <si>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</si>
  <si>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</si>
  <si>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</si>
  <si>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</si>
  <si>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</si>
  <si>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</si>
  <si>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</si>
  <si>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</si>
  <si>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</si>
  <si>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</si>
  <si>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</si>
  <si>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</si>
  <si>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</si>
  <si>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</si>
  <si>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</si>
  <si>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</si>
  <si>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</si>
  <si>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</si>
  <si>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</si>
  <si>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</si>
  <si>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</si>
  <si>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</si>
  <si>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</si>
  <si>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</si>
  <si>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</si>
  <si>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</si>
  <si>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</si>
  <si>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</si>
  <si>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</si>
  <si>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</si>
  <si>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</si>
  <si>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</si>
  <si>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</si>
  <si>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</si>
  <si>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</si>
  <si>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</si>
  <si>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</si>
  <si>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</si>
  <si>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</si>
  <si>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</si>
  <si>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</si>
  <si>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</si>
  <si>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</si>
  <si>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</si>
  <si>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</si>
  <si>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</si>
  <si>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</si>
  <si>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</si>
  <si>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</si>
  <si>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</si>
  <si>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</si>
  <si>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</si>
  <si>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</si>
  <si>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</si>
  <si>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</si>
  <si>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</si>
  <si>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</si>
  <si>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</si>
  <si>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</si>
  <si>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</si>
  <si>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</si>
  <si>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</si>
  <si>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</si>
  <si>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</si>
  <si>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</si>
  <si>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</si>
  <si>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</si>
  <si>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</si>
  <si>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</si>
  <si>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</si>
  <si>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</si>
  <si>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</si>
  <si>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</si>
  <si>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</si>
  <si>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</si>
  <si>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</si>
  <si>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</si>
  <si>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</si>
  <si>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</si>
  <si>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</si>
  <si>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</si>
  <si>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</si>
  <si>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</si>
  <si>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</si>
  <si>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</si>
  <si>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</si>
  <si>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</si>
  <si>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</si>
  <si>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</si>
  <si>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</si>
  <si>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</si>
  <si>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</si>
  <si>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</si>
  <si>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</si>
  <si>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</si>
  <si>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</si>
  <si>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</si>
  <si>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</si>
  <si>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</si>
  <si>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</si>
  <si>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</si>
  <si>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</si>
  <si>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</si>
  <si>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</si>
  <si>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</si>
  <si>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</si>
  <si>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</si>
  <si>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</si>
  <si>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</si>
  <si>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</si>
  <si>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</si>
  <si>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</si>
  <si>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</si>
  <si>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</si>
  <si>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</si>
  <si>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</si>
  <si>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</si>
  <si>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</si>
  <si>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</si>
  <si>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</si>
  <si>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</si>
  <si>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</si>
  <si>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</si>
  <si>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</si>
  <si>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</si>
  <si>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</si>
  <si>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</si>
  <si>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</si>
  <si>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</si>
  <si>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</si>
  <si>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</si>
  <si>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</si>
  <si>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</si>
  <si>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</si>
  <si>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</si>
  <si>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</si>
  <si>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</si>
  <si>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</si>
  <si>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</si>
  <si>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</si>
  <si>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</si>
  <si>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</si>
  <si>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</si>
  <si>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</si>
  <si>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</si>
  <si>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</si>
  <si>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</si>
  <si>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</si>
  <si>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</si>
  <si>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</si>
  <si>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</si>
  <si>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</si>
  <si>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</si>
  <si>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</si>
  <si>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</si>
  <si>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</si>
  <si>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</si>
  <si>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</si>
  <si>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</si>
  <si>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</si>
  <si>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</si>
  <si>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</si>
  <si>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</si>
  <si>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</si>
  <si>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</si>
  <si>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</si>
  <si>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</si>
  <si>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</si>
  <si>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</si>
  <si>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</si>
  <si>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</si>
  <si>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</si>
  <si>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</si>
  <si>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</si>
  <si>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</si>
  <si>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</si>
  <si>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</si>
  <si>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</si>
  <si>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</si>
  <si>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</si>
  <si>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</si>
  <si>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</si>
  <si>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</si>
  <si>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</si>
  <si>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Aschaffenburg, Stadt (09661);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</si>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</sst>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1">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164" fontId="16" fillId="0" borderId="0" xfId="12" applyNumberFormat="1" applyFont="1" applyFill="1" applyBorder="1" applyAlignment="1">
      <alignment horizontal="left"/>
    </xf>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9" fillId="0" borderId="0" xfId="4" applyFont="1" applyFill="1" applyBorder="1" applyAlignment="1">
      <alignment horizontal="left" wrapText="1"/>
    </xf>
    <xf numFmtId="0" fontId="3" fillId="0" borderId="0" xfId="3"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3" applyFont="1" applyFill="1" applyBorder="1" applyAlignment="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5" fillId="0" borderId="0" xfId="5" applyFont="1" applyFill="1" applyBorder="1" applyAlignment="1">
      <alignment horizontal="left"/>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3" fillId="0" borderId="0" xfId="4" applyFont="1" applyBorder="1" applyAlignment="1">
      <alignment horizontal="left"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64" fontId="16" fillId="0" borderId="6" xfId="4" applyNumberFormat="1" applyFont="1" applyBorder="1" applyAlignment="1">
      <alignment horizontal="center" vertical="top"/>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49" fontId="16" fillId="0" borderId="0" xfId="9" applyNumberFormat="1" applyFont="1" applyFill="1" applyBorder="1" applyAlignment="1"/>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7" fillId="0" borderId="0" xfId="4" applyFont="1" applyAlignment="1">
      <alignment wrapText="1"/>
    </xf>
    <xf numFmtId="0" fontId="34" fillId="0" borderId="0" xfId="6" applyFont="1" applyAlignment="1" applyProtection="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9" xfId="4" applyFont="1" applyBorder="1" applyAlignment="1">
      <alignment horizontal="center" vertical="center"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0" fontId="3" fillId="0" borderId="0" xfId="4" applyNumberFormat="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15" fillId="0" borderId="0" xfId="21" applyFill="1" applyAlignment="1" applyProtection="1"/>
    <xf numFmtId="0" fontId="15" fillId="0" borderId="0" xfId="21" applyFill="1" applyAlignment="1" applyProtection="1">
      <alignment horizontal="left"/>
    </xf>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xf numFmtId="0" fontId="15" fillId="0" borderId="0" xfId="21" applyAlignment="1" applyProtection="1">
      <alignment horizontal="left" wrapText="1" indent="2"/>
    </xf>
    <xf numFmtId="0" fontId="3" fillId="0" borderId="0" xfId="4" applyFont="1" applyAlignment="1">
      <alignment horizontal="left" wrapText="1"/>
    </xf>
    <xf numFmtId="0" fontId="3" fillId="0" borderId="0" xfId="4"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{D96E0682-DB96-4829-89BB-C32C928CF528}</c15:txfldGUID>
                      <c15:f>Daten_Diagramme!$D$6</c15:f>
                      <c15:dlblFieldTableCache>
                        <c:ptCount val="1"/>
                        <c:pt idx="0">
                          <c:v>0.8</c:v>
                        </c:pt>
                      </c15:dlblFieldTableCache>
                    </c15:dlblFTEntry>
                  </c15:dlblFieldTable>
                  <c15:showDataLabelsRange val="0"/>
                </c:ext>
                <c:ext xmlns:c16="http://schemas.microsoft.com/office/drawing/2014/chart" uri="{C3380CC4-5D6E-409C-BE32-E72D297353CC}">
                  <c16:uniqueId val="{00000000-1565-4AAF-8D63-6BC1B9E1D184}"/>
                </c:ext>
              </c:extLst>
            </c:dLbl>
            <c:dLbl>
              <c:idx val="1"/>
              <c:tx>
                <c:strRef>
                  <c:f>Daten_Diagramme!$D$7</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{CCC897BD-6D08-4D11-A3C4-025499E40EC1}</c15:txfldGUID>
                      <c15:f>Daten_Diagramme!$D$7</c15:f>
                      <c15:dlblFieldTableCache>
                        <c:ptCount val="1"/>
                        <c:pt idx="0">
                          <c:v>1.0</c:v>
                        </c:pt>
                      </c15:dlblFieldTableCache>
                    </c15:dlblFTEntry>
                  </c15:dlblFieldTable>
                  <c15:showDataLabelsRange val="0"/>
                </c:ext>
                <c:ext xmlns:c16="http://schemas.microsoft.com/office/drawing/2014/chart" uri="{C3380CC4-5D6E-409C-BE32-E72D297353CC}">
                  <c16:uniqueId val="{00000001-1565-4AAF-8D63-6BC1B9E1D184}"/>
                </c:ext>
              </c:extLst>
            </c:dLbl>
            <c:dLbl>
              <c:idx val="2"/>
              <c:tx>
                <c:strRef>
                  <c:f>Daten_Diagramme!$D$8</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{117AE698-421A-432D-8364-D1999DFCAD18}</c15:txfldGUID>
                      <c15:f>Daten_Diagramme!$D$8</c15:f>
                      <c15:dlblFieldTableCache>
                        <c:ptCount val="1"/>
                        <c:pt idx="0">
                          <c:v>1.1</c:v>
                        </c:pt>
                      </c15:dlblFieldTableCache>
                    </c15:dlblFTEntry>
                  </c15:dlblFieldTable>
                  <c15:showDataLabelsRange val="0"/>
                </c:ext>
                <c:ext xmlns:c16="http://schemas.microsoft.com/office/drawing/2014/chart" uri="{C3380CC4-5D6E-409C-BE32-E72D297353CC}">
                  <c16:uniqueId val="{00000002-1565-4AAF-8D63-6BC1B9E1D184}"/>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{BB79C3EC-CBDB-4798-AB2A-01284774AB99}</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1565-4AAF-8D63-6BC1B9E1D184}"/>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0.79219337205329687</c:v>
                </c:pt>
                <c:pt idx="1">
                  <c:v>1.0013227114154917</c:v>
                </c:pt>
                <c:pt idx="2">
                  <c:v>1.1186464311118853</c:v>
                </c:pt>
                <c:pt idx="3">
                  <c:v>1.0875687030768</c:v>
                </c:pt>
              </c:numCache>
            </c:numRef>
          </c:val>
          <c:extLst>
            <c:ext xmlns:c16="http://schemas.microsoft.com/office/drawing/2014/chart" uri="{C3380CC4-5D6E-409C-BE32-E72D297353CC}">
              <c16:uniqueId val="{00000004-1565-4AAF-8D63-6BC1B9E1D184}"/>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{3DCE6692-77AC-4BA6-81CF-9EE126948948}</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1565-4AAF-8D63-6BC1B9E1D184}"/>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{CBCFA98B-2656-4DFE-8498-0FEB4434DED2}</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1565-4AAF-8D63-6BC1B9E1D184}"/>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{E477E5D6-0EAB-443E-A250-159E2513EDEA}</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1565-4AAF-8D63-6BC1B9E1D184}"/>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{D53D196C-357C-496E-917E-613D7118F27E}</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1565-4AAF-8D63-6BC1B9E1D184}"/>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1565-4AAF-8D63-6BC1B9E1D184}"/>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1565-4AAF-8D63-6BC1B9E1D184}"/>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{77E2AC18-7354-4881-B5BA-65A29CD57859}</c15:txfldGUID>
                      <c15:f>Daten_Diagramme!$E$6</c15:f>
                      <c15:dlblFieldTableCache>
                        <c:ptCount val="1"/>
                        <c:pt idx="0">
                          <c:v>-2.4</c:v>
                        </c:pt>
                      </c15:dlblFieldTableCache>
                    </c15:dlblFTEntry>
                  </c15:dlblFieldTable>
                  <c15:showDataLabelsRange val="0"/>
                </c:ext>
                <c:ext xmlns:c16="http://schemas.microsoft.com/office/drawing/2014/chart" uri="{C3380CC4-5D6E-409C-BE32-E72D297353CC}">
                  <c16:uniqueId val="{00000000-68CE-418B-BFF0-041E32A89627}"/>
                </c:ext>
              </c:extLst>
            </c:dLbl>
            <c:dLbl>
              <c:idx val="1"/>
              <c:tx>
                <c:strRef>
                  <c:f>Daten_Diagramme!$E$7</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{2C87EDF9-5F00-46C2-A81A-883DDC6B374D}</c15:txfldGUID>
                      <c15:f>Daten_Diagramme!$E$7</c15:f>
                      <c15:dlblFieldTableCache>
                        <c:ptCount val="1"/>
                        <c:pt idx="0">
                          <c:v>-1.9</c:v>
                        </c:pt>
                      </c15:dlblFieldTableCache>
                    </c15:dlblFTEntry>
                  </c15:dlblFieldTable>
                  <c15:showDataLabelsRange val="0"/>
                </c:ext>
                <c:ext xmlns:c16="http://schemas.microsoft.com/office/drawing/2014/chart" uri="{C3380CC4-5D6E-409C-BE32-E72D297353CC}">
                  <c16:uniqueId val="{00000001-68CE-418B-BFF0-041E32A89627}"/>
                </c:ext>
              </c:extLst>
            </c:dLbl>
            <c:dLbl>
              <c:idx val="2"/>
              <c:tx>
                <c:strRef>
                  <c:f>Daten_Diagramme!$E$8</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{A7B34B98-FD64-4D67-B0B7-B75805616105}</c15:txfldGUID>
                      <c15:f>Daten_Diagramme!$E$8</c15:f>
                      <c15:dlblFieldTableCache>
                        <c:ptCount val="1"/>
                        <c:pt idx="0">
                          <c:v>-2.8</c:v>
                        </c:pt>
                      </c15:dlblFieldTableCache>
                    </c15:dlblFTEntry>
                  </c15:dlblFieldTable>
                  <c15:showDataLabelsRange val="0"/>
                </c:ext>
                <c:ext xmlns:c16="http://schemas.microsoft.com/office/drawing/2014/chart" uri="{C3380CC4-5D6E-409C-BE32-E72D297353CC}">
                  <c16:uniqueId val="{00000002-68CE-418B-BFF0-041E32A89627}"/>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{3788D07A-003E-4E35-AB83-CC02E95C9E1D}</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68CE-418B-BFF0-041E32A89627}"/>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-2.4476831091180866</c:v>
                </c:pt>
                <c:pt idx="1">
                  <c:v>-1.8915068707011207</c:v>
                </c:pt>
                <c:pt idx="2">
                  <c:v>-2.7637010795899166</c:v>
                </c:pt>
                <c:pt idx="3">
                  <c:v>-2.8655893304673015</c:v>
                </c:pt>
              </c:numCache>
            </c:numRef>
          </c:val>
          <c:extLst>
            <c:ext xmlns:c16="http://schemas.microsoft.com/office/drawing/2014/chart" uri="{C3380CC4-5D6E-409C-BE32-E72D297353CC}">
              <c16:uniqueId val="{00000004-68CE-418B-BFF0-041E32A89627}"/>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{1A534354-2372-4E77-8318-F30CB4406327}</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68CE-418B-BFF0-041E32A89627}"/>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{3DF8568B-AD4F-4F7C-A7EB-F7E2A888C34F}</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68CE-418B-BFF0-041E32A89627}"/>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{6EB69344-D672-4FBB-B911-E5F5C7C7DD89}</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68CE-418B-BFF0-041E32A89627}"/>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{D3DA25DA-67FD-4A7E-B39F-43AB9BD21EBB}</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68CE-418B-BFF0-041E32A89627}"/>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68CE-418B-BFF0-041E32A89627}"/>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68CE-418B-BFF0-041E32A89627}"/>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{9FC033F2-49F2-4EC6-9F25-251517617A77}</c15:txfldGUID>
                      <c15:f>Daten_Diagramme!$D$14</c15:f>
                      <c15:dlblFieldTableCache>
                        <c:ptCount val="1"/>
                        <c:pt idx="0">
                          <c:v>0.8</c:v>
                        </c:pt>
                      </c15:dlblFieldTableCache>
                    </c15:dlblFTEntry>
                  </c15:dlblFieldTable>
                  <c15:showDataLabelsRange val="0"/>
                </c:ext>
                <c:ext xmlns:c16="http://schemas.microsoft.com/office/drawing/2014/chart" uri="{C3380CC4-5D6E-409C-BE32-E72D297353CC}">
                  <c16:uniqueId val="{00000000-A822-4E52-9AFE-E83CE8696C66}"/>
                </c:ext>
              </c:extLst>
            </c:dLbl>
            <c:dLbl>
              <c:idx val="1"/>
              <c:tx>
                <c:strRef>
                  <c:f>Daten_Diagramme!$D$15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{0A769F79-CC5A-4110-99F4-2CF6352BDEF2}</c15:txfldGUID>
                      <c15:f>Daten_Diagramme!$D$15</c15:f>
                      <c15:dlblFieldTableCache>
                        <c:ptCount val="1"/>
                        <c:pt idx="0">
                          <c:v>*</c:v>
                        </c:pt>
                      </c15:dlblFieldTableCache>
                    </c15:dlblFTEntry>
                  </c15:dlblFieldTable>
                  <c15:showDataLabelsRange val="0"/>
                </c:ext>
                <c:ext xmlns:c16="http://schemas.microsoft.com/office/drawing/2014/chart" uri="{C3380CC4-5D6E-409C-BE32-E72D297353CC}">
                  <c16:uniqueId val="{00000001-A822-4E52-9AFE-E83CE8696C66}"/>
                </c:ext>
              </c:extLst>
            </c:dLbl>
            <c:dLbl>
              <c:idx val="2"/>
              <c:tx>
                <c:strRef>
                  <c:f>Daten_Diagramme!$D$16</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{80959AF2-EC07-4C3E-9FA5-0CDC4D1D64E5}</c15:txfldGUID>
                      <c15:f>Daten_Diagramme!$D$16</c15:f>
                      <c15:dlblFieldTableCache>
                        <c:ptCount val="1"/>
                        <c:pt idx="0">
                          <c:v>*</c:v>
                        </c:pt>
                      </c15:dlblFieldTableCache>
                    </c15:dlblFTEntry>
                  </c15:dlblFieldTable>
                  <c15:showDataLabelsRange val="0"/>
                </c:ext>
                <c:ext xmlns:c16="http://schemas.microsoft.com/office/drawing/2014/chart" uri="{C3380CC4-5D6E-409C-BE32-E72D297353CC}">
                  <c16:uniqueId val="{00000002-A822-4E52-9AFE-E83CE8696C66}"/>
                </c:ext>
              </c:extLst>
            </c:dLbl>
            <c:dLbl>
              <c:idx val="3"/>
              <c:tx>
                <c:strRef>
                  <c:f>Daten_Diagramme!$D$17</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{D128A892-4B0A-499D-BFB8-9782BAE7367B}</c15:txfldGUID>
                      <c15:f>Daten_Diagramme!$D$17</c15:f>
                      <c15:dlblFieldTableCache>
                        <c:ptCount val="1"/>
                        <c:pt idx="0">
                          <c:v>-2.7</c:v>
                        </c:pt>
                      </c15:dlblFieldTableCache>
                    </c15:dlblFTEntry>
                  </c15:dlblFieldTable>
                  <c15:showDataLabelsRange val="0"/>
                </c:ext>
                <c:ext xmlns:c16="http://schemas.microsoft.com/office/drawing/2014/chart" uri="{C3380CC4-5D6E-409C-BE32-E72D297353CC}">
                  <c16:uniqueId val="{00000003-A822-4E52-9AFE-E83CE8696C66}"/>
                </c:ext>
              </c:extLst>
            </c:dLbl>
            <c:dLbl>
              <c:idx val="4"/>
              <c:tx>
                <c:strRef>
                  <c:f>Daten_Diagramme!$D$18</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{C2FFB39C-F58E-4A29-9B71-9BAB62FCD93F}</c15:txfldGUID>
                      <c15:f>Daten_Diagramme!$D$18</c15:f>
                      <c15:dlblFieldTableCache>
                        <c:ptCount val="1"/>
                        <c:pt idx="0">
                          <c:v>-1.5</c:v>
                        </c:pt>
                      </c15:dlblFieldTableCache>
                    </c15:dlblFTEntry>
                  </c15:dlblFieldTable>
                  <c15:showDataLabelsRange val="0"/>
                </c:ext>
                <c:ext xmlns:c16="http://schemas.microsoft.com/office/drawing/2014/chart" uri="{C3380CC4-5D6E-409C-BE32-E72D297353CC}">
                  <c16:uniqueId val="{00000004-A822-4E52-9AFE-E83CE8696C66}"/>
                </c:ext>
              </c:extLst>
            </c:dLbl>
            <c:dLbl>
              <c:idx val="5"/>
              <c:tx>
                <c:strRef>
                  <c:f>Daten_Diagramme!$D$19</c:f>
                  <c:strCache>
                    <c:ptCount val="1"/>
                    <c:pt idx="0">
                      <c:v>-3.2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{DCD17AB3-228A-4122-8265-63A033E4E9A7}</c15:txfldGUID>
                      <c15:f>Daten_Diagramme!$D$19</c15:f>
                      <c15:dlblFieldTableCache>
                        <c:ptCount val="1"/>
                        <c:pt idx="0">
                          <c:v>-3.2</c:v>
                        </c:pt>
                      </c15:dlblFieldTableCache>
                    </c15:dlblFTEntry>
                  </c15:dlblFieldTable>
                  <c15:showDataLabelsRange val="0"/>
                </c:ext>
                <c:ext xmlns:c16="http://schemas.microsoft.com/office/drawing/2014/chart" uri="{C3380CC4-5D6E-409C-BE32-E72D297353CC}">
                  <c16:uniqueId val="{00000005-A822-4E52-9AFE-E83CE8696C66}"/>
                </c:ext>
              </c:extLst>
            </c:dLbl>
            <c:dLbl>
              <c:idx val="6"/>
              <c:tx>
                <c:strRef>
                  <c:f>Daten_Diagramme!$D$20</c:f>
                  <c:strCache>
                    <c:ptCount val="1"/>
                    <c:pt idx="0">
                      <c:v>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{D797C353-03BB-4654-96C5-9ECC6BBA9941}</c15:txfldGUID>
                      <c15:f>Daten_Diagramme!$D$20</c15:f>
                      <c15:dlblFieldTableCache>
                        <c:ptCount val="1"/>
                        <c:pt idx="0">
                          <c:v>1.7</c:v>
                        </c:pt>
                      </c15:dlblFieldTableCache>
                    </c15:dlblFTEntry>
                  </c15:dlblFieldTable>
                  <c15:showDataLabelsRange val="0"/>
                </c:ext>
                <c:ext xmlns:c16="http://schemas.microsoft.com/office/drawing/2014/chart" uri="{C3380CC4-5D6E-409C-BE32-E72D297353CC}">
                  <c16:uniqueId val="{00000006-A822-4E52-9AFE-E83CE8696C66}"/>
                </c:ext>
              </c:extLst>
            </c:dLbl>
            <c:dLbl>
              <c:idx val="7"/>
              <c:tx>
                <c:strRef>
                  <c:f>Daten_Diagramme!$D$21</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{C8D8F5F7-237C-4E47-ABAE-30408E0B3488}</c15:txfldGUID>
                      <c15:f>Daten_Diagramme!$D$21</c15:f>
                      <c15:dlblFieldTableCache>
                        <c:ptCount val="1"/>
                        <c:pt idx="0">
                          <c:v>*</c:v>
                        </c:pt>
                      </c15:dlblFieldTableCache>
                    </c15:dlblFTEntry>
                  </c15:dlblFieldTable>
                  <c15:showDataLabelsRange val="0"/>
                </c:ext>
                <c:ext xmlns:c16="http://schemas.microsoft.com/office/drawing/2014/chart" uri="{C3380CC4-5D6E-409C-BE32-E72D297353CC}">
                  <c16:uniqueId val="{00000007-A822-4E52-9AFE-E83CE8696C66}"/>
                </c:ext>
              </c:extLst>
            </c:dLbl>
            <c:dLbl>
              <c:idx val="8"/>
              <c:tx>
                <c:strRef>
                  <c:f>Daten_Diagramme!$D$22</c:f>
                  <c:strCache>
                    <c:ptCount val="1"/>
                    <c:pt idx="0">
                      <c:v>4.4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{941AD60D-953D-4588-9A40-E3E2E70AB81B}</c15:txfldGUID>
                      <c15:f>Daten_Diagramme!$D$22</c15:f>
                      <c15:dlblFieldTableCache>
                        <c:ptCount val="1"/>
                        <c:pt idx="0">
                          <c:v>4.4</c:v>
                        </c:pt>
                      </c15:dlblFieldTableCache>
                    </c15:dlblFTEntry>
                  </c15:dlblFieldTable>
                  <c15:showDataLabelsRange val="0"/>
                </c:ext>
                <c:ext xmlns:c16="http://schemas.microsoft.com/office/drawing/2014/chart" uri="{C3380CC4-5D6E-409C-BE32-E72D297353CC}">
                  <c16:uniqueId val="{00000008-A822-4E52-9AFE-E83CE8696C66}"/>
                </c:ext>
              </c:extLst>
            </c:dLbl>
            <c:dLbl>
              <c:idx val="9"/>
              <c:tx>
                <c:strRef>
                  <c:f>Daten_Diagramme!$D$23</c:f>
                  <c:strCache>
                    <c:ptCount val="1"/>
                    <c:pt idx="0">
                      <c:v>6.8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{E4296DDB-55C8-4D67-AE21-97774819FA7C}</c15:txfldGUID>
                      <c15:f>Daten_Diagramme!$D$23</c15:f>
                      <c15:dlblFieldTableCache>
                        <c:ptCount val="1"/>
                        <c:pt idx="0">
                          <c:v>6.8</c:v>
                        </c:pt>
                      </c15:dlblFieldTableCache>
                    </c15:dlblFTEntry>
                  </c15:dlblFieldTable>
                  <c15:showDataLabelsRange val="0"/>
                </c:ext>
                <c:ext xmlns:c16="http://schemas.microsoft.com/office/drawing/2014/chart" uri="{C3380CC4-5D6E-409C-BE32-E72D297353CC}">
                  <c16:uniqueId val="{00000009-A822-4E52-9AFE-E83CE8696C66}"/>
                </c:ext>
              </c:extLst>
            </c:dLbl>
            <c:dLbl>
              <c:idx val="10"/>
              <c:tx>
                <c:strRef>
                  <c:f>Daten_Diagramme!$D$24</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{66E1F5E2-D7FB-4A81-AF13-D7D72EC2705C}</c15:txfldGUID>
                      <c15:f>Daten_Diagramme!$D$24</c15:f>
                      <c15:dlblFieldTableCache>
                        <c:ptCount val="1"/>
                        <c:pt idx="0">
                          <c:v>-1.0</c:v>
                        </c:pt>
                      </c15:dlblFieldTableCache>
                    </c15:dlblFTEntry>
                  </c15:dlblFieldTable>
                  <c15:showDataLabelsRange val="0"/>
                </c:ext>
                <c:ext xmlns:c16="http://schemas.microsoft.com/office/drawing/2014/chart" uri="{C3380CC4-5D6E-409C-BE32-E72D297353CC}">
                  <c16:uniqueId val="{0000000A-A822-4E52-9AFE-E83CE8696C66}"/>
                </c:ext>
              </c:extLst>
            </c:dLbl>
            <c:dLbl>
              <c:idx val="11"/>
              <c:tx>
                <c:strRef>
                  <c:f>Daten_Diagramme!$D$25</c:f>
                  <c:strCache>
                    <c:ptCount val="1"/>
                    <c:pt idx="0">
                      <c:v>12.9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{D7D12B59-5759-4DC0-A780-474E0B232552}</c15:txfldGUID>
                      <c15:f>Daten_Diagramme!$D$25</c15:f>
                      <c15:dlblFieldTableCache>
                        <c:ptCount val="1"/>
                        <c:pt idx="0">
                          <c:v>12.9</c:v>
                        </c:pt>
                      </c15:dlblFieldTableCache>
                    </c15:dlblFTEntry>
                  </c15:dlblFieldTable>
                  <c15:showDataLabelsRange val="0"/>
                </c:ext>
                <c:ext xmlns:c16="http://schemas.microsoft.com/office/drawing/2014/chart" uri="{C3380CC4-5D6E-409C-BE32-E72D297353CC}">
                  <c16:uniqueId val="{0000000B-A822-4E52-9AFE-E83CE8696C66}"/>
                </c:ext>
              </c:extLst>
            </c:dLbl>
            <c:dLbl>
              <c:idx val="12"/>
              <c:tx>
                <c:strRef>
                  <c:f>Daten_Diagramme!$D$26</c:f>
                  <c:strCache>
                    <c:ptCount val="1"/>
                    <c:pt idx="0">
                      <c:v>-11.8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{215BC5C8-637F-4B7F-BA29-1B742D8EF34D}</c15:txfldGUID>
                      <c15:f>Daten_Diagramme!$D$26</c15:f>
                      <c15:dlblFieldTableCache>
                        <c:ptCount val="1"/>
                        <c:pt idx="0">
                          <c:v>-11.8</c:v>
                        </c:pt>
                      </c15:dlblFieldTableCache>
                    </c15:dlblFTEntry>
                  </c15:dlblFieldTable>
                  <c15:showDataLabelsRange val="0"/>
                </c:ext>
                <c:ext xmlns:c16="http://schemas.microsoft.com/office/drawing/2014/chart" uri="{C3380CC4-5D6E-409C-BE32-E72D297353CC}">
                  <c16:uniqueId val="{0000000C-A822-4E52-9AFE-E83CE8696C66}"/>
                </c:ext>
              </c:extLst>
            </c:dLbl>
            <c:dLbl>
              <c:idx val="13"/>
              <c:tx>
                <c:strRef>
                  <c:f>Daten_Diagramme!$D$27</c:f>
                  <c:strCache>
                    <c:ptCount val="1"/>
                    <c:pt idx="0">
                      <c:v>3.3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{478062BE-2059-4E0A-80DD-987131A5C1D9}</c15:txfldGUID>
                      <c15:f>Daten_Diagramme!$D$27</c15:f>
                      <c15:dlblFieldTableCache>
                        <c:ptCount val="1"/>
                        <c:pt idx="0">
                          <c:v>3.3</c:v>
                        </c:pt>
                      </c15:dlblFieldTableCache>
                    </c15:dlblFTEntry>
                  </c15:dlblFieldTable>
                  <c15:showDataLabelsRange val="0"/>
                </c:ext>
                <c:ext xmlns:c16="http://schemas.microsoft.com/office/drawing/2014/chart" uri="{C3380CC4-5D6E-409C-BE32-E72D297353CC}">
                  <c16:uniqueId val="{0000000D-A822-4E52-9AFE-E83CE8696C66}"/>
                </c:ext>
              </c:extLst>
            </c:dLbl>
            <c:dLbl>
              <c:idx val="14"/>
              <c:tx>
                <c:strRef>
                  <c:f>Daten_Diagramme!$D$28</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{9C21A7D4-AEA7-4C56-BAF4-8699D1BA1FD1}</c15:txfldGUID>
                      <c15:f>Daten_Diagramme!$D$28</c15:f>
                      <c15:dlblFieldTableCache>
                        <c:ptCount val="1"/>
                        <c:pt idx="0">
                          <c:v>2.6</c:v>
                        </c:pt>
                      </c15:dlblFieldTableCache>
                    </c15:dlblFTEntry>
                  </c15:dlblFieldTable>
                  <c15:showDataLabelsRange val="0"/>
                </c:ext>
                <c:ext xmlns:c16="http://schemas.microsoft.com/office/drawing/2014/chart" uri="{C3380CC4-5D6E-409C-BE32-E72D297353CC}">
                  <c16:uniqueId val="{0000000E-A822-4E52-9AFE-E83CE8696C66}"/>
                </c:ext>
              </c:extLst>
            </c:dLbl>
            <c:dLbl>
              <c:idx val="15"/>
              <c:tx>
                <c:strRef>
                  <c:f>Daten_Diagramme!$D$29</c:f>
                  <c:strCache>
                    <c:ptCount val="1"/>
                    <c:pt idx="0">
                      <c:v>-24.8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{9D843EED-962E-44CF-928E-592F0B5940E5}</c15:txfldGUID>
                      <c15:f>Daten_Diagramme!$D$29</c15:f>
                      <c15:dlblFieldTableCache>
                        <c:ptCount val="1"/>
                        <c:pt idx="0">
                          <c:v>-24.8</c:v>
                        </c:pt>
                      </c15:dlblFieldTableCache>
                    </c15:dlblFTEntry>
                  </c15:dlblFieldTable>
                  <c15:showDataLabelsRange val="0"/>
                </c:ext>
                <c:ext xmlns:c16="http://schemas.microsoft.com/office/drawing/2014/chart" uri="{C3380CC4-5D6E-409C-BE32-E72D297353CC}">
                  <c16:uniqueId val="{0000000F-A822-4E52-9AFE-E83CE8696C66}"/>
                </c:ext>
              </c:extLst>
            </c:dLbl>
            <c:dLbl>
              <c:idx val="16"/>
              <c:tx>
                <c:strRef>
                  <c:f>Daten_Diagramme!$D$30</c:f>
                  <c:strCache>
                    <c:ptCount val="1"/>
                    <c:pt idx="0">
                      <c:v>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{B24F3E21-F090-4B95-B47F-D0217BD6C7D2}</c15:txfldGUID>
                      <c15:f>Daten_Diagramme!$D$30</c15:f>
                      <c15:dlblFieldTableCache>
                        <c:ptCount val="1"/>
                        <c:pt idx="0">
                          <c:v>2.1</c:v>
                        </c:pt>
                      </c15:dlblFieldTableCache>
                    </c15:dlblFTEntry>
                  </c15:dlblFieldTable>
                  <c15:showDataLabelsRange val="0"/>
                </c:ext>
                <c:ext xmlns:c16="http://schemas.microsoft.com/office/drawing/2014/chart" uri="{C3380CC4-5D6E-409C-BE32-E72D297353CC}">
                  <c16:uniqueId val="{00000010-A822-4E52-9AFE-E83CE8696C66}"/>
                </c:ext>
              </c:extLst>
            </c:dLbl>
            <c:dLbl>
              <c:idx val="17"/>
              <c:tx>
                <c:strRef>
                  <c:f>Daten_Diagramme!$D$31</c:f>
                  <c:strCache>
                    <c:ptCount val="1"/>
                    <c:pt idx="0">
                      <c:v>-0.3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{BEF0CBC2-2C4D-45D4-9C3C-C3ABB1CDAB32}</c15:txfldGUID>
                      <c15:f>Daten_Diagramme!$D$31</c15:f>
                      <c15:dlblFieldTableCache>
                        <c:ptCount val="1"/>
                        <c:pt idx="0">
                          <c:v>-0.3</c:v>
                        </c:pt>
                      </c15:dlblFieldTableCache>
                    </c15:dlblFTEntry>
                  </c15:dlblFieldTable>
                  <c15:showDataLabelsRange val="0"/>
                </c:ext>
                <c:ext xmlns:c16="http://schemas.microsoft.com/office/drawing/2014/chart" uri="{C3380CC4-5D6E-409C-BE32-E72D297353CC}">
                  <c16:uniqueId val="{00000011-A822-4E52-9AFE-E83CE8696C66}"/>
                </c:ext>
              </c:extLst>
            </c:dLbl>
            <c:dLbl>
              <c:idx val="18"/>
              <c:tx>
                <c:strRef>
                  <c:f>Daten_Diagramme!$D$32</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{9D38CFE7-B77D-4EB9-9C21-1BC2FF61168E}</c15:txfldGUID>
                      <c15:f>Daten_Diagramme!$D$32</c15:f>
                      <c15:dlblFieldTableCache>
                        <c:ptCount val="1"/>
                        <c:pt idx="0">
                          <c:v>2.9</c:v>
                        </c:pt>
                      </c15:dlblFieldTableCache>
                    </c15:dlblFTEntry>
                  </c15:dlblFieldTable>
                  <c15:showDataLabelsRange val="0"/>
                </c:ext>
                <c:ext xmlns:c16="http://schemas.microsoft.com/office/drawing/2014/chart" uri="{C3380CC4-5D6E-409C-BE32-E72D297353CC}">
                  <c16:uniqueId val="{00000012-A822-4E52-9AFE-E83CE8696C66}"/>
                </c:ext>
              </c:extLst>
            </c:dLbl>
            <c:dLbl>
              <c:idx val="19"/>
              <c:tx>
                <c:strRef>
                  <c:f>Daten_Diagramme!$D$33</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{08B14C6E-AE63-470E-B512-348ABFAAA17B}</c15:txfldGUID>
                      <c15:f>Daten_Diagramme!$D$33</c15:f>
                      <c15:dlblFieldTableCache>
                        <c:ptCount val="1"/>
                        <c:pt idx="0">
                          <c:v>1.3</c:v>
                        </c:pt>
                      </c15:dlblFieldTableCache>
                    </c15:dlblFTEntry>
                  </c15:dlblFieldTable>
                  <c15:showDataLabelsRange val="0"/>
                </c:ext>
                <c:ext xmlns:c16="http://schemas.microsoft.com/office/drawing/2014/chart" uri="{C3380CC4-5D6E-409C-BE32-E72D297353CC}">
                  <c16:uniqueId val="{00000013-A822-4E52-9AFE-E83CE8696C66}"/>
                </c:ext>
              </c:extLst>
            </c:dLbl>
            <c:dLbl>
              <c:idx val="20"/>
              <c:tx>
                <c:strRef>
                  <c:f>Daten_Diagramme!$D$34</c:f>
                  <c:strCache>
                    <c:ptCount val="1"/>
                    <c:pt idx="0">
                      <c:v>7.4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{F395E816-D6F6-4FED-8765-704A6789FAB5}</c15:txfldGUID>
                      <c15:f>Daten_Diagramme!$D$34</c15:f>
                      <c15:dlblFieldTableCache>
                        <c:ptCount val="1"/>
                        <c:pt idx="0">
                          <c:v>7.4</c:v>
                        </c:pt>
                      </c15:dlblFieldTableCache>
                    </c15:dlblFTEntry>
                  </c15:dlblFieldTable>
                  <c15:showDataLabelsRange val="0"/>
                </c:ext>
                <c:ext xmlns:c16="http://schemas.microsoft.com/office/drawing/2014/chart" uri="{C3380CC4-5D6E-409C-BE32-E72D297353CC}">
                  <c16:uniqueId val="{00000014-A822-4E52-9AFE-E83CE8696C66}"/>
                </c:ext>
              </c:extLst>
            </c:dLbl>
            <c:dLbl>
              <c:idx val="21"/>
              <c:tx>
                <c:strRef>
                  <c:f>Daten_Diagramme!$D$35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{D952AECB-D26C-4C3C-AF0E-40A95F6724E2}</c15:txfldGUID>
                      <c15:f>Daten_Diagramme!$D$35</c15:f>
                      <c15:dlblFieldTableCache>
                        <c:ptCount val="1"/>
                        <c:pt idx="0">
                          <c:v>0.0</c:v>
                        </c:pt>
                      </c15:dlblFieldTableCache>
                    </c15:dlblFTEntry>
                  </c15:dlblFieldTable>
                  <c15:showDataLabelsRange val="0"/>
                </c:ext>
                <c:ext xmlns:c16="http://schemas.microsoft.com/office/drawing/2014/chart" uri="{C3380CC4-5D6E-409C-BE32-E72D297353CC}">
                  <c16:uniqueId val="{00000015-A822-4E52-9AFE-E83CE8696C66}"/>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{0DFB4E32-C8B6-48FC-AE99-30D7A0DF5B1E}</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A822-4E52-9AFE-E83CE8696C66}"/>
                </c:ext>
              </c:extLst>
            </c:dLbl>
            <c:dLbl>
              <c:idx val="23"/>
              <c:tx>
                <c:strRef>
                  <c:f>Daten_Diagramme!$D$37</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{94017ACE-FE74-490F-A79E-0F82D8C81999}</c15:txfldGUID>
                      <c15:f>Daten_Diagramme!$D$37</c15:f>
                      <c15:dlblFieldTableCache>
                        <c:ptCount val="1"/>
                        <c:pt idx="0">
                          <c:v>*</c:v>
                        </c:pt>
                      </c15:dlblFieldTableCache>
                    </c15:dlblFTEntry>
                  </c15:dlblFieldTable>
                  <c15:showDataLabelsRange val="0"/>
                </c:ext>
                <c:ext xmlns:c16="http://schemas.microsoft.com/office/drawing/2014/chart" uri="{C3380CC4-5D6E-409C-BE32-E72D297353CC}">
                  <c16:uniqueId val="{00000017-A822-4E52-9AFE-E83CE8696C66}"/>
                </c:ext>
              </c:extLst>
            </c:dLbl>
            <c:dLbl>
              <c:idx val="24"/>
              <c:layout>
                <c:manualLayout>
                  <c:x val="4.7769028871392123E-3"/>
                  <c:y val="-4.6876052205785108E-5"/>
                </c:manualLayout>
              </c:layout>
              <c:tx>
                <c:strRef>
                  <c:f>Daten_Diagramme!$D$38</c:f>
                  <c:strCache>
                    <c:ptCount val="1"/>
                    <c:pt idx="0">
                      <c:v>*</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{C45C677F-2F65-4698-BD24-2FFC14A505D8}</c15:txfldGUID>
                      <c15:f>Daten_Diagramme!$D$38</c15:f>
                      <c15:dlblFieldTableCache>
                        <c:ptCount val="1"/>
                        <c:pt idx="0">
                          <c:v>*</c:v>
                        </c:pt>
                      </c15:dlblFieldTableCache>
                    </c15:dlblFTEntry>
                  </c15:dlblFieldTable>
                  <c15:showDataLabelsRange val="0"/>
                </c:ext>
                <c:ext xmlns:c16="http://schemas.microsoft.com/office/drawing/2014/chart" uri="{C3380CC4-5D6E-409C-BE32-E72D297353CC}">
                  <c16:uniqueId val="{00000018-A822-4E52-9AFE-E83CE8696C66}"/>
                </c:ext>
              </c:extLst>
            </c:dLbl>
            <c:dLbl>
              <c:idx val="25"/>
              <c:tx>
                <c:strRef>
                  <c:f>Daten_Diagramme!$D$39</c:f>
                  <c:strCache>
                    <c:ptCount val="1"/>
                    <c:pt idx="0">
                      <c:v>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{6EB6DFFD-A26A-4C08-892D-ABF77F2ED4F9}</c15:txfldGUID>
                      <c15:f>Daten_Diagramme!$D$39</c15:f>
                      <c15:dlblFieldTableCache>
                        <c:ptCount val="1"/>
                        <c:pt idx="0">
                          <c:v>1.6</c:v>
                        </c:pt>
                      </c15:dlblFieldTableCache>
                    </c15:dlblFTEntry>
                  </c15:dlblFieldTable>
                  <c15:showDataLabelsRange val="0"/>
                </c:ext>
                <c:ext xmlns:c16="http://schemas.microsoft.com/office/drawing/2014/chart" uri="{C3380CC4-5D6E-409C-BE32-E72D297353CC}">
                  <c16:uniqueId val="{00000019-A822-4E52-9AFE-E83CE8696C66}"/>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{1614BB71-F8AA-49EE-B9D1-A0B49AC3CD18}</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A822-4E52-9AFE-E83CE8696C66}"/>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{75E67516-347C-440A-ADA4-3F133FC3B165}</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A822-4E52-9AFE-E83CE8696C66}"/>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{A359986B-5EF7-40A6-9469-12832B7354C8}</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A822-4E52-9AFE-E83CE8696C66}"/>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{9046966D-348D-4395-BA40-237107911328}</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A822-4E52-9AFE-E83CE8696C66}"/>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{C6D79C66-5305-490C-8858-112C9D47AD28}</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A822-4E52-9AFE-E83CE8696C66}"/>
                </c:ext>
              </c:extLst>
            </c:dLbl>
            <c:dLbl>
              <c:idx val="31"/>
              <c:tx>
                <c:strRef>
                  <c:f>Daten_Diagramme!$D$45</c:f>
                  <c:strCache>
                    <c:ptCount val="1"/>
                    <c:pt idx="0">
                      <c:v>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{796F5277-1746-444B-95E2-B8811D2FB39F}</c15:txfldGUID>
                      <c15:f>Daten_Diagramme!$D$45</c15:f>
                      <c15:dlblFieldTableCache>
                        <c:ptCount val="1"/>
                        <c:pt idx="0">
                          <c:v>1.6</c:v>
                        </c:pt>
                      </c15:dlblFieldTableCache>
                    </c15:dlblFTEntry>
                  </c15:dlblFieldTable>
                  <c15:showDataLabelsRange val="0"/>
                </c:ext>
                <c:ext xmlns:c16="http://schemas.microsoft.com/office/drawing/2014/chart" uri="{C3380CC4-5D6E-409C-BE32-E72D297353CC}">
                  <c16:uniqueId val="{0000001F-A822-4E52-9AFE-E83CE8696C66}"/>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0.79219337205329687</c:v>
                </c:pt>
                <c:pt idx="1">
                  <c:v>0</c:v>
                </c:pt>
                <c:pt idx="2">
                  <c:v>0</c:v>
                </c:pt>
                <c:pt idx="3">
                  <c:v>-2.7320286766130595</c:v>
                </c:pt>
                <c:pt idx="4">
                  <c:v>-1.4669926650366749</c:v>
                </c:pt>
                <c:pt idx="5">
                  <c:v>-3.2339161238715577</c:v>
                </c:pt>
                <c:pt idx="6">
                  <c:v>1.7264276228419655</c:v>
                </c:pt>
                <c:pt idx="7">
                  <c:v>0</c:v>
                </c:pt>
                <c:pt idx="8">
                  <c:v>4.3983621714436669</c:v>
                </c:pt>
                <c:pt idx="9">
                  <c:v>6.8313953488372094</c:v>
                </c:pt>
                <c:pt idx="10">
                  <c:v>-0.98389982110912344</c:v>
                </c:pt>
                <c:pt idx="11">
                  <c:v>12.943495400788436</c:v>
                </c:pt>
                <c:pt idx="12">
                  <c:v>-11.846153846153847</c:v>
                </c:pt>
                <c:pt idx="13">
                  <c:v>3.3298647242455774</c:v>
                </c:pt>
                <c:pt idx="14">
                  <c:v>2.5823686553873553</c:v>
                </c:pt>
                <c:pt idx="15">
                  <c:v>-24.838709677419356</c:v>
                </c:pt>
                <c:pt idx="16">
                  <c:v>2.087994034302759</c:v>
                </c:pt>
                <c:pt idx="17">
                  <c:v>-0.28409090909090912</c:v>
                </c:pt>
                <c:pt idx="18">
                  <c:v>2.9366644751260136</c:v>
                </c:pt>
                <c:pt idx="19">
                  <c:v>1.3422818791946309</c:v>
                </c:pt>
                <c:pt idx="20">
                  <c:v>7.3863636363636367</c:v>
                </c:pt>
                <c:pt idx="21">
                  <c:v>0</c:v>
                </c:pt>
                <c:pt idx="23">
                  <c:v>0</c:v>
                </c:pt>
                <c:pt idx="24">
                  <c:v>0</c:v>
                </c:pt>
                <c:pt idx="25">
                  <c:v>1.6025165444995104</c:v>
                </c:pt>
              </c:numCache>
            </c:numRef>
          </c:val>
          <c:extLst>
            <c:ext xmlns:c16="http://schemas.microsoft.com/office/drawing/2014/chart" uri="{C3380CC4-5D6E-409C-BE32-E72D297353CC}">
              <c16:uniqueId val="{00000020-A822-4E52-9AFE-E83CE8696C66}"/>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{8FE8E9F5-70E1-4EEA-B27A-353F2CB7049E}</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A822-4E52-9AFE-E83CE8696C66}"/>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{21E10C85-A402-44EA-9FA6-81CC1A73714F}</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A822-4E52-9AFE-E83CE8696C66}"/>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{C03C9360-3C63-4C2F-BE93-8C2B8219F60A}</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A822-4E52-9AFE-E83CE8696C66}"/>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{6A749F8F-DD66-49BF-88C0-CACD2CDC0B19}</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A822-4E52-9AFE-E83CE8696C66}"/>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{5D16987D-47FE-4F57-B631-43AC14EE8673}</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A822-4E52-9AFE-E83CE8696C66}"/>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{75858219-0A0A-4777-ADAB-D4D5F9A9EFF4}</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A822-4E52-9AFE-E83CE8696C66}"/>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{CCAA8F90-E0C4-4B70-A148-5AAB9DF7044D}</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A822-4E52-9AFE-E83CE8696C66}"/>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{2DEC5E97-6E2B-4112-BB6A-FEADFA5F7696}</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A822-4E52-9AFE-E83CE8696C66}"/>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{48D793E9-D68F-460E-AFED-0BFBD130DD72}</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A822-4E52-9AFE-E83CE8696C66}"/>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{8BA00277-9717-4AEC-854B-E0C47EB8765C}</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A822-4E52-9AFE-E83CE8696C66}"/>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{16FCF808-CDD7-430E-BF95-6237B6A802F3}</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A822-4E52-9AFE-E83CE8696C66}"/>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{21B551E0-32CE-4BF6-B22A-6CA65E7D0B94}</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A822-4E52-9AFE-E83CE8696C66}"/>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{09920511-82C6-4074-AB9F-3F2FE3DE6A2B}</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A822-4E52-9AFE-E83CE8696C66}"/>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{C30DE78E-6451-4B0B-A2F8-7E1FEB815778}</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A822-4E52-9AFE-E83CE8696C66}"/>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{05631AC0-C38A-4182-87C5-BB7A3FBF56A6}</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A822-4E52-9AFE-E83CE8696C66}"/>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{2820E0A2-B314-4F3F-93BD-6981E1FE2AED}</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A822-4E52-9AFE-E83CE8696C66}"/>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{0BFA89CF-EB5B-4B11-9D02-CA228D083C14}</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A822-4E52-9AFE-E83CE8696C66}"/>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{03669415-3C3A-4503-88C4-30E7050500F5}</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A822-4E52-9AFE-E83CE8696C66}"/>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{9F8F4CC5-62C7-4B9C-995C-AE0AA4C8AF63}</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A822-4E52-9AFE-E83CE8696C66}"/>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{F6C4BA67-E331-44A5-950A-281FF197486A}</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A822-4E52-9AFE-E83CE8696C66}"/>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{1465E192-EF8E-4DEA-A31C-9F019D6C761E}</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A822-4E52-9AFE-E83CE8696C66}"/>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{C1FFB9F3-32C6-4427-91AB-3CE80CD3E673}</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A822-4E52-9AFE-E83CE8696C66}"/>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{774E2763-120A-42F3-AFD4-D51A4603A0A8}</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A822-4E52-9AFE-E83CE8696C66}"/>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{3DC6EA45-2397-4BD3-84DA-6069B2C28DDF}</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A822-4E52-9AFE-E83CE8696C66}"/>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{83BC31DC-87D6-4F25-B046-9D854B2E74FD}</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A822-4E52-9AFE-E83CE8696C66}"/>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{788D4920-790B-446A-9327-5DCAF94DDEB5}</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A822-4E52-9AFE-E83CE8696C66}"/>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{EA6A0BC1-42BD-472D-BC3E-69FA6EC947A5}</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A822-4E52-9AFE-E83CE8696C66}"/>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{71DD065C-35DB-43C8-9024-0156C101FAF2}</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A822-4E52-9AFE-E83CE8696C66}"/>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{E47F2CB4-D61D-401B-AD4F-29EE93543522}</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A822-4E52-9AFE-E83CE8696C66}"/>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{FBC85F79-A15A-4E31-BC25-BD085E7B7D32}</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A822-4E52-9AFE-E83CE8696C66}"/>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{B9893A97-9C13-4D0C-A047-AC0B615D43BF}</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A822-4E52-9AFE-E83CE8696C66}"/>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{782869BC-76D4-4275-8915-57725D187417}</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A822-4E52-9AFE-E83CE8696C66}"/>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-0.75</c:v>
                </c:pt>
                <c:pt idx="2">
                  <c:v>-0.75</c:v>
                </c:pt>
                <c:pt idx="3">
                  <c:v>0</c:v>
                </c:pt>
                <c:pt idx="4">
                  <c:v>0</c:v>
                </c:pt>
                <c:pt idx="5">
                  <c:v>0</c:v>
                </c:pt>
                <c:pt idx="6">
                  <c:v>0</c:v>
                </c:pt>
                <c:pt idx="7">
                  <c:v>-0.75</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-0.75</c:v>
                </c:pt>
                <c:pt idx="24">
                  <c:v>-0.75</c:v>
                </c:pt>
                <c:pt idx="25">
                  <c:v>0</c:v>
                </c:pt>
              </c:numCache>
            </c:numRef>
          </c:val>
          <c:extLst>
            <c:ext xmlns:c16="http://schemas.microsoft.com/office/drawing/2014/chart" uri="{C3380CC4-5D6E-409C-BE32-E72D297353CC}">
              <c16:uniqueId val="{00000041-A822-4E52-9AFE-E83CE8696C66}"/>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45</c:v>
                </c:pt>
                <c:pt idx="2">
                  <c:v>45</c:v>
                </c:pt>
                <c:pt idx="3">
                  <c:v>#N/A</c:v>
                </c:pt>
                <c:pt idx="4">
                  <c:v>#N/A</c:v>
                </c:pt>
                <c:pt idx="5">
                  <c:v>#N/A</c:v>
                </c:pt>
                <c:pt idx="6">
                  <c:v>#N/A</c:v>
                </c:pt>
                <c:pt idx="7">
                  <c:v>45</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45</c:v>
                </c:pt>
                <c:pt idx="24">
                  <c:v>45</c:v>
                </c:pt>
                <c:pt idx="25">
                  <c:v>#N/A</c:v>
                </c:pt>
              </c:numCache>
            </c:numRef>
          </c:xVal>
          <c:yVal>
            <c:numRef>
              <c:f>Daten_Diagramme!$J$14:$J$39</c:f>
              <c:numCache>
                <c:formatCode>General</c:formatCode>
                <c:ptCount val="26"/>
                <c:pt idx="0">
                  <c:v>#N/A</c:v>
                </c:pt>
                <c:pt idx="1">
                  <c:v>15</c:v>
                </c:pt>
                <c:pt idx="2">
                  <c:v>25</c:v>
                </c:pt>
                <c:pt idx="3">
                  <c:v>#N/A</c:v>
                </c:pt>
                <c:pt idx="4">
                  <c:v>#N/A</c:v>
                </c:pt>
                <c:pt idx="5">
                  <c:v>#N/A</c:v>
                </c:pt>
                <c:pt idx="6">
                  <c:v>#N/A</c:v>
                </c:pt>
                <c:pt idx="7">
                  <c:v>77</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242</c:v>
                </c:pt>
                <c:pt idx="24">
                  <c:v>253</c:v>
                </c:pt>
                <c:pt idx="25">
                  <c:v>#N/A</c:v>
                </c:pt>
              </c:numCache>
            </c:numRef>
          </c:yVal>
          <c:smooth val="0"/>
          <c:extLst>
            <c:ext xmlns:c16="http://schemas.microsoft.com/office/drawing/2014/chart" uri="{C3380CC4-5D6E-409C-BE32-E72D297353CC}">
              <c16:uniqueId val="{00000042-A822-4E52-9AFE-E83CE8696C66}"/>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{9B4ACAF4-07BC-4038-8DD3-D1047AD127EA}</c15:txfldGUID>
                      <c15:f>Daten_Diagramme!$E$14</c15:f>
                      <c15:dlblFieldTableCache>
                        <c:ptCount val="1"/>
                        <c:pt idx="0">
                          <c:v>-2.4</c:v>
                        </c:pt>
                      </c15:dlblFieldTableCache>
                    </c15:dlblFTEntry>
                  </c15:dlblFieldTable>
                  <c15:showDataLabelsRange val="0"/>
                </c:ext>
                <c:ext xmlns:c16="http://schemas.microsoft.com/office/drawing/2014/chart" uri="{C3380CC4-5D6E-409C-BE32-E72D297353CC}">
                  <c16:uniqueId val="{00000000-C9B2-4D31-B932-CBE69FD0939C}"/>
                </c:ext>
              </c:extLst>
            </c:dLbl>
            <c:dLbl>
              <c:idx val="1"/>
              <c:tx>
                <c:strRef>
                  <c:f>Daten_Diagramme!$E$15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{290203C4-6D83-4252-8546-5B55233DB8AF}</c15:txfldGUID>
                      <c15:f>Daten_Diagramme!$E$15</c15:f>
                      <c15:dlblFieldTableCache>
                        <c:ptCount val="1"/>
                        <c:pt idx="0">
                          <c:v>*</c:v>
                        </c:pt>
                      </c15:dlblFieldTableCache>
                    </c15:dlblFTEntry>
                  </c15:dlblFieldTable>
                  <c15:showDataLabelsRange val="0"/>
                </c:ext>
                <c:ext xmlns:c16="http://schemas.microsoft.com/office/drawing/2014/chart" uri="{C3380CC4-5D6E-409C-BE32-E72D297353CC}">
                  <c16:uniqueId val="{00000001-C9B2-4D31-B932-CBE69FD0939C}"/>
                </c:ext>
              </c:extLst>
            </c:dLbl>
            <c:dLbl>
              <c:idx val="2"/>
              <c:tx>
                <c:strRef>
                  <c:f>Daten_Diagramme!$E$16</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{1FA69F63-D788-412D-850F-DBAE7FD37DD8}</c15:txfldGUID>
                      <c15:f>Daten_Diagramme!$E$16</c15:f>
                      <c15:dlblFieldTableCache>
                        <c:ptCount val="1"/>
                        <c:pt idx="0">
                          <c:v>*</c:v>
                        </c:pt>
                      </c15:dlblFieldTableCache>
                    </c15:dlblFTEntry>
                  </c15:dlblFieldTable>
                  <c15:showDataLabelsRange val="0"/>
                </c:ext>
                <c:ext xmlns:c16="http://schemas.microsoft.com/office/drawing/2014/chart" uri="{C3380CC4-5D6E-409C-BE32-E72D297353CC}">
                  <c16:uniqueId val="{00000002-C9B2-4D31-B932-CBE69FD0939C}"/>
                </c:ext>
              </c:extLst>
            </c:dLbl>
            <c:dLbl>
              <c:idx val="3"/>
              <c:tx>
                <c:strRef>
                  <c:f>Daten_Diagramme!$E$17</c:f>
                  <c:strCache>
                    <c:ptCount val="1"/>
                    <c:pt idx="0">
                      <c:v>-9.9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{ADC670C6-2E33-418D-9B91-24173E6F7BC8}</c15:txfldGUID>
                      <c15:f>Daten_Diagramme!$E$17</c15:f>
                      <c15:dlblFieldTableCache>
                        <c:ptCount val="1"/>
                        <c:pt idx="0">
                          <c:v>-9.9</c:v>
                        </c:pt>
                      </c15:dlblFieldTableCache>
                    </c15:dlblFTEntry>
                  </c15:dlblFieldTable>
                  <c15:showDataLabelsRange val="0"/>
                </c:ext>
                <c:ext xmlns:c16="http://schemas.microsoft.com/office/drawing/2014/chart" uri="{C3380CC4-5D6E-409C-BE32-E72D297353CC}">
                  <c16:uniqueId val="{00000003-C9B2-4D31-B932-CBE69FD0939C}"/>
                </c:ext>
              </c:extLst>
            </c:dLbl>
            <c:dLbl>
              <c:idx val="4"/>
              <c:tx>
                <c:strRef>
                  <c:f>Daten_Diagramme!$E$18</c:f>
                  <c:strCache>
                    <c:ptCount val="1"/>
                    <c:pt idx="0">
                      <c:v>4.1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{7D0AC485-E5E8-4009-AD43-1A8C6B2830A7}</c15:txfldGUID>
                      <c15:f>Daten_Diagramme!$E$18</c15:f>
                      <c15:dlblFieldTableCache>
                        <c:ptCount val="1"/>
                        <c:pt idx="0">
                          <c:v>4.1</c:v>
                        </c:pt>
                      </c15:dlblFieldTableCache>
                    </c15:dlblFTEntry>
                  </c15:dlblFieldTable>
                  <c15:showDataLabelsRange val="0"/>
                </c:ext>
                <c:ext xmlns:c16="http://schemas.microsoft.com/office/drawing/2014/chart" uri="{C3380CC4-5D6E-409C-BE32-E72D297353CC}">
                  <c16:uniqueId val="{00000004-C9B2-4D31-B932-CBE69FD0939C}"/>
                </c:ext>
              </c:extLst>
            </c:dLbl>
            <c:dLbl>
              <c:idx val="5"/>
              <c:tx>
                <c:strRef>
                  <c:f>Daten_Diagramme!$E$19</c:f>
                  <c:strCache>
                    <c:ptCount val="1"/>
                    <c:pt idx="0">
                      <c:v>-14.2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{60254D0B-DADC-481A-A8E5-0281469E92C0}</c15:txfldGUID>
                      <c15:f>Daten_Diagramme!$E$19</c15:f>
                      <c15:dlblFieldTableCache>
                        <c:ptCount val="1"/>
                        <c:pt idx="0">
                          <c:v>-14.2</c:v>
                        </c:pt>
                      </c15:dlblFieldTableCache>
                    </c15:dlblFTEntry>
                  </c15:dlblFieldTable>
                  <c15:showDataLabelsRange val="0"/>
                </c:ext>
                <c:ext xmlns:c16="http://schemas.microsoft.com/office/drawing/2014/chart" uri="{C3380CC4-5D6E-409C-BE32-E72D297353CC}">
                  <c16:uniqueId val="{00000005-C9B2-4D31-B932-CBE69FD0939C}"/>
                </c:ext>
              </c:extLst>
            </c:dLbl>
            <c:dLbl>
              <c:idx val="6"/>
              <c:tx>
                <c:strRef>
                  <c:f>Daten_Diagramme!$E$20</c:f>
                  <c:strCache>
                    <c:ptCount val="1"/>
                    <c:pt idx="0">
                      <c:v>-28.9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{C4D156E9-D01D-4621-8EFE-908E274F1124}</c15:txfldGUID>
                      <c15:f>Daten_Diagramme!$E$20</c15:f>
                      <c15:dlblFieldTableCache>
                        <c:ptCount val="1"/>
                        <c:pt idx="0">
                          <c:v>-28.9</c:v>
                        </c:pt>
                      </c15:dlblFieldTableCache>
                    </c15:dlblFTEntry>
                  </c15:dlblFieldTable>
                  <c15:showDataLabelsRange val="0"/>
                </c:ext>
                <c:ext xmlns:c16="http://schemas.microsoft.com/office/drawing/2014/chart" uri="{C3380CC4-5D6E-409C-BE32-E72D297353CC}">
                  <c16:uniqueId val="{00000006-C9B2-4D31-B932-CBE69FD0939C}"/>
                </c:ext>
              </c:extLst>
            </c:dLbl>
            <c:dLbl>
              <c:idx val="7"/>
              <c:tx>
                <c:strRef>
                  <c:f>Daten_Diagramme!$E$21</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{BF62FBB8-F846-4BDC-938B-3E1039FAE6B7}</c15:txfldGUID>
                      <c15:f>Daten_Diagramme!$E$21</c15:f>
                      <c15:dlblFieldTableCache>
                        <c:ptCount val="1"/>
                        <c:pt idx="0">
                          <c:v>*</c:v>
                        </c:pt>
                      </c15:dlblFieldTableCache>
                    </c15:dlblFTEntry>
                  </c15:dlblFieldTable>
                  <c15:showDataLabelsRange val="0"/>
                </c:ext>
                <c:ext xmlns:c16="http://schemas.microsoft.com/office/drawing/2014/chart" uri="{C3380CC4-5D6E-409C-BE32-E72D297353CC}">
                  <c16:uniqueId val="{00000007-C9B2-4D31-B932-CBE69FD0939C}"/>
                </c:ext>
              </c:extLst>
            </c:dLbl>
            <c:dLbl>
              <c:idx val="8"/>
              <c:tx>
                <c:strRef>
                  <c:f>Daten_Diagramme!$E$22</c:f>
                  <c:strCache>
                    <c:ptCount val="1"/>
                    <c:pt idx="0">
                      <c:v>-2.2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{0857FA80-FB69-426A-8146-91956F91C210}</c15:txfldGUID>
                      <c15:f>Daten_Diagramme!$E$22</c15:f>
                      <c15:dlblFieldTableCache>
                        <c:ptCount val="1"/>
                        <c:pt idx="0">
                          <c:v>-2.2</c:v>
                        </c:pt>
                      </c15:dlblFieldTableCache>
                    </c15:dlblFTEntry>
                  </c15:dlblFieldTable>
                  <c15:showDataLabelsRange val="0"/>
                </c:ext>
                <c:ext xmlns:c16="http://schemas.microsoft.com/office/drawing/2014/chart" uri="{C3380CC4-5D6E-409C-BE32-E72D297353CC}">
                  <c16:uniqueId val="{00000008-C9B2-4D31-B932-CBE69FD0939C}"/>
                </c:ext>
              </c:extLst>
            </c:dLbl>
            <c:dLbl>
              <c:idx val="9"/>
              <c:tx>
                <c:strRef>
                  <c:f>Daten_Diagramme!$E$23</c:f>
                  <c:strCache>
                    <c:ptCount val="1"/>
                    <c:pt idx="0">
                      <c:v>20.0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{C6780CB5-A40B-4C2A-8DDC-48AB9E2486CE}</c15:txfldGUID>
                      <c15:f>Daten_Diagramme!$E$23</c15:f>
                      <c15:dlblFieldTableCache>
                        <c:ptCount val="1"/>
                        <c:pt idx="0">
                          <c:v>20.0</c:v>
                        </c:pt>
                      </c15:dlblFieldTableCache>
                    </c15:dlblFTEntry>
                  </c15:dlblFieldTable>
                  <c15:showDataLabelsRange val="0"/>
                </c:ext>
                <c:ext xmlns:c16="http://schemas.microsoft.com/office/drawing/2014/chart" uri="{C3380CC4-5D6E-409C-BE32-E72D297353CC}">
                  <c16:uniqueId val="{00000009-C9B2-4D31-B932-CBE69FD0939C}"/>
                </c:ext>
              </c:extLst>
            </c:dLbl>
            <c:dLbl>
              <c:idx val="10"/>
              <c:tx>
                <c:strRef>
                  <c:f>Daten_Diagramme!$E$24</c:f>
                  <c:strCache>
                    <c:ptCount val="1"/>
                    <c:pt idx="0">
                      <c:v>-10.4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{521D1CD6-C00B-47F0-9166-9E72EC3F9F9C}</c15:txfldGUID>
                      <c15:f>Daten_Diagramme!$E$24</c15:f>
                      <c15:dlblFieldTableCache>
                        <c:ptCount val="1"/>
                        <c:pt idx="0">
                          <c:v>-10.4</c:v>
                        </c:pt>
                      </c15:dlblFieldTableCache>
                    </c15:dlblFTEntry>
                  </c15:dlblFieldTable>
                  <c15:showDataLabelsRange val="0"/>
                </c:ext>
                <c:ext xmlns:c16="http://schemas.microsoft.com/office/drawing/2014/chart" uri="{C3380CC4-5D6E-409C-BE32-E72D297353CC}">
                  <c16:uniqueId val="{0000000A-C9B2-4D31-B932-CBE69FD0939C}"/>
                </c:ext>
              </c:extLst>
            </c:dLbl>
            <c:dLbl>
              <c:idx val="11"/>
              <c:tx>
                <c:strRef>
                  <c:f>Daten_Diagramme!$E$25</c:f>
                  <c:strCache>
                    <c:ptCount val="1"/>
                    <c:pt idx="0">
                      <c:v>-2.1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{453B09D3-8ACD-4002-AADB-1F5125D311D8}</c15:txfldGUID>
                      <c15:f>Daten_Diagramme!$E$25</c15:f>
                      <c15:dlblFieldTableCache>
                        <c:ptCount val="1"/>
                        <c:pt idx="0">
                          <c:v>-2.1</c:v>
                        </c:pt>
                      </c15:dlblFieldTableCache>
                    </c15:dlblFTEntry>
                  </c15:dlblFieldTable>
                  <c15:showDataLabelsRange val="0"/>
                </c:ext>
                <c:ext xmlns:c16="http://schemas.microsoft.com/office/drawing/2014/chart" uri="{C3380CC4-5D6E-409C-BE32-E72D297353CC}">
                  <c16:uniqueId val="{0000000B-C9B2-4D31-B932-CBE69FD0939C}"/>
                </c:ext>
              </c:extLst>
            </c:dLbl>
            <c:dLbl>
              <c:idx val="12"/>
              <c:tx>
                <c:strRef>
                  <c:f>Daten_Diagramme!$E$26</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{BC2FF89D-2194-42C3-BA28-6FEB8FA3F27A}</c15:txfldGUID>
                      <c15:f>Daten_Diagramme!$E$26</c15:f>
                      <c15:dlblFieldTableCache>
                        <c:ptCount val="1"/>
                        <c:pt idx="0">
                          <c:v>-1.0</c:v>
                        </c:pt>
                      </c15:dlblFieldTableCache>
                    </c15:dlblFTEntry>
                  </c15:dlblFieldTable>
                  <c15:showDataLabelsRange val="0"/>
                </c:ext>
                <c:ext xmlns:c16="http://schemas.microsoft.com/office/drawing/2014/chart" uri="{C3380CC4-5D6E-409C-BE32-E72D297353CC}">
                  <c16:uniqueId val="{0000000C-C9B2-4D31-B932-CBE69FD0939C}"/>
                </c:ext>
              </c:extLst>
            </c:dLbl>
            <c:dLbl>
              <c:idx val="13"/>
              <c:tx>
                <c:strRef>
                  <c:f>Daten_Diagramme!$E$27</c:f>
                  <c:strCache>
                    <c:ptCount val="1"/>
                    <c:pt idx="0">
                      <c:v>-4.6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{9AD08016-6E99-43DB-A85C-01EBC684FDE6}</c15:txfldGUID>
                      <c15:f>Daten_Diagramme!$E$27</c15:f>
                      <c15:dlblFieldTableCache>
                        <c:ptCount val="1"/>
                        <c:pt idx="0">
                          <c:v>-4.6</c:v>
                        </c:pt>
                      </c15:dlblFieldTableCache>
                    </c15:dlblFTEntry>
                  </c15:dlblFieldTable>
                  <c15:showDataLabelsRange val="0"/>
                </c:ext>
                <c:ext xmlns:c16="http://schemas.microsoft.com/office/drawing/2014/chart" uri="{C3380CC4-5D6E-409C-BE32-E72D297353CC}">
                  <c16:uniqueId val="{0000000D-C9B2-4D31-B932-CBE69FD0939C}"/>
                </c:ext>
              </c:extLst>
            </c:dLbl>
            <c:dLbl>
              <c:idx val="14"/>
              <c:tx>
                <c:strRef>
                  <c:f>Daten_Diagramme!$E$28</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{CEB3C6F9-E7C9-486D-8768-164F70B52A31}</c15:txfldGUID>
                      <c15:f>Daten_Diagramme!$E$28</c15:f>
                      <c15:dlblFieldTableCache>
                        <c:ptCount val="1"/>
                        <c:pt idx="0">
                          <c:v>-1.0</c:v>
                        </c:pt>
                      </c15:dlblFieldTableCache>
                    </c15:dlblFTEntry>
                  </c15:dlblFieldTable>
                  <c15:showDataLabelsRange val="0"/>
                </c:ext>
                <c:ext xmlns:c16="http://schemas.microsoft.com/office/drawing/2014/chart" uri="{C3380CC4-5D6E-409C-BE32-E72D297353CC}">
                  <c16:uniqueId val="{0000000E-C9B2-4D31-B932-CBE69FD0939C}"/>
                </c:ext>
              </c:extLst>
            </c:dLbl>
            <c:dLbl>
              <c:idx val="15"/>
              <c:tx>
                <c:strRef>
                  <c:f>Daten_Diagramme!$E$29</c:f>
                  <c:strCache>
                    <c:ptCount val="1"/>
                    <c:pt idx="0">
                      <c:v>-16.3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{570BD6F4-37CD-41E5-92AA-EAC1D51ED31C}</c15:txfldGUID>
                      <c15:f>Daten_Diagramme!$E$29</c15:f>
                      <c15:dlblFieldTableCache>
                        <c:ptCount val="1"/>
                        <c:pt idx="0">
                          <c:v>-16.3</c:v>
                        </c:pt>
                      </c15:dlblFieldTableCache>
                    </c15:dlblFTEntry>
                  </c15:dlblFieldTable>
                  <c15:showDataLabelsRange val="0"/>
                </c:ext>
                <c:ext xmlns:c16="http://schemas.microsoft.com/office/drawing/2014/chart" uri="{C3380CC4-5D6E-409C-BE32-E72D297353CC}">
                  <c16:uniqueId val="{0000000F-C9B2-4D31-B932-CBE69FD0939C}"/>
                </c:ext>
              </c:extLst>
            </c:dLbl>
            <c:dLbl>
              <c:idx val="16"/>
              <c:tx>
                <c:strRef>
                  <c:f>Daten_Diagramme!$E$30</c:f>
                  <c:strCache>
                    <c:ptCount val="1"/>
                    <c:pt idx="0">
                      <c:v>25.0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{59DDD149-FB7E-4C2E-A4ED-52EC05729366}</c15:txfldGUID>
                      <c15:f>Daten_Diagramme!$E$30</c15:f>
                      <c15:dlblFieldTableCache>
                        <c:ptCount val="1"/>
                        <c:pt idx="0">
                          <c:v>25.0</c:v>
                        </c:pt>
                      </c15:dlblFieldTableCache>
                    </c15:dlblFTEntry>
                  </c15:dlblFieldTable>
                  <c15:showDataLabelsRange val="0"/>
                </c:ext>
                <c:ext xmlns:c16="http://schemas.microsoft.com/office/drawing/2014/chart" uri="{C3380CC4-5D6E-409C-BE32-E72D297353CC}">
                  <c16:uniqueId val="{00000010-C9B2-4D31-B932-CBE69FD0939C}"/>
                </c:ext>
              </c:extLst>
            </c:dLbl>
            <c:dLbl>
              <c:idx val="17"/>
              <c:tx>
                <c:strRef>
                  <c:f>Daten_Diagramme!$E$31</c:f>
                  <c:strCache>
                    <c:ptCount val="1"/>
                    <c:pt idx="0">
                      <c:v>-11.1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{B14A7D65-350B-4B4D-97AD-9268BFFF1CB0}</c15:txfldGUID>
                      <c15:f>Daten_Diagramme!$E$31</c15:f>
                      <c15:dlblFieldTableCache>
                        <c:ptCount val="1"/>
                        <c:pt idx="0">
                          <c:v>-11.1</c:v>
                        </c:pt>
                      </c15:dlblFieldTableCache>
                    </c15:dlblFTEntry>
                  </c15:dlblFieldTable>
                  <c15:showDataLabelsRange val="0"/>
                </c:ext>
                <c:ext xmlns:c16="http://schemas.microsoft.com/office/drawing/2014/chart" uri="{C3380CC4-5D6E-409C-BE32-E72D297353CC}">
                  <c16:uniqueId val="{00000011-C9B2-4D31-B932-CBE69FD0939C}"/>
                </c:ext>
              </c:extLst>
            </c:dLbl>
            <c:dLbl>
              <c:idx val="18"/>
              <c:tx>
                <c:strRef>
                  <c:f>Daten_Diagramme!$E$32</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{6B55392E-D435-46DB-AEF2-D20D31EA7BBE}</c15:txfldGUID>
                      <c15:f>Daten_Diagramme!$E$32</c15:f>
                      <c15:dlblFieldTableCache>
                        <c:ptCount val="1"/>
                        <c:pt idx="0">
                          <c:v>1.0</c:v>
                        </c:pt>
                      </c15:dlblFieldTableCache>
                    </c15:dlblFTEntry>
                  </c15:dlblFieldTable>
                  <c15:showDataLabelsRange val="0"/>
                </c:ext>
                <c:ext xmlns:c16="http://schemas.microsoft.com/office/drawing/2014/chart" uri="{C3380CC4-5D6E-409C-BE32-E72D297353CC}">
                  <c16:uniqueId val="{00000012-C9B2-4D31-B932-CBE69FD0939C}"/>
                </c:ext>
              </c:extLst>
            </c:dLbl>
            <c:dLbl>
              <c:idx val="19"/>
              <c:tx>
                <c:strRef>
                  <c:f>Daten_Diagramme!$E$33</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{EA7CC92B-3678-4D30-804C-238583D1DC4F}</c15:txfldGUID>
                      <c15:f>Daten_Diagramme!$E$33</c15:f>
                      <c15:dlblFieldTableCache>
                        <c:ptCount val="1"/>
                        <c:pt idx="0">
                          <c:v>1.9</c:v>
                        </c:pt>
                      </c15:dlblFieldTableCache>
                    </c15:dlblFTEntry>
                  </c15:dlblFieldTable>
                  <c15:showDataLabelsRange val="0"/>
                </c:ext>
                <c:ext xmlns:c16="http://schemas.microsoft.com/office/drawing/2014/chart" uri="{C3380CC4-5D6E-409C-BE32-E72D297353CC}">
                  <c16:uniqueId val="{00000013-C9B2-4D31-B932-CBE69FD0939C}"/>
                </c:ext>
              </c:extLst>
            </c:dLbl>
            <c:dLbl>
              <c:idx val="20"/>
              <c:tx>
                <c:strRef>
                  <c:f>Daten_Diagramme!$E$34</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{FC136167-0AB9-450D-A5D9-AC08EA669863}</c15:txfldGUID>
                      <c15:f>Daten_Diagramme!$E$34</c15:f>
                      <c15:dlblFieldTableCache>
                        <c:ptCount val="1"/>
                        <c:pt idx="0">
                          <c:v>-2.6</c:v>
                        </c:pt>
                      </c15:dlblFieldTableCache>
                    </c15:dlblFTEntry>
                  </c15:dlblFieldTable>
                  <c15:showDataLabelsRange val="0"/>
                </c:ext>
                <c:ext xmlns:c16="http://schemas.microsoft.com/office/drawing/2014/chart" uri="{C3380CC4-5D6E-409C-BE32-E72D297353CC}">
                  <c16:uniqueId val="{00000014-C9B2-4D31-B932-CBE69FD0939C}"/>
                </c:ext>
              </c:extLst>
            </c:dLbl>
            <c:dLbl>
              <c:idx val="21"/>
              <c:tx>
                <c:strRef>
                  <c:f>Daten_Diagramme!$E$35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{249E32E2-5720-40D3-898C-C8026955584E}</c15:txfldGUID>
                      <c15:f>Daten_Diagramme!$E$35</c15:f>
                      <c15:dlblFieldTableCache>
                        <c:ptCount val="1"/>
                        <c:pt idx="0">
                          <c:v>0.0</c:v>
                        </c:pt>
                      </c15:dlblFieldTableCache>
                    </c15:dlblFTEntry>
                  </c15:dlblFieldTable>
                  <c15:showDataLabelsRange val="0"/>
                </c:ext>
                <c:ext xmlns:c16="http://schemas.microsoft.com/office/drawing/2014/chart" uri="{C3380CC4-5D6E-409C-BE32-E72D297353CC}">
                  <c16:uniqueId val="{00000015-C9B2-4D31-B932-CBE69FD0939C}"/>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{07140115-5C3B-49B4-AFD2-C86FAD52552A}</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C9B2-4D31-B932-CBE69FD0939C}"/>
                </c:ext>
              </c:extLst>
            </c:dLbl>
            <c:dLbl>
              <c:idx val="23"/>
              <c:tx>
                <c:strRef>
                  <c:f>Daten_Diagramme!$E$37</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{1907B6AC-498F-43CE-B982-FDC6344F7794}</c15:txfldGUID>
                      <c15:f>Daten_Diagramme!$E$37</c15:f>
                      <c15:dlblFieldTableCache>
                        <c:ptCount val="1"/>
                        <c:pt idx="0">
                          <c:v>*</c:v>
                        </c:pt>
                      </c15:dlblFieldTableCache>
                    </c15:dlblFTEntry>
                  </c15:dlblFieldTable>
                  <c15:showDataLabelsRange val="0"/>
                </c:ext>
                <c:ext xmlns:c16="http://schemas.microsoft.com/office/drawing/2014/chart" uri="{C3380CC4-5D6E-409C-BE32-E72D297353CC}">
                  <c16:uniqueId val="{00000017-C9B2-4D31-B932-CBE69FD0939C}"/>
                </c:ext>
              </c:extLst>
            </c:dLbl>
            <c:dLbl>
              <c:idx val="24"/>
              <c:tx>
                <c:strRef>
                  <c:f>Daten_Diagramme!$E$38</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{C753D2B7-0226-4901-9A43-6ECD27F8D28E}</c15:txfldGUID>
                      <c15:f>Daten_Diagramme!$E$38</c15:f>
                      <c15:dlblFieldTableCache>
                        <c:ptCount val="1"/>
                        <c:pt idx="0">
                          <c:v>*</c:v>
                        </c:pt>
                      </c15:dlblFieldTableCache>
                    </c15:dlblFTEntry>
                  </c15:dlblFieldTable>
                  <c15:showDataLabelsRange val="0"/>
                </c:ext>
                <c:ext xmlns:c16="http://schemas.microsoft.com/office/drawing/2014/chart" uri="{C3380CC4-5D6E-409C-BE32-E72D297353CC}">
                  <c16:uniqueId val="{00000018-C9B2-4D31-B932-CBE69FD0939C}"/>
                </c:ext>
              </c:extLst>
            </c:dLbl>
            <c:dLbl>
              <c:idx val="25"/>
              <c:tx>
                <c:strRef>
                  <c:f>Daten_Diagramme!$E$39</c:f>
                  <c:strCache>
                    <c:ptCount val="1"/>
                    <c:pt idx="0">
                      <c:v>-2.3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{3436398B-2100-4603-A3BD-827F067B2EB8}</c15:txfldGUID>
                      <c15:f>Daten_Diagramme!$E$39</c15:f>
                      <c15:dlblFieldTableCache>
                        <c:ptCount val="1"/>
                        <c:pt idx="0">
                          <c:v>-2.3</c:v>
                        </c:pt>
                      </c15:dlblFieldTableCache>
                    </c15:dlblFTEntry>
                  </c15:dlblFieldTable>
                  <c15:showDataLabelsRange val="0"/>
                </c:ext>
                <c:ext xmlns:c16="http://schemas.microsoft.com/office/drawing/2014/chart" uri="{C3380CC4-5D6E-409C-BE32-E72D297353CC}">
                  <c16:uniqueId val="{00000019-C9B2-4D31-B932-CBE69FD0939C}"/>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{A0249F83-2219-4671-9543-FBE2BC43217D}</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C9B2-4D31-B932-CBE69FD0939C}"/>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{4870B0D3-7768-4744-A1E3-2FCA3F19EAB1}</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C9B2-4D31-B932-CBE69FD0939C}"/>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{77D20021-F584-4DCB-A9E6-4C2A5DF6D1B1}</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C9B2-4D31-B932-CBE69FD0939C}"/>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{125A9223-C905-467B-AE72-6BDCA88F909A}</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C9B2-4D31-B932-CBE69FD0939C}"/>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{986830AA-C74F-44B9-9701-F98AF78299F9}</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C9B2-4D31-B932-CBE69FD0939C}"/>
                </c:ext>
              </c:extLst>
            </c:dLbl>
            <c:dLbl>
              <c:idx val="31"/>
              <c:tx>
                <c:strRef>
                  <c:f>Daten_Diagramme!$E$45</c:f>
                  <c:strCache>
                    <c:ptCount val="1"/>
                    <c:pt idx="0">
                      <c:v>-2.3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{0C7E3E64-E610-4C0F-A2B2-D197CD2D358C}</c15:txfldGUID>
                      <c15:f>Daten_Diagramme!$E$45</c15:f>
                      <c15:dlblFieldTableCache>
                        <c:ptCount val="1"/>
                        <c:pt idx="0">
                          <c:v>-2.3</c:v>
                        </c:pt>
                      </c15:dlblFieldTableCache>
                    </c15:dlblFTEntry>
                  </c15:dlblFieldTable>
                  <c15:showDataLabelsRange val="0"/>
                </c:ext>
                <c:ext xmlns:c16="http://schemas.microsoft.com/office/drawing/2014/chart" uri="{C3380CC4-5D6E-409C-BE32-E72D297353CC}">
                  <c16:uniqueId val="{0000001F-C9B2-4D31-B932-CBE69FD0939C}"/>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-2.4476831091180866</c:v>
                </c:pt>
                <c:pt idx="1">
                  <c:v>0</c:v>
                </c:pt>
                <c:pt idx="2">
                  <c:v>0</c:v>
                </c:pt>
                <c:pt idx="3">
                  <c:v>-9.8569157392686808</c:v>
                </c:pt>
                <c:pt idx="4">
                  <c:v>4.0723981900452486</c:v>
                </c:pt>
                <c:pt idx="5">
                  <c:v>-14.150943396226415</c:v>
                </c:pt>
                <c:pt idx="6">
                  <c:v>-28.888888888888889</c:v>
                </c:pt>
                <c:pt idx="7">
                  <c:v>0</c:v>
                </c:pt>
                <c:pt idx="8">
                  <c:v>-2.2471910112359552</c:v>
                </c:pt>
                <c:pt idx="9">
                  <c:v>20</c:v>
                </c:pt>
                <c:pt idx="10">
                  <c:v>-10.366624525916562</c:v>
                </c:pt>
                <c:pt idx="11">
                  <c:v>-2.1276595744680851</c:v>
                </c:pt>
                <c:pt idx="12">
                  <c:v>-0.99009900990099009</c:v>
                </c:pt>
                <c:pt idx="13">
                  <c:v>-4.6242774566473992</c:v>
                </c:pt>
                <c:pt idx="14">
                  <c:v>-1.0316875460574797</c:v>
                </c:pt>
                <c:pt idx="15">
                  <c:v>-16.260162601626018</c:v>
                </c:pt>
                <c:pt idx="16">
                  <c:v>25</c:v>
                </c:pt>
                <c:pt idx="17">
                  <c:v>-11.07011070110701</c:v>
                </c:pt>
                <c:pt idx="18">
                  <c:v>0.97276264591439687</c:v>
                </c:pt>
                <c:pt idx="19">
                  <c:v>1.8823529411764706</c:v>
                </c:pt>
                <c:pt idx="20">
                  <c:v>-2.6291931097008159</c:v>
                </c:pt>
                <c:pt idx="21">
                  <c:v>0</c:v>
                </c:pt>
                <c:pt idx="23">
                  <c:v>0</c:v>
                </c:pt>
                <c:pt idx="24">
                  <c:v>0</c:v>
                </c:pt>
                <c:pt idx="25">
                  <c:v>-2.3434302087597216</c:v>
                </c:pt>
              </c:numCache>
            </c:numRef>
          </c:val>
          <c:extLst>
            <c:ext xmlns:c16="http://schemas.microsoft.com/office/drawing/2014/chart" uri="{C3380CC4-5D6E-409C-BE32-E72D297353CC}">
              <c16:uniqueId val="{00000020-C9B2-4D31-B932-CBE69FD0939C}"/>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{45E853DF-3C34-4E24-AE2D-D60521476895}</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C9B2-4D31-B932-CBE69FD0939C}"/>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{9AD407BD-96E4-4129-ABE1-637499506083}</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C9B2-4D31-B932-CBE69FD0939C}"/>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{A2319697-66B0-4A37-8030-2C70A50F2646}</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C9B2-4D31-B932-CBE69FD0939C}"/>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{D69CF527-E6E0-4AA0-8D50-ADC1CE9F760A}</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C9B2-4D31-B932-CBE69FD0939C}"/>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{50023390-CFBA-4283-967E-14D9C7D91F6F}</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C9B2-4D31-B932-CBE69FD0939C}"/>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{7AD98680-DB27-44DB-884B-02C1861BB4D8}</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C9B2-4D31-B932-CBE69FD0939C}"/>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{FBA0A2A2-C88A-433C-84C8-BC2E78860091}</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C9B2-4D31-B932-CBE69FD0939C}"/>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{7ECFCE3C-2785-430D-A6E0-0C3DE6C0069A}</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C9B2-4D31-B932-CBE69FD0939C}"/>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{1A5271CD-FA93-48DA-A05E-3F7F5978BAEE}</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C9B2-4D31-B932-CBE69FD0939C}"/>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{84730EBC-6E9C-4B6E-990B-2AE61281C4E9}</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C9B2-4D31-B932-CBE69FD0939C}"/>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{8D6A484C-9A04-4937-B0B5-0B9A086C15D5}</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C9B2-4D31-B932-CBE69FD0939C}"/>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{A5E43905-300D-46BE-9B1B-209C108BB601}</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C9B2-4D31-B932-CBE69FD0939C}"/>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{02C04E50-C221-4BC5-82BE-A97BBCA14F27}</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C9B2-4D31-B932-CBE69FD0939C}"/>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{0AF4FFF0-98C6-40E5-A268-F3A8E99CD480}</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C9B2-4D31-B932-CBE69FD0939C}"/>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{F8A2BC78-CDE8-430C-9B5E-993D13523EEB}</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C9B2-4D31-B932-CBE69FD0939C}"/>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{11152C27-E75F-49F4-9287-A8D3C0E22F77}</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C9B2-4D31-B932-CBE69FD0939C}"/>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{27E1516C-2169-4294-A3D2-9B66497F1EB3}</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C9B2-4D31-B932-CBE69FD0939C}"/>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{E620D228-DE3D-4164-8D17-3B9B07806B0A}</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C9B2-4D31-B932-CBE69FD0939C}"/>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{CADFD26B-00A6-4DB1-8712-5D88A789D28D}</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C9B2-4D31-B932-CBE69FD0939C}"/>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{73EC7948-28BF-4CE0-B659-FF783105E8D7}</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C9B2-4D31-B932-CBE69FD0939C}"/>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{EFAC8B62-01EE-4217-92CD-D806E461FABA}</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C9B2-4D31-B932-CBE69FD0939C}"/>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{C9E3B9D5-E60D-4DB8-B143-076D6615A7C5}</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C9B2-4D31-B932-CBE69FD0939C}"/>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{B78449A8-9CB0-466B-B18A-71AC9E15B825}</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C9B2-4D31-B932-CBE69FD0939C}"/>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{705013DE-ACCC-4B79-8948-D55008C45DBE}</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C9B2-4D31-B932-CBE69FD0939C}"/>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{CB91026C-A433-4F35-A26F-5DABC0848F0E}</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C9B2-4D31-B932-CBE69FD0939C}"/>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{B4B5C90B-CC8E-4DC0-BCA0-6234885EC473}</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C9B2-4D31-B932-CBE69FD0939C}"/>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{38784244-A01A-4E1D-86CB-E1C374EAF559}</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C9B2-4D31-B932-CBE69FD0939C}"/>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{38A43F32-656A-47DB-8894-3FA19452A726}</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C9B2-4D31-B932-CBE69FD0939C}"/>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{3C668D9F-25EC-4828-B2CF-7CA3BCEDBB7F}</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C9B2-4D31-B932-CBE69FD0939C}"/>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{CFCF3457-1A3E-4383-AFA5-3028FD3C69FB}</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C9B2-4D31-B932-CBE69FD0939C}"/>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{FB977187-5487-4B3D-A07F-3D15CD408F39}</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C9B2-4D31-B932-CBE69FD0939C}"/>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{2F68E09B-0BD0-4E52-9BAC-5D39DD6A7839}</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C9B2-4D31-B932-CBE69FD0939C}"/>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-0.75</c:v>
                </c:pt>
                <c:pt idx="2">
                  <c:v>-0.75</c:v>
                </c:pt>
                <c:pt idx="3">
                  <c:v>0</c:v>
                </c:pt>
                <c:pt idx="4">
                  <c:v>0</c:v>
                </c:pt>
                <c:pt idx="5">
                  <c:v>0</c:v>
                </c:pt>
                <c:pt idx="6">
                  <c:v>0</c:v>
                </c:pt>
                <c:pt idx="7">
                  <c:v>-0.75</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-0.75</c:v>
                </c:pt>
                <c:pt idx="24">
                  <c:v>-0.75</c:v>
                </c:pt>
                <c:pt idx="25">
                  <c:v>0</c:v>
                </c:pt>
              </c:numCache>
            </c:numRef>
          </c:val>
          <c:extLst>
            <c:ext xmlns:c16="http://schemas.microsoft.com/office/drawing/2014/chart" uri="{C3380CC4-5D6E-409C-BE32-E72D297353CC}">
              <c16:uniqueId val="{00000041-C9B2-4D31-B932-CBE69FD0939C}"/>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45</c:v>
                </c:pt>
                <c:pt idx="2">
                  <c:v>45</c:v>
                </c:pt>
                <c:pt idx="3">
                  <c:v>#N/A</c:v>
                </c:pt>
                <c:pt idx="4">
                  <c:v>#N/A</c:v>
                </c:pt>
                <c:pt idx="5">
                  <c:v>#N/A</c:v>
                </c:pt>
                <c:pt idx="6">
                  <c:v>#N/A</c:v>
                </c:pt>
                <c:pt idx="7">
                  <c:v>45</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45</c:v>
                </c:pt>
                <c:pt idx="24">
                  <c:v>45</c:v>
                </c:pt>
                <c:pt idx="25">
                  <c:v>#N/A</c:v>
                </c:pt>
              </c:numCache>
            </c:numRef>
          </c:xVal>
          <c:yVal>
            <c:numRef>
              <c:f>Daten_Diagramme!$L$14:$L$39</c:f>
              <c:numCache>
                <c:formatCode>General</c:formatCode>
                <c:ptCount val="26"/>
                <c:pt idx="0">
                  <c:v>#N/A</c:v>
                </c:pt>
                <c:pt idx="1">
                  <c:v>15</c:v>
                </c:pt>
                <c:pt idx="2">
                  <c:v>25</c:v>
                </c:pt>
                <c:pt idx="3">
                  <c:v>#N/A</c:v>
                </c:pt>
                <c:pt idx="4">
                  <c:v>#N/A</c:v>
                </c:pt>
                <c:pt idx="5">
                  <c:v>#N/A</c:v>
                </c:pt>
                <c:pt idx="6">
                  <c:v>#N/A</c:v>
                </c:pt>
                <c:pt idx="7">
                  <c:v>77</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242</c:v>
                </c:pt>
                <c:pt idx="24">
                  <c:v>253</c:v>
                </c:pt>
                <c:pt idx="25">
                  <c:v>#N/A</c:v>
                </c:pt>
              </c:numCache>
            </c:numRef>
          </c:yVal>
          <c:smooth val="0"/>
          <c:extLst>
            <c:ext xmlns:c16="http://schemas.microsoft.com/office/drawing/2014/chart" uri="{C3380CC4-5D6E-409C-BE32-E72D297353CC}">
              <c16:uniqueId val="{00000042-C9B2-4D31-B932-CBE69FD0939C}"/>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{16AD73FA-57AA-4AB5-9040-9AD45924E8FB}</c15:txfldGUID>
                      <c15:f>Diagramm!$I$46</c15:f>
                      <c15:dlblFieldTableCache>
                        <c:ptCount val="1"/>
                      </c15:dlblFieldTableCache>
                    </c15:dlblFTEntry>
                  </c15:dlblFieldTable>
                  <c15:showDataLabelsRange val="0"/>
                </c:ext>
                <c:ext xmlns:c16="http://schemas.microsoft.com/office/drawing/2014/chart" uri="{C3380CC4-5D6E-409C-BE32-E72D297353CC}">
                  <c16:uniqueId val="{00000000-2115-4E73-97A6-E3F4F3194570}"/>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{E12F9CC8-9EC4-4B6E-99C8-F4518B525191}</c15:txfldGUID>
                      <c15:f>Diagramm!$I$47</c15:f>
                      <c15:dlblFieldTableCache>
                        <c:ptCount val="1"/>
                      </c15:dlblFieldTableCache>
                    </c15:dlblFTEntry>
                  </c15:dlblFieldTable>
                  <c15:showDataLabelsRange val="0"/>
                </c:ext>
                <c:ext xmlns:c16="http://schemas.microsoft.com/office/drawing/2014/chart" uri="{C3380CC4-5D6E-409C-BE32-E72D297353CC}">
                  <c16:uniqueId val="{00000001-2115-4E73-97A6-E3F4F3194570}"/>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{4E8EF90F-B427-4CC5-A6C8-32E03E043904}</c15:txfldGUID>
                      <c15:f>Diagramm!$I$48</c15:f>
                      <c15:dlblFieldTableCache>
                        <c:ptCount val="1"/>
                      </c15:dlblFieldTableCache>
                    </c15:dlblFTEntry>
                  </c15:dlblFieldTable>
                  <c15:showDataLabelsRange val="0"/>
                </c:ext>
                <c:ext xmlns:c16="http://schemas.microsoft.com/office/drawing/2014/chart" uri="{C3380CC4-5D6E-409C-BE32-E72D297353CC}">
                  <c16:uniqueId val="{00000002-2115-4E73-97A6-E3F4F3194570}"/>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{E18BE9DD-A41A-4943-83A3-6B3419A71138}</c15:txfldGUID>
                      <c15:f>Diagramm!$I$49</c15:f>
                      <c15:dlblFieldTableCache>
                        <c:ptCount val="1"/>
                      </c15:dlblFieldTableCache>
                    </c15:dlblFTEntry>
                  </c15:dlblFieldTable>
                  <c15:showDataLabelsRange val="0"/>
                </c:ext>
                <c:ext xmlns:c16="http://schemas.microsoft.com/office/drawing/2014/chart" uri="{C3380CC4-5D6E-409C-BE32-E72D297353CC}">
                  <c16:uniqueId val="{00000003-2115-4E73-97A6-E3F4F3194570}"/>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{0D3D1919-7CAE-4853-BDB0-11C2176F1BE9}</c15:txfldGUID>
                      <c15:f>Diagramm!$I$50</c15:f>
                      <c15:dlblFieldTableCache>
                        <c:ptCount val="1"/>
                      </c15:dlblFieldTableCache>
                    </c15:dlblFTEntry>
                  </c15:dlblFieldTable>
                  <c15:showDataLabelsRange val="0"/>
                </c:ext>
                <c:ext xmlns:c16="http://schemas.microsoft.com/office/drawing/2014/chart" uri="{C3380CC4-5D6E-409C-BE32-E72D297353CC}">
                  <c16:uniqueId val="{00000004-2115-4E73-97A6-E3F4F3194570}"/>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{E5201578-79B5-4366-9773-243110FBF682}</c15:txfldGUID>
                      <c15:f>Diagramm!$I$51</c15:f>
                      <c15:dlblFieldTableCache>
                        <c:ptCount val="1"/>
                      </c15:dlblFieldTableCache>
                    </c15:dlblFTEntry>
                  </c15:dlblFieldTable>
                  <c15:showDataLabelsRange val="0"/>
                </c:ext>
                <c:ext xmlns:c16="http://schemas.microsoft.com/office/drawing/2014/chart" uri="{C3380CC4-5D6E-409C-BE32-E72D297353CC}">
                  <c16:uniqueId val="{00000005-2115-4E73-97A6-E3F4F3194570}"/>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{D6EA2813-9DAF-416C-89BE-830980A97FB8}</c15:txfldGUID>
                      <c15:f>Diagramm!$I$52</c15:f>
                      <c15:dlblFieldTableCache>
                        <c:ptCount val="1"/>
                      </c15:dlblFieldTableCache>
                    </c15:dlblFTEntry>
                  </c15:dlblFieldTable>
                  <c15:showDataLabelsRange val="0"/>
                </c:ext>
                <c:ext xmlns:c16="http://schemas.microsoft.com/office/drawing/2014/chart" uri="{C3380CC4-5D6E-409C-BE32-E72D297353CC}">
                  <c16:uniqueId val="{00000006-2115-4E73-97A6-E3F4F3194570}"/>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{BC8BD613-6FBE-4B50-9936-F27C25C69F12}</c15:txfldGUID>
                      <c15:f>Diagramm!$I$53</c15:f>
                      <c15:dlblFieldTableCache>
                        <c:ptCount val="1"/>
                      </c15:dlblFieldTableCache>
                    </c15:dlblFTEntry>
                  </c15:dlblFieldTable>
                  <c15:showDataLabelsRange val="0"/>
                </c:ext>
                <c:ext xmlns:c16="http://schemas.microsoft.com/office/drawing/2014/chart" uri="{C3380CC4-5D6E-409C-BE32-E72D297353CC}">
                  <c16:uniqueId val="{00000007-2115-4E73-97A6-E3F4F3194570}"/>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{52B39E97-C87C-40A3-B937-B0896FEFEE21}</c15:txfldGUID>
                      <c15:f>Diagramm!$I$54</c15:f>
                      <c15:dlblFieldTableCache>
                        <c:ptCount val="1"/>
                      </c15:dlblFieldTableCache>
                    </c15:dlblFTEntry>
                  </c15:dlblFieldTable>
                  <c15:showDataLabelsRange val="0"/>
                </c:ext>
                <c:ext xmlns:c16="http://schemas.microsoft.com/office/drawing/2014/chart" uri="{C3380CC4-5D6E-409C-BE32-E72D297353CC}">
                  <c16:uniqueId val="{00000008-2115-4E73-97A6-E3F4F3194570}"/>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{6D95010B-0388-48A0-8E9A-2545231A2AEB}</c15:txfldGUID>
                      <c15:f>Diagramm!$I$55</c15:f>
                      <c15:dlblFieldTableCache>
                        <c:ptCount val="1"/>
                      </c15:dlblFieldTableCache>
                    </c15:dlblFTEntry>
                  </c15:dlblFieldTable>
                  <c15:showDataLabelsRange val="0"/>
                </c:ext>
                <c:ext xmlns:c16="http://schemas.microsoft.com/office/drawing/2014/chart" uri="{C3380CC4-5D6E-409C-BE32-E72D297353CC}">
                  <c16:uniqueId val="{00000009-2115-4E73-97A6-E3F4F3194570}"/>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{8921802F-DE6C-4AA0-8DEB-9E38E9CB2109}</c15:txfldGUID>
                      <c15:f>Diagramm!$I$56</c15:f>
                      <c15:dlblFieldTableCache>
                        <c:ptCount val="1"/>
                      </c15:dlblFieldTableCache>
                    </c15:dlblFTEntry>
                  </c15:dlblFieldTable>
                  <c15:showDataLabelsRange val="0"/>
                </c:ext>
                <c:ext xmlns:c16="http://schemas.microsoft.com/office/drawing/2014/chart" uri="{C3380CC4-5D6E-409C-BE32-E72D297353CC}">
                  <c16:uniqueId val="{0000000A-2115-4E73-97A6-E3F4F3194570}"/>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{3DB6D85D-6E87-46BF-9F77-CC6E9932ABC1}</c15:txfldGUID>
                      <c15:f>Diagramm!$I$57</c15:f>
                      <c15:dlblFieldTableCache>
                        <c:ptCount val="1"/>
                      </c15:dlblFieldTableCache>
                    </c15:dlblFTEntry>
                  </c15:dlblFieldTable>
                  <c15:showDataLabelsRange val="0"/>
                </c:ext>
                <c:ext xmlns:c16="http://schemas.microsoft.com/office/drawing/2014/chart" uri="{C3380CC4-5D6E-409C-BE32-E72D297353CC}">
                  <c16:uniqueId val="{0000000B-2115-4E73-97A6-E3F4F3194570}"/>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{95DA63DA-9F72-4507-939A-93C8780696F6}</c15:txfldGUID>
                      <c15:f>Diagramm!$I$58</c15:f>
                      <c15:dlblFieldTableCache>
                        <c:ptCount val="1"/>
                      </c15:dlblFieldTableCache>
                    </c15:dlblFTEntry>
                  </c15:dlblFieldTable>
                  <c15:showDataLabelsRange val="0"/>
                </c:ext>
                <c:ext xmlns:c16="http://schemas.microsoft.com/office/drawing/2014/chart" uri="{C3380CC4-5D6E-409C-BE32-E72D297353CC}">
                  <c16:uniqueId val="{0000000C-2115-4E73-97A6-E3F4F3194570}"/>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{D4A4C62C-8496-45FF-9161-B1177D7AC9E7}</c15:txfldGUID>
                      <c15:f>Diagramm!$I$59</c15:f>
                      <c15:dlblFieldTableCache>
                        <c:ptCount val="1"/>
                      </c15:dlblFieldTableCache>
                    </c15:dlblFTEntry>
                  </c15:dlblFieldTable>
                  <c15:showDataLabelsRange val="0"/>
                </c:ext>
                <c:ext xmlns:c16="http://schemas.microsoft.com/office/drawing/2014/chart" uri="{C3380CC4-5D6E-409C-BE32-E72D297353CC}">
                  <c16:uniqueId val="{0000000D-2115-4E73-97A6-E3F4F3194570}"/>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{0CBD43DC-0D3B-49F4-B8F0-77B45B61816F}</c15:txfldGUID>
                      <c15:f>Diagramm!$I$60</c15:f>
                      <c15:dlblFieldTableCache>
                        <c:ptCount val="1"/>
                      </c15:dlblFieldTableCache>
                    </c15:dlblFTEntry>
                  </c15:dlblFieldTable>
                  <c15:showDataLabelsRange val="0"/>
                </c:ext>
                <c:ext xmlns:c16="http://schemas.microsoft.com/office/drawing/2014/chart" uri="{C3380CC4-5D6E-409C-BE32-E72D297353CC}">
                  <c16:uniqueId val="{0000000E-2115-4E73-97A6-E3F4F3194570}"/>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{83A2E924-D3F8-4CEA-818C-92A94C0F5B17}</c15:txfldGUID>
                      <c15:f>Diagramm!$I$61</c15:f>
                      <c15:dlblFieldTableCache>
                        <c:ptCount val="1"/>
                      </c15:dlblFieldTableCache>
                    </c15:dlblFTEntry>
                  </c15:dlblFieldTable>
                  <c15:showDataLabelsRange val="0"/>
                </c:ext>
                <c:ext xmlns:c16="http://schemas.microsoft.com/office/drawing/2014/chart" uri="{C3380CC4-5D6E-409C-BE32-E72D297353CC}">
                  <c16:uniqueId val="{0000000F-2115-4E73-97A6-E3F4F3194570}"/>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{EB15C6CC-BE41-4800-8A03-9F1E5BE2806E}</c15:txfldGUID>
                      <c15:f>Diagramm!$I$62</c15:f>
                      <c15:dlblFieldTableCache>
                        <c:ptCount val="1"/>
                      </c15:dlblFieldTableCache>
                    </c15:dlblFTEntry>
                  </c15:dlblFieldTable>
                  <c15:showDataLabelsRange val="0"/>
                </c:ext>
                <c:ext xmlns:c16="http://schemas.microsoft.com/office/drawing/2014/chart" uri="{C3380CC4-5D6E-409C-BE32-E72D297353CC}">
                  <c16:uniqueId val="{00000010-2115-4E73-97A6-E3F4F3194570}"/>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{9BD61D8E-5E35-4E29-B1F1-D319B8DAE68A}</c15:txfldGUID>
                      <c15:f>Diagramm!$I$63</c15:f>
                      <c15:dlblFieldTableCache>
                        <c:ptCount val="1"/>
                      </c15:dlblFieldTableCache>
                    </c15:dlblFTEntry>
                  </c15:dlblFieldTable>
                  <c15:showDataLabelsRange val="0"/>
                </c:ext>
                <c:ext xmlns:c16="http://schemas.microsoft.com/office/drawing/2014/chart" uri="{C3380CC4-5D6E-409C-BE32-E72D297353CC}">
                  <c16:uniqueId val="{00000011-2115-4E73-97A6-E3F4F3194570}"/>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{9A170BE4-7CD6-40C4-BDF4-1C9F7EE8AF07}</c15:txfldGUID>
                      <c15:f>Diagramm!$I$64</c15:f>
                      <c15:dlblFieldTableCache>
                        <c:ptCount val="1"/>
                      </c15:dlblFieldTableCache>
                    </c15:dlblFTEntry>
                  </c15:dlblFieldTable>
                  <c15:showDataLabelsRange val="0"/>
                </c:ext>
                <c:ext xmlns:c16="http://schemas.microsoft.com/office/drawing/2014/chart" uri="{C3380CC4-5D6E-409C-BE32-E72D297353CC}">
                  <c16:uniqueId val="{00000012-2115-4E73-97A6-E3F4F3194570}"/>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{A538FA21-EB8E-4C12-B356-60FC9624232B}</c15:txfldGUID>
                      <c15:f>Diagramm!$I$65</c15:f>
                      <c15:dlblFieldTableCache>
                        <c:ptCount val="1"/>
                      </c15:dlblFieldTableCache>
                    </c15:dlblFTEntry>
                  </c15:dlblFieldTable>
                  <c15:showDataLabelsRange val="0"/>
                </c:ext>
                <c:ext xmlns:c16="http://schemas.microsoft.com/office/drawing/2014/chart" uri="{C3380CC4-5D6E-409C-BE32-E72D297353CC}">
                  <c16:uniqueId val="{00000013-2115-4E73-97A6-E3F4F3194570}"/>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{59BB9813-6920-442A-A16F-03728D4B608A}</c15:txfldGUID>
                      <c15:f>Diagramm!$I$66</c15:f>
                      <c15:dlblFieldTableCache>
                        <c:ptCount val="1"/>
                      </c15:dlblFieldTableCache>
                    </c15:dlblFTEntry>
                  </c15:dlblFieldTable>
                  <c15:showDataLabelsRange val="0"/>
                </c:ext>
                <c:ext xmlns:c16="http://schemas.microsoft.com/office/drawing/2014/chart" uri="{C3380CC4-5D6E-409C-BE32-E72D297353CC}">
                  <c16:uniqueId val="{00000014-2115-4E73-97A6-E3F4F3194570}"/>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{92C9D0BD-B23A-41FA-A83C-B0772920745B}</c15:txfldGUID>
                      <c15:f>Diagramm!$I$67</c15:f>
                      <c15:dlblFieldTableCache>
                        <c:ptCount val="1"/>
                      </c15:dlblFieldTableCache>
                    </c15:dlblFTEntry>
                  </c15:dlblFieldTable>
                  <c15:showDataLabelsRange val="0"/>
                </c:ext>
                <c:ext xmlns:c16="http://schemas.microsoft.com/office/drawing/2014/chart" uri="{C3380CC4-5D6E-409C-BE32-E72D297353CC}">
                  <c16:uniqueId val="{00000015-2115-4E73-97A6-E3F4F3194570}"/>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2115-4E73-97A6-E3F4F3194570}"/>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{92A33CE4-423F-4FB1-9128-FA377DDA41E6}</c15:txfldGUID>
                      <c15:f>Diagramm!$K$46</c15:f>
                      <c15:dlblFieldTableCache>
                        <c:ptCount val="1"/>
                      </c15:dlblFieldTableCache>
                    </c15:dlblFTEntry>
                  </c15:dlblFieldTable>
                  <c15:showDataLabelsRange val="0"/>
                </c:ext>
                <c:ext xmlns:c16="http://schemas.microsoft.com/office/drawing/2014/chart" uri="{C3380CC4-5D6E-409C-BE32-E72D297353CC}">
                  <c16:uniqueId val="{00000017-2115-4E73-97A6-E3F4F3194570}"/>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{84463F20-E5EF-44FF-BF84-C276E15F4DF3}</c15:txfldGUID>
                      <c15:f>Diagramm!$K$47</c15:f>
                      <c15:dlblFieldTableCache>
                        <c:ptCount val="1"/>
                      </c15:dlblFieldTableCache>
                    </c15:dlblFTEntry>
                  </c15:dlblFieldTable>
                  <c15:showDataLabelsRange val="0"/>
                </c:ext>
                <c:ext xmlns:c16="http://schemas.microsoft.com/office/drawing/2014/chart" uri="{C3380CC4-5D6E-409C-BE32-E72D297353CC}">
                  <c16:uniqueId val="{00000018-2115-4E73-97A6-E3F4F3194570}"/>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{CE509DF9-479A-46C5-AC72-2DE1BC171623}</c15:txfldGUID>
                      <c15:f>Diagramm!$K$48</c15:f>
                      <c15:dlblFieldTableCache>
                        <c:ptCount val="1"/>
                      </c15:dlblFieldTableCache>
                    </c15:dlblFTEntry>
                  </c15:dlblFieldTable>
                  <c15:showDataLabelsRange val="0"/>
                </c:ext>
                <c:ext xmlns:c16="http://schemas.microsoft.com/office/drawing/2014/chart" uri="{C3380CC4-5D6E-409C-BE32-E72D297353CC}">
                  <c16:uniqueId val="{00000019-2115-4E73-97A6-E3F4F3194570}"/>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{D0D9D675-92BD-472E-849A-BD2A0022C3B6}</c15:txfldGUID>
                      <c15:f>Diagramm!$K$49</c15:f>
                      <c15:dlblFieldTableCache>
                        <c:ptCount val="1"/>
                      </c15:dlblFieldTableCache>
                    </c15:dlblFTEntry>
                  </c15:dlblFieldTable>
                  <c15:showDataLabelsRange val="0"/>
                </c:ext>
                <c:ext xmlns:c16="http://schemas.microsoft.com/office/drawing/2014/chart" uri="{C3380CC4-5D6E-409C-BE32-E72D297353CC}">
                  <c16:uniqueId val="{0000001A-2115-4E73-97A6-E3F4F3194570}"/>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{9FD68761-B849-4230-85C5-EFDDC2DA9868}</c15:txfldGUID>
                      <c15:f>Diagramm!$K$50</c15:f>
                      <c15:dlblFieldTableCache>
                        <c:ptCount val="1"/>
                      </c15:dlblFieldTableCache>
                    </c15:dlblFTEntry>
                  </c15:dlblFieldTable>
                  <c15:showDataLabelsRange val="0"/>
                </c:ext>
                <c:ext xmlns:c16="http://schemas.microsoft.com/office/drawing/2014/chart" uri="{C3380CC4-5D6E-409C-BE32-E72D297353CC}">
                  <c16:uniqueId val="{0000001B-2115-4E73-97A6-E3F4F3194570}"/>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{1E40B0E4-D221-47AA-95D7-CBF53ED02578}</c15:txfldGUID>
                      <c15:f>Diagramm!$K$51</c15:f>
                      <c15:dlblFieldTableCache>
                        <c:ptCount val="1"/>
                      </c15:dlblFieldTableCache>
                    </c15:dlblFTEntry>
                  </c15:dlblFieldTable>
                  <c15:showDataLabelsRange val="0"/>
                </c:ext>
                <c:ext xmlns:c16="http://schemas.microsoft.com/office/drawing/2014/chart" uri="{C3380CC4-5D6E-409C-BE32-E72D297353CC}">
                  <c16:uniqueId val="{0000001C-2115-4E73-97A6-E3F4F3194570}"/>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{5C9D9A6B-7B2F-4A70-99B5-BBB91C11EF1A}</c15:txfldGUID>
                      <c15:f>Diagramm!$K$52</c15:f>
                      <c15:dlblFieldTableCache>
                        <c:ptCount val="1"/>
                      </c15:dlblFieldTableCache>
                    </c15:dlblFTEntry>
                  </c15:dlblFieldTable>
                  <c15:showDataLabelsRange val="0"/>
                </c:ext>
                <c:ext xmlns:c16="http://schemas.microsoft.com/office/drawing/2014/chart" uri="{C3380CC4-5D6E-409C-BE32-E72D297353CC}">
                  <c16:uniqueId val="{0000001D-2115-4E73-97A6-E3F4F3194570}"/>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{F9A93D86-36F3-4183-AC02-80595AC7F0BE}</c15:txfldGUID>
                      <c15:f>Diagramm!$K$53</c15:f>
                      <c15:dlblFieldTableCache>
                        <c:ptCount val="1"/>
                      </c15:dlblFieldTableCache>
                    </c15:dlblFTEntry>
                  </c15:dlblFieldTable>
                  <c15:showDataLabelsRange val="0"/>
                </c:ext>
                <c:ext xmlns:c16="http://schemas.microsoft.com/office/drawing/2014/chart" uri="{C3380CC4-5D6E-409C-BE32-E72D297353CC}">
                  <c16:uniqueId val="{0000001E-2115-4E73-97A6-E3F4F3194570}"/>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{E0BC9C83-A3F6-4E8A-AF04-C16389B5239A}</c15:txfldGUID>
                      <c15:f>Diagramm!$K$54</c15:f>
                      <c15:dlblFieldTableCache>
                        <c:ptCount val="1"/>
                      </c15:dlblFieldTableCache>
                    </c15:dlblFTEntry>
                  </c15:dlblFieldTable>
                  <c15:showDataLabelsRange val="0"/>
                </c:ext>
                <c:ext xmlns:c16="http://schemas.microsoft.com/office/drawing/2014/chart" uri="{C3380CC4-5D6E-409C-BE32-E72D297353CC}">
                  <c16:uniqueId val="{0000001F-2115-4E73-97A6-E3F4F3194570}"/>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{82BB1610-32CE-4AA5-8904-8A233342B456}</c15:txfldGUID>
                      <c15:f>Diagramm!$K$55</c15:f>
                      <c15:dlblFieldTableCache>
                        <c:ptCount val="1"/>
                      </c15:dlblFieldTableCache>
                    </c15:dlblFTEntry>
                  </c15:dlblFieldTable>
                  <c15:showDataLabelsRange val="0"/>
                </c:ext>
                <c:ext xmlns:c16="http://schemas.microsoft.com/office/drawing/2014/chart" uri="{C3380CC4-5D6E-409C-BE32-E72D297353CC}">
                  <c16:uniqueId val="{00000020-2115-4E73-97A6-E3F4F3194570}"/>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{476EEE9C-EF57-4A82-B0C8-1286154FAC17}</c15:txfldGUID>
                      <c15:f>Diagramm!$K$56</c15:f>
                      <c15:dlblFieldTableCache>
                        <c:ptCount val="1"/>
                      </c15:dlblFieldTableCache>
                    </c15:dlblFTEntry>
                  </c15:dlblFieldTable>
                  <c15:showDataLabelsRange val="0"/>
                </c:ext>
                <c:ext xmlns:c16="http://schemas.microsoft.com/office/drawing/2014/chart" uri="{C3380CC4-5D6E-409C-BE32-E72D297353CC}">
                  <c16:uniqueId val="{00000021-2115-4E73-97A6-E3F4F3194570}"/>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{83FF64B8-2A6A-4D79-AE53-CD0E33E4FBE2}</c15:txfldGUID>
                      <c15:f>Diagramm!$K$57</c15:f>
                      <c15:dlblFieldTableCache>
                        <c:ptCount val="1"/>
                      </c15:dlblFieldTableCache>
                    </c15:dlblFTEntry>
                  </c15:dlblFieldTable>
                  <c15:showDataLabelsRange val="0"/>
                </c:ext>
                <c:ext xmlns:c16="http://schemas.microsoft.com/office/drawing/2014/chart" uri="{C3380CC4-5D6E-409C-BE32-E72D297353CC}">
                  <c16:uniqueId val="{00000022-2115-4E73-97A6-E3F4F3194570}"/>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{8CDD9E92-4991-42BE-8217-075EF22D180C}</c15:txfldGUID>
                      <c15:f>Diagramm!$K$58</c15:f>
                      <c15:dlblFieldTableCache>
                        <c:ptCount val="1"/>
                      </c15:dlblFieldTableCache>
                    </c15:dlblFTEntry>
                  </c15:dlblFieldTable>
                  <c15:showDataLabelsRange val="0"/>
                </c:ext>
                <c:ext xmlns:c16="http://schemas.microsoft.com/office/drawing/2014/chart" uri="{C3380CC4-5D6E-409C-BE32-E72D297353CC}">
                  <c16:uniqueId val="{00000023-2115-4E73-97A6-E3F4F3194570}"/>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{732AD32D-689E-46B9-8096-80ADEB9D04AF}</c15:txfldGUID>
                      <c15:f>Diagramm!$K$59</c15:f>
                      <c15:dlblFieldTableCache>
                        <c:ptCount val="1"/>
                      </c15:dlblFieldTableCache>
                    </c15:dlblFTEntry>
                  </c15:dlblFieldTable>
                  <c15:showDataLabelsRange val="0"/>
                </c:ext>
                <c:ext xmlns:c16="http://schemas.microsoft.com/office/drawing/2014/chart" uri="{C3380CC4-5D6E-409C-BE32-E72D297353CC}">
                  <c16:uniqueId val="{00000024-2115-4E73-97A6-E3F4F3194570}"/>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{9D7930CF-66DC-4DAD-960B-A6E036C4133A}</c15:txfldGUID>
                      <c15:f>Diagramm!$K$60</c15:f>
                      <c15:dlblFieldTableCache>
                        <c:ptCount val="1"/>
                      </c15:dlblFieldTableCache>
                    </c15:dlblFTEntry>
                  </c15:dlblFieldTable>
                  <c15:showDataLabelsRange val="0"/>
                </c:ext>
                <c:ext xmlns:c16="http://schemas.microsoft.com/office/drawing/2014/chart" uri="{C3380CC4-5D6E-409C-BE32-E72D297353CC}">
                  <c16:uniqueId val="{00000025-2115-4E73-97A6-E3F4F3194570}"/>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{D0E6FC6E-736D-44BC-AA70-F8CDDCCDF0E4}</c15:txfldGUID>
                      <c15:f>Diagramm!$K$61</c15:f>
                      <c15:dlblFieldTableCache>
                        <c:ptCount val="1"/>
                      </c15:dlblFieldTableCache>
                    </c15:dlblFTEntry>
                  </c15:dlblFieldTable>
                  <c15:showDataLabelsRange val="0"/>
                </c:ext>
                <c:ext xmlns:c16="http://schemas.microsoft.com/office/drawing/2014/chart" uri="{C3380CC4-5D6E-409C-BE32-E72D297353CC}">
                  <c16:uniqueId val="{00000026-2115-4E73-97A6-E3F4F3194570}"/>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{674A3FB0-0179-4B7B-97CD-B628669F6541}</c15:txfldGUID>
                      <c15:f>Diagramm!$K$62</c15:f>
                      <c15:dlblFieldTableCache>
                        <c:ptCount val="1"/>
                      </c15:dlblFieldTableCache>
                    </c15:dlblFTEntry>
                  </c15:dlblFieldTable>
                  <c15:showDataLabelsRange val="0"/>
                </c:ext>
                <c:ext xmlns:c16="http://schemas.microsoft.com/office/drawing/2014/chart" uri="{C3380CC4-5D6E-409C-BE32-E72D297353CC}">
                  <c16:uniqueId val="{00000027-2115-4E73-97A6-E3F4F3194570}"/>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{D9654894-E487-4167-A27F-E2B3B9486E39}</c15:txfldGUID>
                      <c15:f>Diagramm!$K$63</c15:f>
                      <c15:dlblFieldTableCache>
                        <c:ptCount val="1"/>
                      </c15:dlblFieldTableCache>
                    </c15:dlblFTEntry>
                  </c15:dlblFieldTable>
                  <c15:showDataLabelsRange val="0"/>
                </c:ext>
                <c:ext xmlns:c16="http://schemas.microsoft.com/office/drawing/2014/chart" uri="{C3380CC4-5D6E-409C-BE32-E72D297353CC}">
                  <c16:uniqueId val="{00000028-2115-4E73-97A6-E3F4F3194570}"/>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{B12D8209-0C66-4232-9211-AD779182FB0A}</c15:txfldGUID>
                      <c15:f>Diagramm!$K$64</c15:f>
                      <c15:dlblFieldTableCache>
                        <c:ptCount val="1"/>
                      </c15:dlblFieldTableCache>
                    </c15:dlblFTEntry>
                  </c15:dlblFieldTable>
                  <c15:showDataLabelsRange val="0"/>
                </c:ext>
                <c:ext xmlns:c16="http://schemas.microsoft.com/office/drawing/2014/chart" uri="{C3380CC4-5D6E-409C-BE32-E72D297353CC}">
                  <c16:uniqueId val="{00000029-2115-4E73-97A6-E3F4F3194570}"/>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{158C9728-4674-4A71-A6BB-FCB20E63CDAD}</c15:txfldGUID>
                      <c15:f>Diagramm!$K$65</c15:f>
                      <c15:dlblFieldTableCache>
                        <c:ptCount val="1"/>
                      </c15:dlblFieldTableCache>
                    </c15:dlblFTEntry>
                  </c15:dlblFieldTable>
                  <c15:showDataLabelsRange val="0"/>
                </c:ext>
                <c:ext xmlns:c16="http://schemas.microsoft.com/office/drawing/2014/chart" uri="{C3380CC4-5D6E-409C-BE32-E72D297353CC}">
                  <c16:uniqueId val="{0000002A-2115-4E73-97A6-E3F4F3194570}"/>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{2D34CCDE-8AD3-4BB8-ADA3-69F2565264F4}</c15:txfldGUID>
                      <c15:f>Diagramm!$K$66</c15:f>
                      <c15:dlblFieldTableCache>
                        <c:ptCount val="1"/>
                      </c15:dlblFieldTableCache>
                    </c15:dlblFTEntry>
                  </c15:dlblFieldTable>
                  <c15:showDataLabelsRange val="0"/>
                </c:ext>
                <c:ext xmlns:c16="http://schemas.microsoft.com/office/drawing/2014/chart" uri="{C3380CC4-5D6E-409C-BE32-E72D297353CC}">
                  <c16:uniqueId val="{0000002B-2115-4E73-97A6-E3F4F3194570}"/>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{34216150-A6A6-4FC5-AC15-268BDD4427A9}</c15:txfldGUID>
                      <c15:f>Diagramm!$K$67</c15:f>
                      <c15:dlblFieldTableCache>
                        <c:ptCount val="1"/>
                      </c15:dlblFieldTableCache>
                    </c15:dlblFTEntry>
                  </c15:dlblFieldTable>
                  <c15:showDataLabelsRange val="0"/>
                </c:ext>
                <c:ext xmlns:c16="http://schemas.microsoft.com/office/drawing/2014/chart" uri="{C3380CC4-5D6E-409C-BE32-E72D297353CC}">
                  <c16:uniqueId val="{0000002C-2115-4E73-97A6-E3F4F3194570}"/>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2115-4E73-97A6-E3F4F3194570}"/>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{33481091-9EB1-4053-ABC8-3F97D5351268}</c15:txfldGUID>
                      <c15:f>Diagramm!$J$46</c15:f>
                      <c15:dlblFieldTableCache>
                        <c:ptCount val="1"/>
                      </c15:dlblFieldTableCache>
                    </c15:dlblFTEntry>
                  </c15:dlblFieldTable>
                  <c15:showDataLabelsRange val="0"/>
                </c:ext>
                <c:ext xmlns:c16="http://schemas.microsoft.com/office/drawing/2014/chart" uri="{C3380CC4-5D6E-409C-BE32-E72D297353CC}">
                  <c16:uniqueId val="{0000002E-2115-4E73-97A6-E3F4F3194570}"/>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{FE7D8BB6-49D0-433F-ABC7-00BB9385CEE4}</c15:txfldGUID>
                      <c15:f>Diagramm!$J$47</c15:f>
                      <c15:dlblFieldTableCache>
                        <c:ptCount val="1"/>
                      </c15:dlblFieldTableCache>
                    </c15:dlblFTEntry>
                  </c15:dlblFieldTable>
                  <c15:showDataLabelsRange val="0"/>
                </c:ext>
                <c:ext xmlns:c16="http://schemas.microsoft.com/office/drawing/2014/chart" uri="{C3380CC4-5D6E-409C-BE32-E72D297353CC}">
                  <c16:uniqueId val="{0000002F-2115-4E73-97A6-E3F4F3194570}"/>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{A237D734-FDF9-48BA-A93E-45C9F93DA50C}</c15:txfldGUID>
                      <c15:f>Diagramm!$J$48</c15:f>
                      <c15:dlblFieldTableCache>
                        <c:ptCount val="1"/>
                      </c15:dlblFieldTableCache>
                    </c15:dlblFTEntry>
                  </c15:dlblFieldTable>
                  <c15:showDataLabelsRange val="0"/>
                </c:ext>
                <c:ext xmlns:c16="http://schemas.microsoft.com/office/drawing/2014/chart" uri="{C3380CC4-5D6E-409C-BE32-E72D297353CC}">
                  <c16:uniqueId val="{00000030-2115-4E73-97A6-E3F4F3194570}"/>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{429A16DD-4E72-467C-B0EF-1E2662B4DDA9}</c15:txfldGUID>
                      <c15:f>Diagramm!$J$49</c15:f>
                      <c15:dlblFieldTableCache>
                        <c:ptCount val="1"/>
                      </c15:dlblFieldTableCache>
                    </c15:dlblFTEntry>
                  </c15:dlblFieldTable>
                  <c15:showDataLabelsRange val="0"/>
                </c:ext>
                <c:ext xmlns:c16="http://schemas.microsoft.com/office/drawing/2014/chart" uri="{C3380CC4-5D6E-409C-BE32-E72D297353CC}">
                  <c16:uniqueId val="{00000031-2115-4E73-97A6-E3F4F3194570}"/>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{8EBF3397-CB26-4472-A699-8413AD07AC53}</c15:txfldGUID>
                      <c15:f>Diagramm!$J$50</c15:f>
                      <c15:dlblFieldTableCache>
                        <c:ptCount val="1"/>
                      </c15:dlblFieldTableCache>
                    </c15:dlblFTEntry>
                  </c15:dlblFieldTable>
                  <c15:showDataLabelsRange val="0"/>
                </c:ext>
                <c:ext xmlns:c16="http://schemas.microsoft.com/office/drawing/2014/chart" uri="{C3380CC4-5D6E-409C-BE32-E72D297353CC}">
                  <c16:uniqueId val="{00000032-2115-4E73-97A6-E3F4F3194570}"/>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{547A5996-483C-45C7-A198-8F6DEB1D5017}</c15:txfldGUID>
                      <c15:f>Diagramm!$J$51</c15:f>
                      <c15:dlblFieldTableCache>
                        <c:ptCount val="1"/>
                      </c15:dlblFieldTableCache>
                    </c15:dlblFTEntry>
                  </c15:dlblFieldTable>
                  <c15:showDataLabelsRange val="0"/>
                </c:ext>
                <c:ext xmlns:c16="http://schemas.microsoft.com/office/drawing/2014/chart" uri="{C3380CC4-5D6E-409C-BE32-E72D297353CC}">
                  <c16:uniqueId val="{00000033-2115-4E73-97A6-E3F4F3194570}"/>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{CFAC5DBE-C096-404C-930B-2D47440EB7CE}</c15:txfldGUID>
                      <c15:f>Diagramm!$J$52</c15:f>
                      <c15:dlblFieldTableCache>
                        <c:ptCount val="1"/>
                      </c15:dlblFieldTableCache>
                    </c15:dlblFTEntry>
                  </c15:dlblFieldTable>
                  <c15:showDataLabelsRange val="0"/>
                </c:ext>
                <c:ext xmlns:c16="http://schemas.microsoft.com/office/drawing/2014/chart" uri="{C3380CC4-5D6E-409C-BE32-E72D297353CC}">
                  <c16:uniqueId val="{00000034-2115-4E73-97A6-E3F4F3194570}"/>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{D58C1C93-418A-477B-AE93-9EFACAF54ABE}</c15:txfldGUID>
                      <c15:f>Diagramm!$J$53</c15:f>
                      <c15:dlblFieldTableCache>
                        <c:ptCount val="1"/>
                      </c15:dlblFieldTableCache>
                    </c15:dlblFTEntry>
                  </c15:dlblFieldTable>
                  <c15:showDataLabelsRange val="0"/>
                </c:ext>
                <c:ext xmlns:c16="http://schemas.microsoft.com/office/drawing/2014/chart" uri="{C3380CC4-5D6E-409C-BE32-E72D297353CC}">
                  <c16:uniqueId val="{00000035-2115-4E73-97A6-E3F4F3194570}"/>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{AF946668-2A7D-4468-AF0B-40EF7155B546}</c15:txfldGUID>
                      <c15:f>Diagramm!$J$54</c15:f>
                      <c15:dlblFieldTableCache>
                        <c:ptCount val="1"/>
                      </c15:dlblFieldTableCache>
                    </c15:dlblFTEntry>
                  </c15:dlblFieldTable>
                  <c15:showDataLabelsRange val="0"/>
                </c:ext>
                <c:ext xmlns:c16="http://schemas.microsoft.com/office/drawing/2014/chart" uri="{C3380CC4-5D6E-409C-BE32-E72D297353CC}">
                  <c16:uniqueId val="{00000036-2115-4E73-97A6-E3F4F3194570}"/>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{58321FBF-45C3-433C-AEAF-8EE4B30E058C}</c15:txfldGUID>
                      <c15:f>Diagramm!$J$55</c15:f>
                      <c15:dlblFieldTableCache>
                        <c:ptCount val="1"/>
                      </c15:dlblFieldTableCache>
                    </c15:dlblFTEntry>
                  </c15:dlblFieldTable>
                  <c15:showDataLabelsRange val="0"/>
                </c:ext>
                <c:ext xmlns:c16="http://schemas.microsoft.com/office/drawing/2014/chart" uri="{C3380CC4-5D6E-409C-BE32-E72D297353CC}">
                  <c16:uniqueId val="{00000037-2115-4E73-97A6-E3F4F3194570}"/>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{8590A57F-15FD-4739-BAE3-10B4943EF373}</c15:txfldGUID>
                      <c15:f>Diagramm!$J$56</c15:f>
                      <c15:dlblFieldTableCache>
                        <c:ptCount val="1"/>
                      </c15:dlblFieldTableCache>
                    </c15:dlblFTEntry>
                  </c15:dlblFieldTable>
                  <c15:showDataLabelsRange val="0"/>
                </c:ext>
                <c:ext xmlns:c16="http://schemas.microsoft.com/office/drawing/2014/chart" uri="{C3380CC4-5D6E-409C-BE32-E72D297353CC}">
                  <c16:uniqueId val="{00000038-2115-4E73-97A6-E3F4F3194570}"/>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{0D9D5387-82E9-4321-BED1-E9AB97930D49}</c15:txfldGUID>
                      <c15:f>Diagramm!$J$57</c15:f>
                      <c15:dlblFieldTableCache>
                        <c:ptCount val="1"/>
                      </c15:dlblFieldTableCache>
                    </c15:dlblFTEntry>
                  </c15:dlblFieldTable>
                  <c15:showDataLabelsRange val="0"/>
                </c:ext>
                <c:ext xmlns:c16="http://schemas.microsoft.com/office/drawing/2014/chart" uri="{C3380CC4-5D6E-409C-BE32-E72D297353CC}">
                  <c16:uniqueId val="{00000039-2115-4E73-97A6-E3F4F3194570}"/>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{1F60F9CC-2EC5-43C1-85CF-02BCC9481BE2}</c15:txfldGUID>
                      <c15:f>Diagramm!$J$58</c15:f>
                      <c15:dlblFieldTableCache>
                        <c:ptCount val="1"/>
                      </c15:dlblFieldTableCache>
                    </c15:dlblFTEntry>
                  </c15:dlblFieldTable>
                  <c15:showDataLabelsRange val="0"/>
                </c:ext>
                <c:ext xmlns:c16="http://schemas.microsoft.com/office/drawing/2014/chart" uri="{C3380CC4-5D6E-409C-BE32-E72D297353CC}">
                  <c16:uniqueId val="{0000003A-2115-4E73-97A6-E3F4F3194570}"/>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{BFF13E4C-C38F-4D7F-8592-16266FAD6C21}</c15:txfldGUID>
                      <c15:f>Diagramm!$J$59</c15:f>
                      <c15:dlblFieldTableCache>
                        <c:ptCount val="1"/>
                      </c15:dlblFieldTableCache>
                    </c15:dlblFTEntry>
                  </c15:dlblFieldTable>
                  <c15:showDataLabelsRange val="0"/>
                </c:ext>
                <c:ext xmlns:c16="http://schemas.microsoft.com/office/drawing/2014/chart" uri="{C3380CC4-5D6E-409C-BE32-E72D297353CC}">
                  <c16:uniqueId val="{0000003B-2115-4E73-97A6-E3F4F3194570}"/>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{021AA9D8-5C44-4A4D-9931-CFF7C44FD395}</c15:txfldGUID>
                      <c15:f>Diagramm!$J$60</c15:f>
                      <c15:dlblFieldTableCache>
                        <c:ptCount val="1"/>
                      </c15:dlblFieldTableCache>
                    </c15:dlblFTEntry>
                  </c15:dlblFieldTable>
                  <c15:showDataLabelsRange val="0"/>
                </c:ext>
                <c:ext xmlns:c16="http://schemas.microsoft.com/office/drawing/2014/chart" uri="{C3380CC4-5D6E-409C-BE32-E72D297353CC}">
                  <c16:uniqueId val="{0000003C-2115-4E73-97A6-E3F4F3194570}"/>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{BCF39C68-6A86-4A3A-A9D0-0FD07580B860}</c15:txfldGUID>
                      <c15:f>Diagramm!$J$61</c15:f>
                      <c15:dlblFieldTableCache>
                        <c:ptCount val="1"/>
                      </c15:dlblFieldTableCache>
                    </c15:dlblFTEntry>
                  </c15:dlblFieldTable>
                  <c15:showDataLabelsRange val="0"/>
                </c:ext>
                <c:ext xmlns:c16="http://schemas.microsoft.com/office/drawing/2014/chart" uri="{C3380CC4-5D6E-409C-BE32-E72D297353CC}">
                  <c16:uniqueId val="{0000003D-2115-4E73-97A6-E3F4F3194570}"/>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{6AB4797B-083A-4549-A9F5-18CA82D2B703}</c15:txfldGUID>
                      <c15:f>Diagramm!$J$62</c15:f>
                      <c15:dlblFieldTableCache>
                        <c:ptCount val="1"/>
                      </c15:dlblFieldTableCache>
                    </c15:dlblFTEntry>
                  </c15:dlblFieldTable>
                  <c15:showDataLabelsRange val="0"/>
                </c:ext>
                <c:ext xmlns:c16="http://schemas.microsoft.com/office/drawing/2014/chart" uri="{C3380CC4-5D6E-409C-BE32-E72D297353CC}">
                  <c16:uniqueId val="{0000003E-2115-4E73-97A6-E3F4F3194570}"/>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{7D42B15C-5434-4615-AC87-9671F575DF8C}</c15:txfldGUID>
                      <c15:f>Diagramm!$J$63</c15:f>
                      <c15:dlblFieldTableCache>
                        <c:ptCount val="1"/>
                      </c15:dlblFieldTableCache>
                    </c15:dlblFTEntry>
                  </c15:dlblFieldTable>
                  <c15:showDataLabelsRange val="0"/>
                </c:ext>
                <c:ext xmlns:c16="http://schemas.microsoft.com/office/drawing/2014/chart" uri="{C3380CC4-5D6E-409C-BE32-E72D297353CC}">
                  <c16:uniqueId val="{0000003F-2115-4E73-97A6-E3F4F3194570}"/>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{0A6FCE9B-3222-4688-A6E9-24097B54822A}</c15:txfldGUID>
                      <c15:f>Diagramm!$J$64</c15:f>
                      <c15:dlblFieldTableCache>
                        <c:ptCount val="1"/>
                      </c15:dlblFieldTableCache>
                    </c15:dlblFTEntry>
                  </c15:dlblFieldTable>
                  <c15:showDataLabelsRange val="0"/>
                </c:ext>
                <c:ext xmlns:c16="http://schemas.microsoft.com/office/drawing/2014/chart" uri="{C3380CC4-5D6E-409C-BE32-E72D297353CC}">
                  <c16:uniqueId val="{00000040-2115-4E73-97A6-E3F4F3194570}"/>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{21347FA1-217F-4B8F-B348-A12E545B99FD}</c15:txfldGUID>
                      <c15:f>Diagramm!$J$65</c15:f>
                      <c15:dlblFieldTableCache>
                        <c:ptCount val="1"/>
                      </c15:dlblFieldTableCache>
                    </c15:dlblFTEntry>
                  </c15:dlblFieldTable>
                  <c15:showDataLabelsRange val="0"/>
                </c:ext>
                <c:ext xmlns:c16="http://schemas.microsoft.com/office/drawing/2014/chart" uri="{C3380CC4-5D6E-409C-BE32-E72D297353CC}">
                  <c16:uniqueId val="{00000041-2115-4E73-97A6-E3F4F3194570}"/>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{B43F2F95-9715-43DA-A4DA-2524BE7B6412}</c15:txfldGUID>
                      <c15:f>Diagramm!$J$66</c15:f>
                      <c15:dlblFieldTableCache>
                        <c:ptCount val="1"/>
                      </c15:dlblFieldTableCache>
                    </c15:dlblFTEntry>
                  </c15:dlblFieldTable>
                  <c15:showDataLabelsRange val="0"/>
                </c:ext>
                <c:ext xmlns:c16="http://schemas.microsoft.com/office/drawing/2014/chart" uri="{C3380CC4-5D6E-409C-BE32-E72D297353CC}">
                  <c16:uniqueId val="{00000042-2115-4E73-97A6-E3F4F3194570}"/>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{F50A3784-4A63-4F4E-9A3F-5809925519C6}</c15:txfldGUID>
                      <c15:f>Diagramm!$J$67</c15:f>
                      <c15:dlblFieldTableCache>
                        <c:ptCount val="1"/>
                      </c15:dlblFieldTableCache>
                    </c15:dlblFTEntry>
                  </c15:dlblFieldTable>
                  <c15:showDataLabelsRange val="0"/>
                </c:ext>
                <c:ext xmlns:c16="http://schemas.microsoft.com/office/drawing/2014/chart" uri="{C3380CC4-5D6E-409C-BE32-E72D297353CC}">
                  <c16:uniqueId val="{00000043-2115-4E73-97A6-E3F4F3194570}"/>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2115-4E73-97A6-E3F4F3194570}"/>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5D71-4AD5-81C0-22E8177E4567}"/>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5D71-4AD5-81C0-22E8177E4567}"/>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5D71-4AD5-81C0-22E8177E4567}"/>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5D71-4AD5-81C0-22E8177E4567}"/>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5D71-4AD5-81C0-22E8177E4567}"/>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5D71-4AD5-81C0-22E8177E4567}"/>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5D71-4AD5-81C0-22E8177E4567}"/>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5D71-4AD5-81C0-22E8177E4567}"/>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5D71-4AD5-81C0-22E8177E4567}"/>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5D71-4AD5-81C0-22E8177E4567}"/>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5D71-4AD5-81C0-22E8177E4567}"/>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5D71-4AD5-81C0-22E8177E4567}"/>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5D71-4AD5-81C0-22E8177E4567}"/>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5D71-4AD5-81C0-22E8177E4567}"/>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5D71-4AD5-81C0-22E8177E4567}"/>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5D71-4AD5-81C0-22E8177E4567}"/>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5D71-4AD5-81C0-22E8177E4567}"/>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5D71-4AD5-81C0-22E8177E4567}"/>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5D71-4AD5-81C0-22E8177E4567}"/>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5D71-4AD5-81C0-22E8177E4567}"/>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5D71-4AD5-81C0-22E8177E4567}"/>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5D71-4AD5-81C0-22E8177E4567}"/>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5D71-4AD5-81C0-22E8177E4567}"/>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5D71-4AD5-81C0-22E8177E4567}"/>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5D71-4AD5-81C0-22E8177E4567}"/>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5D71-4AD5-81C0-22E8177E4567}"/>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5D71-4AD5-81C0-22E8177E4567}"/>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5D71-4AD5-81C0-22E8177E4567}"/>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5D71-4AD5-81C0-22E8177E4567}"/>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5D71-4AD5-81C0-22E8177E4567}"/>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5D71-4AD5-81C0-22E8177E4567}"/>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5D71-4AD5-81C0-22E8177E4567}"/>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5D71-4AD5-81C0-22E8177E4567}"/>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5D71-4AD5-81C0-22E8177E4567}"/>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5D71-4AD5-81C0-22E8177E4567}"/>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5D71-4AD5-81C0-22E8177E4567}"/>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5D71-4AD5-81C0-22E8177E4567}"/>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5D71-4AD5-81C0-22E8177E4567}"/>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5D71-4AD5-81C0-22E8177E4567}"/>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5D71-4AD5-81C0-22E8177E4567}"/>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5D71-4AD5-81C0-22E8177E4567}"/>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5D71-4AD5-81C0-22E8177E4567}"/>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5D71-4AD5-81C0-22E8177E4567}"/>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5D71-4AD5-81C0-22E8177E4567}"/>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5D71-4AD5-81C0-22E8177E4567}"/>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5D71-4AD5-81C0-22E8177E4567}"/>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5D71-4AD5-81C0-22E8177E4567}"/>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5D71-4AD5-81C0-22E8177E4567}"/>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5D71-4AD5-81C0-22E8177E4567}"/>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5D71-4AD5-81C0-22E8177E4567}"/>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5D71-4AD5-81C0-22E8177E4567}"/>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5D71-4AD5-81C0-22E8177E4567}"/>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5D71-4AD5-81C0-22E8177E4567}"/>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5D71-4AD5-81C0-22E8177E4567}"/>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5D71-4AD5-81C0-22E8177E4567}"/>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5D71-4AD5-81C0-22E8177E4567}"/>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5D71-4AD5-81C0-22E8177E4567}"/>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5D71-4AD5-81C0-22E8177E4567}"/>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5D71-4AD5-81C0-22E8177E4567}"/>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5D71-4AD5-81C0-22E8177E4567}"/>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5D71-4AD5-81C0-22E8177E4567}"/>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5D71-4AD5-81C0-22E8177E4567}"/>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5D71-4AD5-81C0-22E8177E4567}"/>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5D71-4AD5-81C0-22E8177E4567}"/>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5D71-4AD5-81C0-22E8177E4567}"/>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5D71-4AD5-81C0-22E8177E4567}"/>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5D71-4AD5-81C0-22E8177E4567}"/>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5D71-4AD5-81C0-22E8177E4567}"/>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5D71-4AD5-81C0-22E8177E4567}"/>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100.31500376634939</c:v>
                </c:pt>
                <c:pt idx="2">
                  <c:v>102.01556757743842</c:v>
                </c:pt>
                <c:pt idx="3">
                  <c:v>101.03403410258167</c:v>
                </c:pt>
                <c:pt idx="4">
                  <c:v>100.81718368371794</c:v>
                </c:pt>
                <c:pt idx="5">
                  <c:v>101.4334954004885</c:v>
                </c:pt>
                <c:pt idx="6">
                  <c:v>103.05188431600814</c:v>
                </c:pt>
                <c:pt idx="7">
                  <c:v>102.17991736857724</c:v>
                </c:pt>
                <c:pt idx="8">
                  <c:v>101.79415188659864</c:v>
                </c:pt>
                <c:pt idx="9">
                  <c:v>102.03611130133076</c:v>
                </c:pt>
                <c:pt idx="10">
                  <c:v>104.00374352302038</c:v>
                </c:pt>
                <c:pt idx="11">
                  <c:v>103.83026318792943</c:v>
                </c:pt>
                <c:pt idx="12">
                  <c:v>103.51525942158004</c:v>
                </c:pt>
                <c:pt idx="13">
                  <c:v>102.98797050834303</c:v>
                </c:pt>
                <c:pt idx="14">
                  <c:v>104.2502682097286</c:v>
                </c:pt>
                <c:pt idx="15">
                  <c:v>104.38266109703484</c:v>
                </c:pt>
                <c:pt idx="16">
                  <c:v>104.45798808464015</c:v>
                </c:pt>
                <c:pt idx="17">
                  <c:v>105.80930858955921</c:v>
                </c:pt>
                <c:pt idx="18">
                  <c:v>107.19943390627498</c:v>
                </c:pt>
                <c:pt idx="19">
                  <c:v>106.78855942842796</c:v>
                </c:pt>
                <c:pt idx="20">
                  <c:v>106.90040859184187</c:v>
                </c:pt>
                <c:pt idx="21">
                  <c:v>107.35008788148555</c:v>
                </c:pt>
                <c:pt idx="22">
                  <c:v>109.33369855509143</c:v>
                </c:pt>
                <c:pt idx="23">
                  <c:v>108.85662763359127</c:v>
                </c:pt>
                <c:pt idx="24">
                  <c:v>107.74726654340432</c:v>
                </c:pt>
              </c:numCache>
            </c:numRef>
          </c:val>
          <c:smooth val="0"/>
          <c:extLst>
            <c:ext xmlns:c16="http://schemas.microsoft.com/office/drawing/2014/chart" uri="{C3380CC4-5D6E-409C-BE32-E72D297353CC}">
              <c16:uniqueId val="{00000000-038C-45A9-A9B5-E290FBE08DBB}"/>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100.78335373317013</c:v>
                </c:pt>
                <c:pt idx="2">
                  <c:v>102.54589963280294</c:v>
                </c:pt>
                <c:pt idx="3">
                  <c:v>102.83965728274174</c:v>
                </c:pt>
                <c:pt idx="4">
                  <c:v>98.996328029375775</c:v>
                </c:pt>
                <c:pt idx="5">
                  <c:v>102.37454100367198</c:v>
                </c:pt>
                <c:pt idx="6">
                  <c:v>105.11627906976744</c:v>
                </c:pt>
                <c:pt idx="7">
                  <c:v>104.96940024479804</c:v>
                </c:pt>
                <c:pt idx="8">
                  <c:v>104.7001223990208</c:v>
                </c:pt>
                <c:pt idx="9">
                  <c:v>105.11627906976744</c:v>
                </c:pt>
                <c:pt idx="10">
                  <c:v>107.58873929008568</c:v>
                </c:pt>
                <c:pt idx="11">
                  <c:v>108.76376988984089</c:v>
                </c:pt>
                <c:pt idx="12">
                  <c:v>107.22154222766218</c:v>
                </c:pt>
                <c:pt idx="13">
                  <c:v>108.54345165238679</c:v>
                </c:pt>
                <c:pt idx="14">
                  <c:v>111.92166462668298</c:v>
                </c:pt>
                <c:pt idx="15">
                  <c:v>111.70134638922889</c:v>
                </c:pt>
                <c:pt idx="16">
                  <c:v>111.48102815177478</c:v>
                </c:pt>
                <c:pt idx="17">
                  <c:v>114.12484700122398</c:v>
                </c:pt>
                <c:pt idx="18">
                  <c:v>115.27539779681763</c:v>
                </c:pt>
                <c:pt idx="19">
                  <c:v>116.08323133414933</c:v>
                </c:pt>
                <c:pt idx="20">
                  <c:v>112.90085679314565</c:v>
                </c:pt>
                <c:pt idx="21">
                  <c:v>115.05507955936352</c:v>
                </c:pt>
                <c:pt idx="22">
                  <c:v>117.82129742962056</c:v>
                </c:pt>
                <c:pt idx="23">
                  <c:v>118.48225214198287</c:v>
                </c:pt>
                <c:pt idx="24">
                  <c:v>112.41126070991432</c:v>
                </c:pt>
              </c:numCache>
            </c:numRef>
          </c:val>
          <c:smooth val="0"/>
          <c:extLst>
            <c:ext xmlns:c16="http://schemas.microsoft.com/office/drawing/2014/chart" uri="{C3380CC4-5D6E-409C-BE32-E72D297353CC}">
              <c16:uniqueId val="{00000001-038C-45A9-A9B5-E290FBE08DBB}"/>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102.54534815681686</c:v>
                </c:pt>
                <c:pt idx="2">
                  <c:v>100.1316559391457</c:v>
                </c:pt>
                <c:pt idx="3">
                  <c:v>100.57050906963137</c:v>
                </c:pt>
                <c:pt idx="4">
                  <c:v>96.723229959040381</c:v>
                </c:pt>
                <c:pt idx="5">
                  <c:v>98.259215915740199</c:v>
                </c:pt>
                <c:pt idx="6">
                  <c:v>96.66471620830896</c:v>
                </c:pt>
                <c:pt idx="7">
                  <c:v>97.630193095377422</c:v>
                </c:pt>
                <c:pt idx="8">
                  <c:v>93.856056173200699</c:v>
                </c:pt>
                <c:pt idx="9">
                  <c:v>95.684610883557639</c:v>
                </c:pt>
                <c:pt idx="10">
                  <c:v>94.777647747220598</c:v>
                </c:pt>
                <c:pt idx="11">
                  <c:v>96.225863077823291</c:v>
                </c:pt>
                <c:pt idx="12">
                  <c:v>95.523698069046219</c:v>
                </c:pt>
                <c:pt idx="13">
                  <c:v>95.801638385020482</c:v>
                </c:pt>
                <c:pt idx="14">
                  <c:v>93.797542422469277</c:v>
                </c:pt>
                <c:pt idx="15">
                  <c:v>95.655354008191935</c:v>
                </c:pt>
                <c:pt idx="16">
                  <c:v>91.749561146869524</c:v>
                </c:pt>
                <c:pt idx="17">
                  <c:v>92.67115272088941</c:v>
                </c:pt>
                <c:pt idx="18">
                  <c:v>90.696313633703923</c:v>
                </c:pt>
                <c:pt idx="19">
                  <c:v>90.901111761263891</c:v>
                </c:pt>
                <c:pt idx="20">
                  <c:v>89.116442363955528</c:v>
                </c:pt>
                <c:pt idx="21">
                  <c:v>89.467524868344057</c:v>
                </c:pt>
                <c:pt idx="22">
                  <c:v>87.478057343475712</c:v>
                </c:pt>
                <c:pt idx="23">
                  <c:v>88.648332358104156</c:v>
                </c:pt>
                <c:pt idx="24">
                  <c:v>85.576360444704505</c:v>
                </c:pt>
              </c:numCache>
            </c:numRef>
          </c:val>
          <c:smooth val="0"/>
          <c:extLst>
            <c:ext xmlns:c16="http://schemas.microsoft.com/office/drawing/2014/chart" uri="{C3380CC4-5D6E-409C-BE32-E72D297353CC}">
              <c16:uniqueId val="{00000002-038C-45A9-A9B5-E290FBE08DBB}"/>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038C-45A9-A9B5-E290FBE08DBB}"/>
                </c:ext>
              </c:extLst>
            </c:dLbl>
            <c:dLbl>
              <c:idx val="1"/>
              <c:delete val="1"/>
              <c:extLst>
                <c:ext xmlns:c15="http://schemas.microsoft.com/office/drawing/2012/chart" uri="{CE6537A1-D6FC-4f65-9D91-7224C49458BB}"/>
                <c:ext xmlns:c16="http://schemas.microsoft.com/office/drawing/2014/chart" uri="{C3380CC4-5D6E-409C-BE32-E72D297353CC}">
                  <c16:uniqueId val="{00000004-038C-45A9-A9B5-E290FBE08DBB}"/>
                </c:ext>
              </c:extLst>
            </c:dLbl>
            <c:dLbl>
              <c:idx val="2"/>
              <c:delete val="1"/>
              <c:extLst>
                <c:ext xmlns:c15="http://schemas.microsoft.com/office/drawing/2012/chart" uri="{CE6537A1-D6FC-4f65-9D91-7224C49458BB}"/>
                <c:ext xmlns:c16="http://schemas.microsoft.com/office/drawing/2014/chart" uri="{C3380CC4-5D6E-409C-BE32-E72D297353CC}">
                  <c16:uniqueId val="{00000005-038C-45A9-A9B5-E290FBE08DBB}"/>
                </c:ext>
              </c:extLst>
            </c:dLbl>
            <c:dLbl>
              <c:idx val="3"/>
              <c:delete val="1"/>
              <c:extLst>
                <c:ext xmlns:c15="http://schemas.microsoft.com/office/drawing/2012/chart" uri="{CE6537A1-D6FC-4f65-9D91-7224C49458BB}"/>
                <c:ext xmlns:c16="http://schemas.microsoft.com/office/drawing/2014/chart" uri="{C3380CC4-5D6E-409C-BE32-E72D297353CC}">
                  <c16:uniqueId val="{00000006-038C-45A9-A9B5-E290FBE08DBB}"/>
                </c:ext>
              </c:extLst>
            </c:dLbl>
            <c:dLbl>
              <c:idx val="4"/>
              <c:delete val="1"/>
              <c:extLst>
                <c:ext xmlns:c15="http://schemas.microsoft.com/office/drawing/2012/chart" uri="{CE6537A1-D6FC-4f65-9D91-7224C49458BB}"/>
                <c:ext xmlns:c16="http://schemas.microsoft.com/office/drawing/2014/chart" uri="{C3380CC4-5D6E-409C-BE32-E72D297353CC}">
                  <c16:uniqueId val="{00000007-038C-45A9-A9B5-E290FBE08DBB}"/>
                </c:ext>
              </c:extLst>
            </c:dLbl>
            <c:dLbl>
              <c:idx val="5"/>
              <c:delete val="1"/>
              <c:extLst>
                <c:ext xmlns:c15="http://schemas.microsoft.com/office/drawing/2012/chart" uri="{CE6537A1-D6FC-4f65-9D91-7224C49458BB}"/>
                <c:ext xmlns:c16="http://schemas.microsoft.com/office/drawing/2014/chart" uri="{C3380CC4-5D6E-409C-BE32-E72D297353CC}">
                  <c16:uniqueId val="{00000008-038C-45A9-A9B5-E290FBE08DBB}"/>
                </c:ext>
              </c:extLst>
            </c:dLbl>
            <c:dLbl>
              <c:idx val="6"/>
              <c:delete val="1"/>
              <c:extLst>
                <c:ext xmlns:c15="http://schemas.microsoft.com/office/drawing/2012/chart" uri="{CE6537A1-D6FC-4f65-9D91-7224C49458BB}"/>
                <c:ext xmlns:c16="http://schemas.microsoft.com/office/drawing/2014/chart" uri="{C3380CC4-5D6E-409C-BE32-E72D297353CC}">
                  <c16:uniqueId val="{00000009-038C-45A9-A9B5-E290FBE08DBB}"/>
                </c:ext>
              </c:extLst>
            </c:dLbl>
            <c:dLbl>
              <c:idx val="7"/>
              <c:delete val="1"/>
              <c:extLst>
                <c:ext xmlns:c15="http://schemas.microsoft.com/office/drawing/2012/chart" uri="{CE6537A1-D6FC-4f65-9D91-7224C49458BB}"/>
                <c:ext xmlns:c16="http://schemas.microsoft.com/office/drawing/2014/chart" uri="{C3380CC4-5D6E-409C-BE32-E72D297353CC}">
                  <c16:uniqueId val="{0000000A-038C-45A9-A9B5-E290FBE08DBB}"/>
                </c:ext>
              </c:extLst>
            </c:dLbl>
            <c:dLbl>
              <c:idx val="8"/>
              <c:delete val="1"/>
              <c:extLst>
                <c:ext xmlns:c15="http://schemas.microsoft.com/office/drawing/2012/chart" uri="{CE6537A1-D6FC-4f65-9D91-7224C49458BB}"/>
                <c:ext xmlns:c16="http://schemas.microsoft.com/office/drawing/2014/chart" uri="{C3380CC4-5D6E-409C-BE32-E72D297353CC}">
                  <c16:uniqueId val="{0000000B-038C-45A9-A9B5-E290FBE08DBB}"/>
                </c:ext>
              </c:extLst>
            </c:dLbl>
            <c:dLbl>
              <c:idx val="9"/>
              <c:delete val="1"/>
              <c:extLst>
                <c:ext xmlns:c15="http://schemas.microsoft.com/office/drawing/2012/chart" uri="{CE6537A1-D6FC-4f65-9D91-7224C49458BB}"/>
                <c:ext xmlns:c16="http://schemas.microsoft.com/office/drawing/2014/chart" uri="{C3380CC4-5D6E-409C-BE32-E72D297353CC}">
                  <c16:uniqueId val="{0000000C-038C-45A9-A9B5-E290FBE08DBB}"/>
                </c:ext>
              </c:extLst>
            </c:dLbl>
            <c:dLbl>
              <c:idx val="10"/>
              <c:delete val="1"/>
              <c:extLst>
                <c:ext xmlns:c15="http://schemas.microsoft.com/office/drawing/2012/chart" uri="{CE6537A1-D6FC-4f65-9D91-7224C49458BB}"/>
                <c:ext xmlns:c16="http://schemas.microsoft.com/office/drawing/2014/chart" uri="{C3380CC4-5D6E-409C-BE32-E72D297353CC}">
                  <c16:uniqueId val="{0000000D-038C-45A9-A9B5-E290FBE08DBB}"/>
                </c:ext>
              </c:extLst>
            </c:dLbl>
            <c:dLbl>
              <c:idx val="11"/>
              <c:delete val="1"/>
              <c:extLst>
                <c:ext xmlns:c15="http://schemas.microsoft.com/office/drawing/2012/chart" uri="{CE6537A1-D6FC-4f65-9D91-7224C49458BB}"/>
                <c:ext xmlns:c16="http://schemas.microsoft.com/office/drawing/2014/chart" uri="{C3380CC4-5D6E-409C-BE32-E72D297353CC}">
                  <c16:uniqueId val="{0000000E-038C-45A9-A9B5-E290FBE08DBB}"/>
                </c:ext>
              </c:extLst>
            </c:dLbl>
            <c:dLbl>
              <c:idx val="12"/>
              <c:delete val="1"/>
              <c:extLst>
                <c:ext xmlns:c15="http://schemas.microsoft.com/office/drawing/2012/chart" uri="{CE6537A1-D6FC-4f65-9D91-7224C49458BB}"/>
                <c:ext xmlns:c16="http://schemas.microsoft.com/office/drawing/2014/chart" uri="{C3380CC4-5D6E-409C-BE32-E72D297353CC}">
                  <c16:uniqueId val="{0000000F-038C-45A9-A9B5-E290FBE08DBB}"/>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038C-45A9-A9B5-E290FBE08DBB}"/>
                </c:ext>
              </c:extLst>
            </c:dLbl>
            <c:dLbl>
              <c:idx val="14"/>
              <c:delete val="1"/>
              <c:extLst>
                <c:ext xmlns:c15="http://schemas.microsoft.com/office/drawing/2012/chart" uri="{CE6537A1-D6FC-4f65-9D91-7224C49458BB}"/>
                <c:ext xmlns:c16="http://schemas.microsoft.com/office/drawing/2014/chart" uri="{C3380CC4-5D6E-409C-BE32-E72D297353CC}">
                  <c16:uniqueId val="{00000011-038C-45A9-A9B5-E290FBE08DBB}"/>
                </c:ext>
              </c:extLst>
            </c:dLbl>
            <c:dLbl>
              <c:idx val="15"/>
              <c:delete val="1"/>
              <c:extLst>
                <c:ext xmlns:c15="http://schemas.microsoft.com/office/drawing/2012/chart" uri="{CE6537A1-D6FC-4f65-9D91-7224C49458BB}"/>
                <c:ext xmlns:c16="http://schemas.microsoft.com/office/drawing/2014/chart" uri="{C3380CC4-5D6E-409C-BE32-E72D297353CC}">
                  <c16:uniqueId val="{00000012-038C-45A9-A9B5-E290FBE08DBB}"/>
                </c:ext>
              </c:extLst>
            </c:dLbl>
            <c:dLbl>
              <c:idx val="16"/>
              <c:delete val="1"/>
              <c:extLst>
                <c:ext xmlns:c15="http://schemas.microsoft.com/office/drawing/2012/chart" uri="{CE6537A1-D6FC-4f65-9D91-7224C49458BB}"/>
                <c:ext xmlns:c16="http://schemas.microsoft.com/office/drawing/2014/chart" uri="{C3380CC4-5D6E-409C-BE32-E72D297353CC}">
                  <c16:uniqueId val="{00000013-038C-45A9-A9B5-E290FBE08DBB}"/>
                </c:ext>
              </c:extLst>
            </c:dLbl>
            <c:dLbl>
              <c:idx val="17"/>
              <c:delete val="1"/>
              <c:extLst>
                <c:ext xmlns:c15="http://schemas.microsoft.com/office/drawing/2012/chart" uri="{CE6537A1-D6FC-4f65-9D91-7224C49458BB}"/>
                <c:ext xmlns:c16="http://schemas.microsoft.com/office/drawing/2014/chart" uri="{C3380CC4-5D6E-409C-BE32-E72D297353CC}">
                  <c16:uniqueId val="{00000014-038C-45A9-A9B5-E290FBE08DBB}"/>
                </c:ext>
              </c:extLst>
            </c:dLbl>
            <c:dLbl>
              <c:idx val="18"/>
              <c:delete val="1"/>
              <c:extLst>
                <c:ext xmlns:c15="http://schemas.microsoft.com/office/drawing/2012/chart" uri="{CE6537A1-D6FC-4f65-9D91-7224C49458BB}"/>
                <c:ext xmlns:c16="http://schemas.microsoft.com/office/drawing/2014/chart" uri="{C3380CC4-5D6E-409C-BE32-E72D297353CC}">
                  <c16:uniqueId val="{00000015-038C-45A9-A9B5-E290FBE08DBB}"/>
                </c:ext>
              </c:extLst>
            </c:dLbl>
            <c:dLbl>
              <c:idx val="19"/>
              <c:delete val="1"/>
              <c:extLst>
                <c:ext xmlns:c15="http://schemas.microsoft.com/office/drawing/2012/chart" uri="{CE6537A1-D6FC-4f65-9D91-7224C49458BB}"/>
                <c:ext xmlns:c16="http://schemas.microsoft.com/office/drawing/2014/chart" uri="{C3380CC4-5D6E-409C-BE32-E72D297353CC}">
                  <c16:uniqueId val="{00000016-038C-45A9-A9B5-E290FBE08DBB}"/>
                </c:ext>
              </c:extLst>
            </c:dLbl>
            <c:dLbl>
              <c:idx val="20"/>
              <c:delete val="1"/>
              <c:extLst>
                <c:ext xmlns:c15="http://schemas.microsoft.com/office/drawing/2012/chart" uri="{CE6537A1-D6FC-4f65-9D91-7224C49458BB}"/>
                <c:ext xmlns:c16="http://schemas.microsoft.com/office/drawing/2014/chart" uri="{C3380CC4-5D6E-409C-BE32-E72D297353CC}">
                  <c16:uniqueId val="{00000017-038C-45A9-A9B5-E290FBE08DBB}"/>
                </c:ext>
              </c:extLst>
            </c:dLbl>
            <c:dLbl>
              <c:idx val="21"/>
              <c:delete val="1"/>
              <c:extLst>
                <c:ext xmlns:c15="http://schemas.microsoft.com/office/drawing/2012/chart" uri="{CE6537A1-D6FC-4f65-9D91-7224C49458BB}"/>
                <c:ext xmlns:c16="http://schemas.microsoft.com/office/drawing/2014/chart" uri="{C3380CC4-5D6E-409C-BE32-E72D297353CC}">
                  <c16:uniqueId val="{00000018-038C-45A9-A9B5-E290FBE08DBB}"/>
                </c:ext>
              </c:extLst>
            </c:dLbl>
            <c:dLbl>
              <c:idx val="22"/>
              <c:delete val="1"/>
              <c:extLst>
                <c:ext xmlns:c15="http://schemas.microsoft.com/office/drawing/2012/chart" uri="{CE6537A1-D6FC-4f65-9D91-7224C49458BB}"/>
                <c:ext xmlns:c16="http://schemas.microsoft.com/office/drawing/2014/chart" uri="{C3380CC4-5D6E-409C-BE32-E72D297353CC}">
                  <c16:uniqueId val="{00000019-038C-45A9-A9B5-E290FBE08DBB}"/>
                </c:ext>
              </c:extLst>
            </c:dLbl>
            <c:dLbl>
              <c:idx val="23"/>
              <c:delete val="1"/>
              <c:extLst>
                <c:ext xmlns:c15="http://schemas.microsoft.com/office/drawing/2012/chart" uri="{CE6537A1-D6FC-4f65-9D91-7224C49458BB}"/>
                <c:ext xmlns:c16="http://schemas.microsoft.com/office/drawing/2014/chart" uri="{C3380CC4-5D6E-409C-BE32-E72D297353CC}">
                  <c16:uniqueId val="{0000001A-038C-45A9-A9B5-E290FBE08DBB}"/>
                </c:ext>
              </c:extLst>
            </c:dLbl>
            <c:dLbl>
              <c:idx val="24"/>
              <c:delete val="1"/>
              <c:extLst>
                <c:ext xmlns:c15="http://schemas.microsoft.com/office/drawing/2012/chart" uri="{CE6537A1-D6FC-4f65-9D91-7224C49458BB}"/>
                <c:ext xmlns:c16="http://schemas.microsoft.com/office/drawing/2014/chart" uri="{C3380CC4-5D6E-409C-BE32-E72D297353CC}">
                  <c16:uniqueId val="{0000001B-038C-45A9-A9B5-E290FBE08DBB}"/>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038C-45A9-A9B5-E290FBE08DBB}"/>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Aschaffenburg, Stadt (09661)</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704850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66" t="s">
        <v>97</v>
      </c>
      <c r="F8" s="566" t="s">
        <v>98</v>
      </c>
      <c r="G8" s="566" t="s">
        <v>99</v>
      </c>
      <c r="H8" s="566" t="s">
        <v>100</v>
      </c>
      <c r="I8" s="566" t="s">
        <v>101</v>
      </c>
      <c r="J8" s="590"/>
      <c r="K8" s="591"/>
    </row>
    <row r="9" spans="1:255" ht="12" customHeight="1" x14ac:dyDescent="0.2">
      <c r="A9" s="578"/>
      <c r="B9" s="579"/>
      <c r="C9" s="579"/>
      <c r="D9" s="583"/>
      <c r="E9" s="567"/>
      <c r="F9" s="567"/>
      <c r="G9" s="567"/>
      <c r="H9" s="567"/>
      <c r="I9" s="567"/>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47203</v>
      </c>
      <c r="F11" s="238">
        <v>47689</v>
      </c>
      <c r="G11" s="238">
        <v>47898</v>
      </c>
      <c r="H11" s="238">
        <v>47029</v>
      </c>
      <c r="I11" s="265">
        <v>46832</v>
      </c>
      <c r="J11" s="263">
        <v>371</v>
      </c>
      <c r="K11" s="266">
        <v>0.79219337205329687</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14.266042412558523</v>
      </c>
      <c r="E13" s="115">
        <v>6734</v>
      </c>
      <c r="F13" s="114">
        <v>6817</v>
      </c>
      <c r="G13" s="114">
        <v>6940</v>
      </c>
      <c r="H13" s="114">
        <v>6956</v>
      </c>
      <c r="I13" s="140">
        <v>6835</v>
      </c>
      <c r="J13" s="115">
        <v>-101</v>
      </c>
      <c r="K13" s="116">
        <v>-1.4776883686905633</v>
      </c>
    </row>
    <row r="14" spans="1:255" ht="14.1" customHeight="1" x14ac:dyDescent="0.2">
      <c r="A14" s="306" t="s">
        <v>230</v>
      </c>
      <c r="B14" s="307"/>
      <c r="C14" s="308"/>
      <c r="D14" s="113">
        <v>59.888142702794312</v>
      </c>
      <c r="E14" s="115">
        <v>28269</v>
      </c>
      <c r="F14" s="114">
        <v>28643</v>
      </c>
      <c r="G14" s="114">
        <v>28787</v>
      </c>
      <c r="H14" s="114">
        <v>28123</v>
      </c>
      <c r="I14" s="140">
        <v>28137</v>
      </c>
      <c r="J14" s="115">
        <v>132</v>
      </c>
      <c r="K14" s="116">
        <v>0.46913316984753173</v>
      </c>
    </row>
    <row r="15" spans="1:255" ht="14.1" customHeight="1" x14ac:dyDescent="0.2">
      <c r="A15" s="306" t="s">
        <v>231</v>
      </c>
      <c r="B15" s="307"/>
      <c r="C15" s="308"/>
      <c r="D15" s="113">
        <v>11.990763298942865</v>
      </c>
      <c r="E15" s="115">
        <v>5660</v>
      </c>
      <c r="F15" s="114">
        <v>5685</v>
      </c>
      <c r="G15" s="114">
        <v>5660</v>
      </c>
      <c r="H15" s="114">
        <v>5504</v>
      </c>
      <c r="I15" s="140">
        <v>5487</v>
      </c>
      <c r="J15" s="115">
        <v>173</v>
      </c>
      <c r="K15" s="116">
        <v>3.1529068707854928</v>
      </c>
    </row>
    <row r="16" spans="1:255" ht="14.1" customHeight="1" x14ac:dyDescent="0.2">
      <c r="A16" s="306" t="s">
        <v>232</v>
      </c>
      <c r="B16" s="307"/>
      <c r="C16" s="308"/>
      <c r="D16" s="113">
        <v>12.393280088129991</v>
      </c>
      <c r="E16" s="115">
        <v>5850</v>
      </c>
      <c r="F16" s="114">
        <v>5841</v>
      </c>
      <c r="G16" s="114">
        <v>5799</v>
      </c>
      <c r="H16" s="114">
        <v>5744</v>
      </c>
      <c r="I16" s="140">
        <v>5672</v>
      </c>
      <c r="J16" s="115">
        <v>178</v>
      </c>
      <c r="K16" s="116">
        <v>3.1382228490832156</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0.14405864034065632</v>
      </c>
      <c r="E18" s="115">
        <v>68</v>
      </c>
      <c r="F18" s="114">
        <v>64</v>
      </c>
      <c r="G18" s="114">
        <v>64</v>
      </c>
      <c r="H18" s="114">
        <v>67</v>
      </c>
      <c r="I18" s="140">
        <v>65</v>
      </c>
      <c r="J18" s="115">
        <v>3</v>
      </c>
      <c r="K18" s="116">
        <v>4.615384615384615</v>
      </c>
    </row>
    <row r="19" spans="1:255" ht="14.1" customHeight="1" x14ac:dyDescent="0.2">
      <c r="A19" s="306" t="s">
        <v>235</v>
      </c>
      <c r="B19" s="307" t="s">
        <v>236</v>
      </c>
      <c r="C19" s="308"/>
      <c r="D19" s="113">
        <v>2.5422113001292292E-2</v>
      </c>
      <c r="E19" s="115">
        <v>12</v>
      </c>
      <c r="F19" s="114">
        <v>11</v>
      </c>
      <c r="G19" s="114">
        <v>10</v>
      </c>
      <c r="H19" s="114">
        <v>14</v>
      </c>
      <c r="I19" s="140">
        <v>15</v>
      </c>
      <c r="J19" s="115">
        <v>-3</v>
      </c>
      <c r="K19" s="116">
        <v>-20</v>
      </c>
    </row>
    <row r="20" spans="1:255" ht="14.1" customHeight="1" x14ac:dyDescent="0.2">
      <c r="A20" s="306">
        <v>12</v>
      </c>
      <c r="B20" s="307" t="s">
        <v>237</v>
      </c>
      <c r="C20" s="308"/>
      <c r="D20" s="113">
        <v>0.44912399635616379</v>
      </c>
      <c r="E20" s="115">
        <v>212</v>
      </c>
      <c r="F20" s="114">
        <v>212</v>
      </c>
      <c r="G20" s="114">
        <v>225</v>
      </c>
      <c r="H20" s="114">
        <v>221</v>
      </c>
      <c r="I20" s="140">
        <v>205</v>
      </c>
      <c r="J20" s="115">
        <v>7</v>
      </c>
      <c r="K20" s="116">
        <v>3.4146341463414633</v>
      </c>
    </row>
    <row r="21" spans="1:255" ht="14.1" customHeight="1" x14ac:dyDescent="0.2">
      <c r="A21" s="306">
        <v>21</v>
      </c>
      <c r="B21" s="307" t="s">
        <v>238</v>
      </c>
      <c r="C21" s="308"/>
      <c r="D21" s="113">
        <v>0.2542211300129229</v>
      </c>
      <c r="E21" s="115">
        <v>120</v>
      </c>
      <c r="F21" s="114">
        <v>116</v>
      </c>
      <c r="G21" s="114">
        <v>120</v>
      </c>
      <c r="H21" s="114">
        <v>126</v>
      </c>
      <c r="I21" s="140">
        <v>132</v>
      </c>
      <c r="J21" s="115">
        <v>-12</v>
      </c>
      <c r="K21" s="116">
        <v>-9.0909090909090917</v>
      </c>
    </row>
    <row r="22" spans="1:255" ht="14.1" customHeight="1" x14ac:dyDescent="0.2">
      <c r="A22" s="306">
        <v>22</v>
      </c>
      <c r="B22" s="307" t="s">
        <v>239</v>
      </c>
      <c r="C22" s="308"/>
      <c r="D22" s="113">
        <v>1.3833866491536555</v>
      </c>
      <c r="E22" s="115">
        <v>653</v>
      </c>
      <c r="F22" s="114">
        <v>657</v>
      </c>
      <c r="G22" s="114">
        <v>677</v>
      </c>
      <c r="H22" s="114">
        <v>697</v>
      </c>
      <c r="I22" s="140">
        <v>722</v>
      </c>
      <c r="J22" s="115">
        <v>-69</v>
      </c>
      <c r="K22" s="116">
        <v>-9.5567867036011087</v>
      </c>
    </row>
    <row r="23" spans="1:255" ht="14.1" customHeight="1" x14ac:dyDescent="0.2">
      <c r="A23" s="306">
        <v>23</v>
      </c>
      <c r="B23" s="307" t="s">
        <v>240</v>
      </c>
      <c r="C23" s="308"/>
      <c r="D23" s="113">
        <v>0.70122661695231236</v>
      </c>
      <c r="E23" s="115">
        <v>331</v>
      </c>
      <c r="F23" s="114">
        <v>327</v>
      </c>
      <c r="G23" s="114">
        <v>329</v>
      </c>
      <c r="H23" s="114">
        <v>332</v>
      </c>
      <c r="I23" s="140">
        <v>331</v>
      </c>
      <c r="J23" s="115">
        <v>0</v>
      </c>
      <c r="K23" s="116">
        <v>0</v>
      </c>
    </row>
    <row r="24" spans="1:255" ht="14.1" customHeight="1" x14ac:dyDescent="0.2">
      <c r="A24" s="306">
        <v>24</v>
      </c>
      <c r="B24" s="307" t="s">
        <v>241</v>
      </c>
      <c r="C24" s="308"/>
      <c r="D24" s="113">
        <v>4.4467512658093762</v>
      </c>
      <c r="E24" s="115">
        <v>2099</v>
      </c>
      <c r="F24" s="114">
        <v>2128</v>
      </c>
      <c r="G24" s="114">
        <v>2260</v>
      </c>
      <c r="H24" s="114">
        <v>2246</v>
      </c>
      <c r="I24" s="140">
        <v>2291</v>
      </c>
      <c r="J24" s="115">
        <v>-192</v>
      </c>
      <c r="K24" s="116">
        <v>-8.3806198166739421</v>
      </c>
    </row>
    <row r="25" spans="1:255" ht="14.1" customHeight="1" x14ac:dyDescent="0.2">
      <c r="A25" s="306">
        <v>25</v>
      </c>
      <c r="B25" s="307" t="s">
        <v>242</v>
      </c>
      <c r="C25" s="308"/>
      <c r="D25" s="113">
        <v>6.4805203059127594</v>
      </c>
      <c r="E25" s="115">
        <v>3059</v>
      </c>
      <c r="F25" s="114">
        <v>3123</v>
      </c>
      <c r="G25" s="114">
        <v>3221</v>
      </c>
      <c r="H25" s="114">
        <v>3172</v>
      </c>
      <c r="I25" s="140">
        <v>3164</v>
      </c>
      <c r="J25" s="115">
        <v>-105</v>
      </c>
      <c r="K25" s="116">
        <v>-3.3185840707964602</v>
      </c>
    </row>
    <row r="26" spans="1:255" ht="14.1" customHeight="1" x14ac:dyDescent="0.2">
      <c r="A26" s="306">
        <v>26</v>
      </c>
      <c r="B26" s="307" t="s">
        <v>243</v>
      </c>
      <c r="C26" s="308"/>
      <c r="D26" s="113">
        <v>2.0358875495201576</v>
      </c>
      <c r="E26" s="115">
        <v>961</v>
      </c>
      <c r="F26" s="114">
        <v>971</v>
      </c>
      <c r="G26" s="114">
        <v>979</v>
      </c>
      <c r="H26" s="114">
        <v>925</v>
      </c>
      <c r="I26" s="140">
        <v>921</v>
      </c>
      <c r="J26" s="115">
        <v>40</v>
      </c>
      <c r="K26" s="116">
        <v>4.3431053203040175</v>
      </c>
    </row>
    <row r="27" spans="1:255" ht="14.1" customHeight="1" x14ac:dyDescent="0.2">
      <c r="A27" s="306">
        <v>27</v>
      </c>
      <c r="B27" s="307" t="s">
        <v>244</v>
      </c>
      <c r="C27" s="308"/>
      <c r="D27" s="113">
        <v>4.429803190475182</v>
      </c>
      <c r="E27" s="115">
        <v>2091</v>
      </c>
      <c r="F27" s="114">
        <v>2122</v>
      </c>
      <c r="G27" s="114">
        <v>2143</v>
      </c>
      <c r="H27" s="114">
        <v>2113</v>
      </c>
      <c r="I27" s="140">
        <v>2088</v>
      </c>
      <c r="J27" s="115">
        <v>3</v>
      </c>
      <c r="K27" s="116">
        <v>0.14367816091954022</v>
      </c>
    </row>
    <row r="28" spans="1:255" ht="14.1" customHeight="1" x14ac:dyDescent="0.2">
      <c r="A28" s="306">
        <v>28</v>
      </c>
      <c r="B28" s="307" t="s">
        <v>245</v>
      </c>
      <c r="C28" s="308"/>
      <c r="D28" s="113">
        <v>0.47454610935745611</v>
      </c>
      <c r="E28" s="115">
        <v>224</v>
      </c>
      <c r="F28" s="114">
        <v>227</v>
      </c>
      <c r="G28" s="114">
        <v>231</v>
      </c>
      <c r="H28" s="114">
        <v>237</v>
      </c>
      <c r="I28" s="140">
        <v>242</v>
      </c>
      <c r="J28" s="115">
        <v>-18</v>
      </c>
      <c r="K28" s="116">
        <v>-7.4380165289256199</v>
      </c>
    </row>
    <row r="29" spans="1:255" ht="14.1" customHeight="1" x14ac:dyDescent="0.2">
      <c r="A29" s="306">
        <v>29</v>
      </c>
      <c r="B29" s="307" t="s">
        <v>246</v>
      </c>
      <c r="C29" s="308"/>
      <c r="D29" s="113">
        <v>1.7816664195072347</v>
      </c>
      <c r="E29" s="115">
        <v>841</v>
      </c>
      <c r="F29" s="114">
        <v>837</v>
      </c>
      <c r="G29" s="114">
        <v>830</v>
      </c>
      <c r="H29" s="114">
        <v>805</v>
      </c>
      <c r="I29" s="140">
        <v>809</v>
      </c>
      <c r="J29" s="115">
        <v>32</v>
      </c>
      <c r="K29" s="116">
        <v>3.9555006180469716</v>
      </c>
    </row>
    <row r="30" spans="1:255" ht="14.1" customHeight="1" x14ac:dyDescent="0.2">
      <c r="A30" s="306" t="s">
        <v>247</v>
      </c>
      <c r="B30" s="307" t="s">
        <v>248</v>
      </c>
      <c r="C30" s="308"/>
      <c r="D30" s="113">
        <v>0.35590958201809209</v>
      </c>
      <c r="E30" s="115">
        <v>168</v>
      </c>
      <c r="F30" s="114">
        <v>165</v>
      </c>
      <c r="G30" s="114">
        <v>170</v>
      </c>
      <c r="H30" s="114">
        <v>160</v>
      </c>
      <c r="I30" s="140">
        <v>163</v>
      </c>
      <c r="J30" s="115">
        <v>5</v>
      </c>
      <c r="K30" s="116">
        <v>3.0674846625766872</v>
      </c>
    </row>
    <row r="31" spans="1:255" ht="14.1" customHeight="1" x14ac:dyDescent="0.2">
      <c r="A31" s="306" t="s">
        <v>249</v>
      </c>
      <c r="B31" s="307" t="s">
        <v>250</v>
      </c>
      <c r="C31" s="308"/>
      <c r="D31" s="113">
        <v>1.4045717433213991</v>
      </c>
      <c r="E31" s="115">
        <v>663</v>
      </c>
      <c r="F31" s="114">
        <v>660</v>
      </c>
      <c r="G31" s="114">
        <v>647</v>
      </c>
      <c r="H31" s="114">
        <v>633</v>
      </c>
      <c r="I31" s="140">
        <v>634</v>
      </c>
      <c r="J31" s="115">
        <v>29</v>
      </c>
      <c r="K31" s="116">
        <v>4.5741324921135647</v>
      </c>
    </row>
    <row r="32" spans="1:255" ht="14.1" customHeight="1" x14ac:dyDescent="0.2">
      <c r="A32" s="306">
        <v>31</v>
      </c>
      <c r="B32" s="307" t="s">
        <v>251</v>
      </c>
      <c r="C32" s="308"/>
      <c r="D32" s="113">
        <v>1.0041734635510455</v>
      </c>
      <c r="E32" s="115">
        <v>474</v>
      </c>
      <c r="F32" s="114">
        <v>480</v>
      </c>
      <c r="G32" s="114">
        <v>475</v>
      </c>
      <c r="H32" s="114">
        <v>475</v>
      </c>
      <c r="I32" s="140">
        <v>478</v>
      </c>
      <c r="J32" s="115">
        <v>-4</v>
      </c>
      <c r="K32" s="116">
        <v>-0.83682008368200833</v>
      </c>
    </row>
    <row r="33" spans="1:11" ht="14.1" customHeight="1" x14ac:dyDescent="0.2">
      <c r="A33" s="306">
        <v>32</v>
      </c>
      <c r="B33" s="307" t="s">
        <v>252</v>
      </c>
      <c r="C33" s="308"/>
      <c r="D33" s="113">
        <v>1.4660085164078553</v>
      </c>
      <c r="E33" s="115">
        <v>692</v>
      </c>
      <c r="F33" s="114">
        <v>663</v>
      </c>
      <c r="G33" s="114">
        <v>682</v>
      </c>
      <c r="H33" s="114">
        <v>656</v>
      </c>
      <c r="I33" s="140">
        <v>652</v>
      </c>
      <c r="J33" s="115">
        <v>40</v>
      </c>
      <c r="K33" s="116">
        <v>6.1349693251533743</v>
      </c>
    </row>
    <row r="34" spans="1:11" ht="14.1" customHeight="1" x14ac:dyDescent="0.2">
      <c r="A34" s="306">
        <v>33</v>
      </c>
      <c r="B34" s="307" t="s">
        <v>253</v>
      </c>
      <c r="C34" s="308"/>
      <c r="D34" s="113">
        <v>0.408872317437451</v>
      </c>
      <c r="E34" s="115">
        <v>193</v>
      </c>
      <c r="F34" s="114">
        <v>189</v>
      </c>
      <c r="G34" s="114">
        <v>202</v>
      </c>
      <c r="H34" s="114">
        <v>193</v>
      </c>
      <c r="I34" s="140">
        <v>179</v>
      </c>
      <c r="J34" s="115">
        <v>14</v>
      </c>
      <c r="K34" s="116">
        <v>7.8212290502793298</v>
      </c>
    </row>
    <row r="35" spans="1:11" ht="14.1" customHeight="1" x14ac:dyDescent="0.2">
      <c r="A35" s="306">
        <v>34</v>
      </c>
      <c r="B35" s="307" t="s">
        <v>254</v>
      </c>
      <c r="C35" s="308"/>
      <c r="D35" s="113">
        <v>1.457534478740758</v>
      </c>
      <c r="E35" s="115">
        <v>688</v>
      </c>
      <c r="F35" s="114">
        <v>678</v>
      </c>
      <c r="G35" s="114">
        <v>687</v>
      </c>
      <c r="H35" s="114">
        <v>672</v>
      </c>
      <c r="I35" s="140">
        <v>673</v>
      </c>
      <c r="J35" s="115">
        <v>15</v>
      </c>
      <c r="K35" s="116">
        <v>2.2288261515601784</v>
      </c>
    </row>
    <row r="36" spans="1:11" ht="14.1" customHeight="1" x14ac:dyDescent="0.2">
      <c r="A36" s="306">
        <v>41</v>
      </c>
      <c r="B36" s="307" t="s">
        <v>255</v>
      </c>
      <c r="C36" s="308"/>
      <c r="D36" s="113">
        <v>0.48725716585810225</v>
      </c>
      <c r="E36" s="115">
        <v>230</v>
      </c>
      <c r="F36" s="114">
        <v>228</v>
      </c>
      <c r="G36" s="114">
        <v>231</v>
      </c>
      <c r="H36" s="114">
        <v>228</v>
      </c>
      <c r="I36" s="140">
        <v>226</v>
      </c>
      <c r="J36" s="115">
        <v>4</v>
      </c>
      <c r="K36" s="116">
        <v>1.7699115044247788</v>
      </c>
    </row>
    <row r="37" spans="1:11" ht="14.1" customHeight="1" x14ac:dyDescent="0.2">
      <c r="A37" s="306">
        <v>42</v>
      </c>
      <c r="B37" s="307" t="s">
        <v>256</v>
      </c>
      <c r="C37" s="308"/>
      <c r="D37" s="113">
        <v>8.6858886087748666E-2</v>
      </c>
      <c r="E37" s="115">
        <v>41</v>
      </c>
      <c r="F37" s="114">
        <v>44</v>
      </c>
      <c r="G37" s="114">
        <v>42</v>
      </c>
      <c r="H37" s="114">
        <v>40</v>
      </c>
      <c r="I37" s="140">
        <v>39</v>
      </c>
      <c r="J37" s="115">
        <v>2</v>
      </c>
      <c r="K37" s="116">
        <v>5.1282051282051286</v>
      </c>
    </row>
    <row r="38" spans="1:11" ht="14.1" customHeight="1" x14ac:dyDescent="0.2">
      <c r="A38" s="306">
        <v>43</v>
      </c>
      <c r="B38" s="307" t="s">
        <v>257</v>
      </c>
      <c r="C38" s="308"/>
      <c r="D38" s="113">
        <v>3.0061648624028132</v>
      </c>
      <c r="E38" s="115">
        <v>1419</v>
      </c>
      <c r="F38" s="114">
        <v>1403</v>
      </c>
      <c r="G38" s="114">
        <v>1376</v>
      </c>
      <c r="H38" s="114">
        <v>1254</v>
      </c>
      <c r="I38" s="140">
        <v>1208</v>
      </c>
      <c r="J38" s="115">
        <v>211</v>
      </c>
      <c r="K38" s="116">
        <v>17.466887417218544</v>
      </c>
    </row>
    <row r="39" spans="1:11" ht="14.1" customHeight="1" x14ac:dyDescent="0.2">
      <c r="A39" s="306">
        <v>51</v>
      </c>
      <c r="B39" s="307" t="s">
        <v>258</v>
      </c>
      <c r="C39" s="308"/>
      <c r="D39" s="113">
        <v>8.918924644620045</v>
      </c>
      <c r="E39" s="115">
        <v>4210</v>
      </c>
      <c r="F39" s="114">
        <v>4331</v>
      </c>
      <c r="G39" s="114">
        <v>4282</v>
      </c>
      <c r="H39" s="114">
        <v>4230</v>
      </c>
      <c r="I39" s="140">
        <v>4181</v>
      </c>
      <c r="J39" s="115">
        <v>29</v>
      </c>
      <c r="K39" s="116">
        <v>0.6936139679502511</v>
      </c>
    </row>
    <row r="40" spans="1:11" ht="14.1" customHeight="1" x14ac:dyDescent="0.2">
      <c r="A40" s="306" t="s">
        <v>259</v>
      </c>
      <c r="B40" s="307" t="s">
        <v>260</v>
      </c>
      <c r="C40" s="308"/>
      <c r="D40" s="113">
        <v>8.0143211236573944</v>
      </c>
      <c r="E40" s="115">
        <v>3783</v>
      </c>
      <c r="F40" s="114">
        <v>3895</v>
      </c>
      <c r="G40" s="114">
        <v>3841</v>
      </c>
      <c r="H40" s="114">
        <v>3805</v>
      </c>
      <c r="I40" s="140">
        <v>3755</v>
      </c>
      <c r="J40" s="115">
        <v>28</v>
      </c>
      <c r="K40" s="116">
        <v>0.7456724367509987</v>
      </c>
    </row>
    <row r="41" spans="1:11" ht="14.1" customHeight="1" x14ac:dyDescent="0.2">
      <c r="A41" s="306"/>
      <c r="B41" s="307" t="s">
        <v>261</v>
      </c>
      <c r="C41" s="308"/>
      <c r="D41" s="113">
        <v>5.9614854988030421</v>
      </c>
      <c r="E41" s="115">
        <v>2814</v>
      </c>
      <c r="F41" s="114">
        <v>3006</v>
      </c>
      <c r="G41" s="114">
        <v>3033</v>
      </c>
      <c r="H41" s="114">
        <v>3076</v>
      </c>
      <c r="I41" s="140">
        <v>3078</v>
      </c>
      <c r="J41" s="115">
        <v>-264</v>
      </c>
      <c r="K41" s="116">
        <v>-8.5769980506822616</v>
      </c>
    </row>
    <row r="42" spans="1:11" ht="14.1" customHeight="1" x14ac:dyDescent="0.2">
      <c r="A42" s="306">
        <v>52</v>
      </c>
      <c r="B42" s="307" t="s">
        <v>262</v>
      </c>
      <c r="C42" s="308"/>
      <c r="D42" s="113">
        <v>3.0337054848208802</v>
      </c>
      <c r="E42" s="115">
        <v>1432</v>
      </c>
      <c r="F42" s="114">
        <v>1461</v>
      </c>
      <c r="G42" s="114">
        <v>1457</v>
      </c>
      <c r="H42" s="114">
        <v>1480</v>
      </c>
      <c r="I42" s="140">
        <v>1463</v>
      </c>
      <c r="J42" s="115">
        <v>-31</v>
      </c>
      <c r="K42" s="116">
        <v>-2.1189336978810664</v>
      </c>
    </row>
    <row r="43" spans="1:11" ht="14.1" customHeight="1" x14ac:dyDescent="0.2">
      <c r="A43" s="306" t="s">
        <v>263</v>
      </c>
      <c r="B43" s="307" t="s">
        <v>264</v>
      </c>
      <c r="C43" s="308"/>
      <c r="D43" s="113">
        <v>2.4680634705421265</v>
      </c>
      <c r="E43" s="115">
        <v>1165</v>
      </c>
      <c r="F43" s="114">
        <v>1196</v>
      </c>
      <c r="G43" s="114">
        <v>1156</v>
      </c>
      <c r="H43" s="114">
        <v>1179</v>
      </c>
      <c r="I43" s="140">
        <v>1166</v>
      </c>
      <c r="J43" s="115">
        <v>-1</v>
      </c>
      <c r="K43" s="116">
        <v>-8.5763293310463118E-2</v>
      </c>
    </row>
    <row r="44" spans="1:11" ht="14.1" customHeight="1" x14ac:dyDescent="0.2">
      <c r="A44" s="306">
        <v>53</v>
      </c>
      <c r="B44" s="307" t="s">
        <v>265</v>
      </c>
      <c r="C44" s="308"/>
      <c r="D44" s="113">
        <v>2.3134122831175983</v>
      </c>
      <c r="E44" s="115">
        <v>1092</v>
      </c>
      <c r="F44" s="114">
        <v>1099</v>
      </c>
      <c r="G44" s="114">
        <v>1124</v>
      </c>
      <c r="H44" s="114">
        <v>1065</v>
      </c>
      <c r="I44" s="140">
        <v>1059</v>
      </c>
      <c r="J44" s="115">
        <v>33</v>
      </c>
      <c r="K44" s="116">
        <v>3.1161473087818696</v>
      </c>
    </row>
    <row r="45" spans="1:11" ht="14.1" customHeight="1" x14ac:dyDescent="0.2">
      <c r="A45" s="306" t="s">
        <v>266</v>
      </c>
      <c r="B45" s="307" t="s">
        <v>267</v>
      </c>
      <c r="C45" s="308"/>
      <c r="D45" s="113">
        <v>2.2689235853653371</v>
      </c>
      <c r="E45" s="115">
        <v>1071</v>
      </c>
      <c r="F45" s="114">
        <v>1078</v>
      </c>
      <c r="G45" s="114">
        <v>1101</v>
      </c>
      <c r="H45" s="114">
        <v>1048</v>
      </c>
      <c r="I45" s="140">
        <v>1041</v>
      </c>
      <c r="J45" s="115">
        <v>30</v>
      </c>
      <c r="K45" s="116">
        <v>2.8818443804034581</v>
      </c>
    </row>
    <row r="46" spans="1:11" ht="14.1" customHeight="1" x14ac:dyDescent="0.2">
      <c r="A46" s="306">
        <v>54</v>
      </c>
      <c r="B46" s="307" t="s">
        <v>268</v>
      </c>
      <c r="C46" s="308"/>
      <c r="D46" s="113">
        <v>2.5803444696311675</v>
      </c>
      <c r="E46" s="115">
        <v>1218</v>
      </c>
      <c r="F46" s="114">
        <v>1263</v>
      </c>
      <c r="G46" s="114">
        <v>1291</v>
      </c>
      <c r="H46" s="114">
        <v>1275</v>
      </c>
      <c r="I46" s="140">
        <v>1226</v>
      </c>
      <c r="J46" s="115">
        <v>-8</v>
      </c>
      <c r="K46" s="116">
        <v>-0.65252854812398042</v>
      </c>
    </row>
    <row r="47" spans="1:11" ht="14.1" customHeight="1" x14ac:dyDescent="0.2">
      <c r="A47" s="306">
        <v>61</v>
      </c>
      <c r="B47" s="307" t="s">
        <v>269</v>
      </c>
      <c r="C47" s="308"/>
      <c r="D47" s="113">
        <v>3.8429760820286845</v>
      </c>
      <c r="E47" s="115">
        <v>1814</v>
      </c>
      <c r="F47" s="114">
        <v>1838</v>
      </c>
      <c r="G47" s="114">
        <v>1832</v>
      </c>
      <c r="H47" s="114">
        <v>1755</v>
      </c>
      <c r="I47" s="140">
        <v>1741</v>
      </c>
      <c r="J47" s="115">
        <v>73</v>
      </c>
      <c r="K47" s="116">
        <v>4.1929925330269961</v>
      </c>
    </row>
    <row r="48" spans="1:11" ht="14.1" customHeight="1" x14ac:dyDescent="0.2">
      <c r="A48" s="306">
        <v>62</v>
      </c>
      <c r="B48" s="307" t="s">
        <v>270</v>
      </c>
      <c r="C48" s="308"/>
      <c r="D48" s="113">
        <v>7.0970065461940974</v>
      </c>
      <c r="E48" s="115">
        <v>3350</v>
      </c>
      <c r="F48" s="114">
        <v>3403</v>
      </c>
      <c r="G48" s="114">
        <v>3337</v>
      </c>
      <c r="H48" s="114">
        <v>3272</v>
      </c>
      <c r="I48" s="140">
        <v>3240</v>
      </c>
      <c r="J48" s="115">
        <v>110</v>
      </c>
      <c r="K48" s="116">
        <v>3.3950617283950617</v>
      </c>
    </row>
    <row r="49" spans="1:11" ht="14.1" customHeight="1" x14ac:dyDescent="0.2">
      <c r="A49" s="306">
        <v>63</v>
      </c>
      <c r="B49" s="307" t="s">
        <v>271</v>
      </c>
      <c r="C49" s="308"/>
      <c r="D49" s="113">
        <v>1.9829248141007987</v>
      </c>
      <c r="E49" s="115">
        <v>936</v>
      </c>
      <c r="F49" s="114">
        <v>943</v>
      </c>
      <c r="G49" s="114">
        <v>942</v>
      </c>
      <c r="H49" s="114">
        <v>905</v>
      </c>
      <c r="I49" s="140">
        <v>914</v>
      </c>
      <c r="J49" s="115">
        <v>22</v>
      </c>
      <c r="K49" s="116">
        <v>2.4070021881838075</v>
      </c>
    </row>
    <row r="50" spans="1:11" ht="14.1" customHeight="1" x14ac:dyDescent="0.2">
      <c r="A50" s="306" t="s">
        <v>272</v>
      </c>
      <c r="B50" s="307" t="s">
        <v>273</v>
      </c>
      <c r="C50" s="308"/>
      <c r="D50" s="113">
        <v>0.24362858292905112</v>
      </c>
      <c r="E50" s="115">
        <v>115</v>
      </c>
      <c r="F50" s="114">
        <v>112</v>
      </c>
      <c r="G50" s="114">
        <v>114</v>
      </c>
      <c r="H50" s="114">
        <v>104</v>
      </c>
      <c r="I50" s="140">
        <v>103</v>
      </c>
      <c r="J50" s="115">
        <v>12</v>
      </c>
      <c r="K50" s="116">
        <v>11.650485436893204</v>
      </c>
    </row>
    <row r="51" spans="1:11" ht="14.1" customHeight="1" x14ac:dyDescent="0.2">
      <c r="A51" s="306" t="s">
        <v>274</v>
      </c>
      <c r="B51" s="307" t="s">
        <v>275</v>
      </c>
      <c r="C51" s="308"/>
      <c r="D51" s="113">
        <v>1.2181429146452556</v>
      </c>
      <c r="E51" s="115">
        <v>575</v>
      </c>
      <c r="F51" s="114">
        <v>586</v>
      </c>
      <c r="G51" s="114">
        <v>585</v>
      </c>
      <c r="H51" s="114">
        <v>575</v>
      </c>
      <c r="I51" s="140">
        <v>573</v>
      </c>
      <c r="J51" s="115">
        <v>2</v>
      </c>
      <c r="K51" s="116">
        <v>0.34904013961605584</v>
      </c>
    </row>
    <row r="52" spans="1:11" ht="14.1" customHeight="1" x14ac:dyDescent="0.2">
      <c r="A52" s="306">
        <v>71</v>
      </c>
      <c r="B52" s="307" t="s">
        <v>276</v>
      </c>
      <c r="C52" s="308"/>
      <c r="D52" s="113">
        <v>11.747134716013813</v>
      </c>
      <c r="E52" s="115">
        <v>5545</v>
      </c>
      <c r="F52" s="114">
        <v>5585</v>
      </c>
      <c r="G52" s="114">
        <v>5586</v>
      </c>
      <c r="H52" s="114">
        <v>5470</v>
      </c>
      <c r="I52" s="140">
        <v>5462</v>
      </c>
      <c r="J52" s="115">
        <v>83</v>
      </c>
      <c r="K52" s="116">
        <v>1.5195898938117907</v>
      </c>
    </row>
    <row r="53" spans="1:11" ht="14.1" customHeight="1" x14ac:dyDescent="0.2">
      <c r="A53" s="306" t="s">
        <v>277</v>
      </c>
      <c r="B53" s="307" t="s">
        <v>278</v>
      </c>
      <c r="C53" s="308"/>
      <c r="D53" s="113">
        <v>5.0272228460055501</v>
      </c>
      <c r="E53" s="115">
        <v>2373</v>
      </c>
      <c r="F53" s="114">
        <v>2377</v>
      </c>
      <c r="G53" s="114">
        <v>2377</v>
      </c>
      <c r="H53" s="114">
        <v>2298</v>
      </c>
      <c r="I53" s="140">
        <v>2297</v>
      </c>
      <c r="J53" s="115">
        <v>76</v>
      </c>
      <c r="K53" s="116">
        <v>3.3086634740966478</v>
      </c>
    </row>
    <row r="54" spans="1:11" ht="14.1" customHeight="1" x14ac:dyDescent="0.2">
      <c r="A54" s="306" t="s">
        <v>279</v>
      </c>
      <c r="B54" s="307" t="s">
        <v>280</v>
      </c>
      <c r="C54" s="308"/>
      <c r="D54" s="113">
        <v>5.3619473338558992</v>
      </c>
      <c r="E54" s="115">
        <v>2531</v>
      </c>
      <c r="F54" s="114">
        <v>2571</v>
      </c>
      <c r="G54" s="114">
        <v>2571</v>
      </c>
      <c r="H54" s="114">
        <v>2540</v>
      </c>
      <c r="I54" s="140">
        <v>2547</v>
      </c>
      <c r="J54" s="115">
        <v>-16</v>
      </c>
      <c r="K54" s="116">
        <v>-0.62819002748331365</v>
      </c>
    </row>
    <row r="55" spans="1:11" ht="14.1" customHeight="1" x14ac:dyDescent="0.2">
      <c r="A55" s="306">
        <v>72</v>
      </c>
      <c r="B55" s="307" t="s">
        <v>281</v>
      </c>
      <c r="C55" s="308"/>
      <c r="D55" s="113">
        <v>4.3302332478867864</v>
      </c>
      <c r="E55" s="115">
        <v>2044</v>
      </c>
      <c r="F55" s="114">
        <v>2066</v>
      </c>
      <c r="G55" s="114">
        <v>2081</v>
      </c>
      <c r="H55" s="114">
        <v>2155</v>
      </c>
      <c r="I55" s="140">
        <v>2177</v>
      </c>
      <c r="J55" s="115">
        <v>-133</v>
      </c>
      <c r="K55" s="116">
        <v>-6.109324758842444</v>
      </c>
    </row>
    <row r="56" spans="1:11" ht="14.1" customHeight="1" x14ac:dyDescent="0.2">
      <c r="A56" s="306" t="s">
        <v>282</v>
      </c>
      <c r="B56" s="307" t="s">
        <v>283</v>
      </c>
      <c r="C56" s="308"/>
      <c r="D56" s="113">
        <v>2.1269834544414552</v>
      </c>
      <c r="E56" s="115">
        <v>1004</v>
      </c>
      <c r="F56" s="114">
        <v>1030</v>
      </c>
      <c r="G56" s="114">
        <v>1039</v>
      </c>
      <c r="H56" s="114">
        <v>1155</v>
      </c>
      <c r="I56" s="140">
        <v>1168</v>
      </c>
      <c r="J56" s="115">
        <v>-164</v>
      </c>
      <c r="K56" s="116">
        <v>-14.04109589041096</v>
      </c>
    </row>
    <row r="57" spans="1:11" ht="14.1" customHeight="1" x14ac:dyDescent="0.2">
      <c r="A57" s="306" t="s">
        <v>284</v>
      </c>
      <c r="B57" s="307" t="s">
        <v>285</v>
      </c>
      <c r="C57" s="308"/>
      <c r="D57" s="113">
        <v>1.3770311209033324</v>
      </c>
      <c r="E57" s="115">
        <v>650</v>
      </c>
      <c r="F57" s="114">
        <v>655</v>
      </c>
      <c r="G57" s="114">
        <v>654</v>
      </c>
      <c r="H57" s="114">
        <v>627</v>
      </c>
      <c r="I57" s="140">
        <v>625</v>
      </c>
      <c r="J57" s="115">
        <v>25</v>
      </c>
      <c r="K57" s="116">
        <v>4</v>
      </c>
    </row>
    <row r="58" spans="1:11" ht="14.1" customHeight="1" x14ac:dyDescent="0.2">
      <c r="A58" s="306">
        <v>73</v>
      </c>
      <c r="B58" s="307" t="s">
        <v>286</v>
      </c>
      <c r="C58" s="308"/>
      <c r="D58" s="113">
        <v>3.28157108658348</v>
      </c>
      <c r="E58" s="115">
        <v>1549</v>
      </c>
      <c r="F58" s="114">
        <v>1558</v>
      </c>
      <c r="G58" s="114">
        <v>1561</v>
      </c>
      <c r="H58" s="114">
        <v>1513</v>
      </c>
      <c r="I58" s="140">
        <v>1513</v>
      </c>
      <c r="J58" s="115">
        <v>36</v>
      </c>
      <c r="K58" s="116">
        <v>2.3793787177792467</v>
      </c>
    </row>
    <row r="59" spans="1:11" ht="14.1" customHeight="1" x14ac:dyDescent="0.2">
      <c r="A59" s="306" t="s">
        <v>287</v>
      </c>
      <c r="B59" s="307" t="s">
        <v>288</v>
      </c>
      <c r="C59" s="308"/>
      <c r="D59" s="113">
        <v>2.4574709234582546</v>
      </c>
      <c r="E59" s="115">
        <v>1160</v>
      </c>
      <c r="F59" s="114">
        <v>1161</v>
      </c>
      <c r="G59" s="114">
        <v>1158</v>
      </c>
      <c r="H59" s="114">
        <v>1122</v>
      </c>
      <c r="I59" s="140">
        <v>1105</v>
      </c>
      <c r="J59" s="115">
        <v>55</v>
      </c>
      <c r="K59" s="116">
        <v>4.9773755656108598</v>
      </c>
    </row>
    <row r="60" spans="1:11" ht="14.1" customHeight="1" x14ac:dyDescent="0.2">
      <c r="A60" s="306">
        <v>81</v>
      </c>
      <c r="B60" s="307" t="s">
        <v>289</v>
      </c>
      <c r="C60" s="308"/>
      <c r="D60" s="113">
        <v>9.3362709997245936</v>
      </c>
      <c r="E60" s="115">
        <v>4407</v>
      </c>
      <c r="F60" s="114">
        <v>4449</v>
      </c>
      <c r="G60" s="114">
        <v>4399</v>
      </c>
      <c r="H60" s="114">
        <v>4290</v>
      </c>
      <c r="I60" s="140">
        <v>4324</v>
      </c>
      <c r="J60" s="115">
        <v>83</v>
      </c>
      <c r="K60" s="116">
        <v>1.9195189639222943</v>
      </c>
    </row>
    <row r="61" spans="1:11" ht="14.1" customHeight="1" x14ac:dyDescent="0.2">
      <c r="A61" s="306" t="s">
        <v>290</v>
      </c>
      <c r="B61" s="307" t="s">
        <v>291</v>
      </c>
      <c r="C61" s="308"/>
      <c r="D61" s="113">
        <v>2.9277800139821624</v>
      </c>
      <c r="E61" s="115">
        <v>1382</v>
      </c>
      <c r="F61" s="114">
        <v>1385</v>
      </c>
      <c r="G61" s="114">
        <v>1391</v>
      </c>
      <c r="H61" s="114">
        <v>1329</v>
      </c>
      <c r="I61" s="140">
        <v>1328</v>
      </c>
      <c r="J61" s="115">
        <v>54</v>
      </c>
      <c r="K61" s="116">
        <v>4.0662650602409638</v>
      </c>
    </row>
    <row r="62" spans="1:11" ht="14.1" customHeight="1" x14ac:dyDescent="0.2">
      <c r="A62" s="306" t="s">
        <v>292</v>
      </c>
      <c r="B62" s="307" t="s">
        <v>293</v>
      </c>
      <c r="C62" s="308"/>
      <c r="D62" s="113">
        <v>3.9743236658686949</v>
      </c>
      <c r="E62" s="115">
        <v>1876</v>
      </c>
      <c r="F62" s="114">
        <v>1916</v>
      </c>
      <c r="G62" s="114">
        <v>1860</v>
      </c>
      <c r="H62" s="114">
        <v>1835</v>
      </c>
      <c r="I62" s="140">
        <v>1872</v>
      </c>
      <c r="J62" s="115">
        <v>4</v>
      </c>
      <c r="K62" s="116">
        <v>0.21367521367521367</v>
      </c>
    </row>
    <row r="63" spans="1:11" ht="14.1" customHeight="1" x14ac:dyDescent="0.2">
      <c r="A63" s="306"/>
      <c r="B63" s="307" t="s">
        <v>294</v>
      </c>
      <c r="C63" s="308"/>
      <c r="D63" s="113">
        <v>3.2752155583331568</v>
      </c>
      <c r="E63" s="115">
        <v>1546</v>
      </c>
      <c r="F63" s="114">
        <v>1574</v>
      </c>
      <c r="G63" s="114">
        <v>1540</v>
      </c>
      <c r="H63" s="114">
        <v>1519</v>
      </c>
      <c r="I63" s="140">
        <v>1545</v>
      </c>
      <c r="J63" s="115">
        <v>1</v>
      </c>
      <c r="K63" s="116">
        <v>6.4724919093851127E-2</v>
      </c>
    </row>
    <row r="64" spans="1:11" ht="14.1" customHeight="1" x14ac:dyDescent="0.2">
      <c r="A64" s="306" t="s">
        <v>295</v>
      </c>
      <c r="B64" s="307" t="s">
        <v>296</v>
      </c>
      <c r="C64" s="308"/>
      <c r="D64" s="113">
        <v>1.0486621613033069</v>
      </c>
      <c r="E64" s="115">
        <v>495</v>
      </c>
      <c r="F64" s="114">
        <v>483</v>
      </c>
      <c r="G64" s="114">
        <v>487</v>
      </c>
      <c r="H64" s="114">
        <v>479</v>
      </c>
      <c r="I64" s="140">
        <v>480</v>
      </c>
      <c r="J64" s="115">
        <v>15</v>
      </c>
      <c r="K64" s="116">
        <v>3.125</v>
      </c>
    </row>
    <row r="65" spans="1:11" ht="14.1" customHeight="1" x14ac:dyDescent="0.2">
      <c r="A65" s="306" t="s">
        <v>297</v>
      </c>
      <c r="B65" s="307" t="s">
        <v>298</v>
      </c>
      <c r="C65" s="308"/>
      <c r="D65" s="113">
        <v>0.55081244836133292</v>
      </c>
      <c r="E65" s="115">
        <v>260</v>
      </c>
      <c r="F65" s="114">
        <v>258</v>
      </c>
      <c r="G65" s="114">
        <v>262</v>
      </c>
      <c r="H65" s="114">
        <v>256</v>
      </c>
      <c r="I65" s="140">
        <v>257</v>
      </c>
      <c r="J65" s="115">
        <v>3</v>
      </c>
      <c r="K65" s="116">
        <v>1.1673151750972763</v>
      </c>
    </row>
    <row r="66" spans="1:11" ht="14.1" customHeight="1" x14ac:dyDescent="0.2">
      <c r="A66" s="306">
        <v>82</v>
      </c>
      <c r="B66" s="307" t="s">
        <v>299</v>
      </c>
      <c r="C66" s="308"/>
      <c r="D66" s="113">
        <v>2.281634641865983</v>
      </c>
      <c r="E66" s="115">
        <v>1077</v>
      </c>
      <c r="F66" s="114">
        <v>1092</v>
      </c>
      <c r="G66" s="114">
        <v>1084</v>
      </c>
      <c r="H66" s="114">
        <v>1065</v>
      </c>
      <c r="I66" s="140">
        <v>1063</v>
      </c>
      <c r="J66" s="115">
        <v>14</v>
      </c>
      <c r="K66" s="116">
        <v>1.3170272812793979</v>
      </c>
    </row>
    <row r="67" spans="1:11" ht="14.1" customHeight="1" x14ac:dyDescent="0.2">
      <c r="A67" s="306" t="s">
        <v>300</v>
      </c>
      <c r="B67" s="307" t="s">
        <v>301</v>
      </c>
      <c r="C67" s="308"/>
      <c r="D67" s="113">
        <v>0.98086985996652754</v>
      </c>
      <c r="E67" s="115">
        <v>463</v>
      </c>
      <c r="F67" s="114">
        <v>465</v>
      </c>
      <c r="G67" s="114">
        <v>461</v>
      </c>
      <c r="H67" s="114">
        <v>455</v>
      </c>
      <c r="I67" s="140">
        <v>459</v>
      </c>
      <c r="J67" s="115">
        <v>4</v>
      </c>
      <c r="K67" s="116">
        <v>0.8714596949891068</v>
      </c>
    </row>
    <row r="68" spans="1:11" ht="14.1" customHeight="1" x14ac:dyDescent="0.2">
      <c r="A68" s="306" t="s">
        <v>302</v>
      </c>
      <c r="B68" s="307" t="s">
        <v>303</v>
      </c>
      <c r="C68" s="308"/>
      <c r="D68" s="113">
        <v>0.58894561786327138</v>
      </c>
      <c r="E68" s="115">
        <v>278</v>
      </c>
      <c r="F68" s="114">
        <v>284</v>
      </c>
      <c r="G68" s="114">
        <v>282</v>
      </c>
      <c r="H68" s="114">
        <v>282</v>
      </c>
      <c r="I68" s="140">
        <v>279</v>
      </c>
      <c r="J68" s="115">
        <v>-1</v>
      </c>
      <c r="K68" s="116">
        <v>-0.35842293906810035</v>
      </c>
    </row>
    <row r="69" spans="1:11" ht="14.1" customHeight="1" x14ac:dyDescent="0.2">
      <c r="A69" s="306">
        <v>83</v>
      </c>
      <c r="B69" s="307" t="s">
        <v>304</v>
      </c>
      <c r="C69" s="308"/>
      <c r="D69" s="113">
        <v>3.9319534775332077</v>
      </c>
      <c r="E69" s="115">
        <v>1856</v>
      </c>
      <c r="F69" s="114">
        <v>1842</v>
      </c>
      <c r="G69" s="114">
        <v>1852</v>
      </c>
      <c r="H69" s="114">
        <v>1806</v>
      </c>
      <c r="I69" s="140">
        <v>1769</v>
      </c>
      <c r="J69" s="115">
        <v>87</v>
      </c>
      <c r="K69" s="116">
        <v>4.918032786885246</v>
      </c>
    </row>
    <row r="70" spans="1:11" ht="14.1" customHeight="1" x14ac:dyDescent="0.2">
      <c r="A70" s="306" t="s">
        <v>305</v>
      </c>
      <c r="B70" s="307" t="s">
        <v>306</v>
      </c>
      <c r="C70" s="308"/>
      <c r="D70" s="113">
        <v>3.5103701035951103</v>
      </c>
      <c r="E70" s="115">
        <v>1657</v>
      </c>
      <c r="F70" s="114">
        <v>1646</v>
      </c>
      <c r="G70" s="114">
        <v>1653</v>
      </c>
      <c r="H70" s="114">
        <v>1609</v>
      </c>
      <c r="I70" s="140">
        <v>1573</v>
      </c>
      <c r="J70" s="115">
        <v>84</v>
      </c>
      <c r="K70" s="116">
        <v>5.3401144310235216</v>
      </c>
    </row>
    <row r="71" spans="1:11" ht="14.1" customHeight="1" x14ac:dyDescent="0.2">
      <c r="A71" s="306"/>
      <c r="B71" s="307" t="s">
        <v>307</v>
      </c>
      <c r="C71" s="308"/>
      <c r="D71" s="113">
        <v>1.7689553630065886</v>
      </c>
      <c r="E71" s="115">
        <v>835</v>
      </c>
      <c r="F71" s="114">
        <v>815</v>
      </c>
      <c r="G71" s="114">
        <v>817</v>
      </c>
      <c r="H71" s="114">
        <v>783</v>
      </c>
      <c r="I71" s="140">
        <v>767</v>
      </c>
      <c r="J71" s="115">
        <v>68</v>
      </c>
      <c r="K71" s="116">
        <v>8.8657105606258142</v>
      </c>
    </row>
    <row r="72" spans="1:11" ht="14.1" customHeight="1" x14ac:dyDescent="0.2">
      <c r="A72" s="306">
        <v>84</v>
      </c>
      <c r="B72" s="307" t="s">
        <v>308</v>
      </c>
      <c r="C72" s="308"/>
      <c r="D72" s="113">
        <v>1.6333707603330296</v>
      </c>
      <c r="E72" s="115">
        <v>771</v>
      </c>
      <c r="F72" s="114">
        <v>769</v>
      </c>
      <c r="G72" s="114">
        <v>756</v>
      </c>
      <c r="H72" s="114">
        <v>773</v>
      </c>
      <c r="I72" s="140">
        <v>776</v>
      </c>
      <c r="J72" s="115">
        <v>-5</v>
      </c>
      <c r="K72" s="116">
        <v>-0.64432989690721654</v>
      </c>
    </row>
    <row r="73" spans="1:11" ht="14.1" customHeight="1" x14ac:dyDescent="0.2">
      <c r="A73" s="306" t="s">
        <v>309</v>
      </c>
      <c r="B73" s="307" t="s">
        <v>310</v>
      </c>
      <c r="C73" s="308"/>
      <c r="D73" s="113">
        <v>0.408872317437451</v>
      </c>
      <c r="E73" s="115">
        <v>193</v>
      </c>
      <c r="F73" s="114">
        <v>191</v>
      </c>
      <c r="G73" s="114">
        <v>185</v>
      </c>
      <c r="H73" s="114">
        <v>193</v>
      </c>
      <c r="I73" s="140">
        <v>191</v>
      </c>
      <c r="J73" s="115">
        <v>2</v>
      </c>
      <c r="K73" s="116">
        <v>1.0471204188481675</v>
      </c>
    </row>
    <row r="74" spans="1:11" ht="14.1" customHeight="1" x14ac:dyDescent="0.2">
      <c r="A74" s="306" t="s">
        <v>311</v>
      </c>
      <c r="B74" s="307" t="s">
        <v>312</v>
      </c>
      <c r="C74" s="308"/>
      <c r="D74" s="113">
        <v>0.50420524119229715</v>
      </c>
      <c r="E74" s="115">
        <v>238</v>
      </c>
      <c r="F74" s="114">
        <v>245</v>
      </c>
      <c r="G74" s="114">
        <v>247</v>
      </c>
      <c r="H74" s="114">
        <v>255</v>
      </c>
      <c r="I74" s="140">
        <v>255</v>
      </c>
      <c r="J74" s="115">
        <v>-17</v>
      </c>
      <c r="K74" s="116">
        <v>-6.666666666666667</v>
      </c>
    </row>
    <row r="75" spans="1:11" ht="14.1" customHeight="1" x14ac:dyDescent="0.2">
      <c r="A75" s="306" t="s">
        <v>313</v>
      </c>
      <c r="B75" s="307" t="s">
        <v>314</v>
      </c>
      <c r="C75" s="308"/>
      <c r="D75" s="113">
        <v>0.12711056500646145</v>
      </c>
      <c r="E75" s="115">
        <v>60</v>
      </c>
      <c r="F75" s="114">
        <v>53</v>
      </c>
      <c r="G75" s="114">
        <v>49</v>
      </c>
      <c r="H75" s="114">
        <v>50</v>
      </c>
      <c r="I75" s="140">
        <v>53</v>
      </c>
      <c r="J75" s="115">
        <v>7</v>
      </c>
      <c r="K75" s="116">
        <v>13.20754716981132</v>
      </c>
    </row>
    <row r="76" spans="1:11" ht="14.1" customHeight="1" x14ac:dyDescent="0.2">
      <c r="A76" s="306">
        <v>91</v>
      </c>
      <c r="B76" s="307" t="s">
        <v>315</v>
      </c>
      <c r="C76" s="308"/>
      <c r="D76" s="113">
        <v>4.0251678918712792E-2</v>
      </c>
      <c r="E76" s="115">
        <v>19</v>
      </c>
      <c r="F76" s="114">
        <v>16</v>
      </c>
      <c r="G76" s="114">
        <v>16</v>
      </c>
      <c r="H76" s="114">
        <v>17</v>
      </c>
      <c r="I76" s="140">
        <v>17</v>
      </c>
      <c r="J76" s="115">
        <v>2</v>
      </c>
      <c r="K76" s="116">
        <v>11.764705882352942</v>
      </c>
    </row>
    <row r="77" spans="1:11" ht="14.1" customHeight="1" x14ac:dyDescent="0.2">
      <c r="A77" s="306">
        <v>92</v>
      </c>
      <c r="B77" s="307" t="s">
        <v>316</v>
      </c>
      <c r="C77" s="308"/>
      <c r="D77" s="113">
        <v>1.3113573289833274</v>
      </c>
      <c r="E77" s="115">
        <v>619</v>
      </c>
      <c r="F77" s="114">
        <v>621</v>
      </c>
      <c r="G77" s="114">
        <v>621</v>
      </c>
      <c r="H77" s="114">
        <v>609</v>
      </c>
      <c r="I77" s="140">
        <v>601</v>
      </c>
      <c r="J77" s="115">
        <v>18</v>
      </c>
      <c r="K77" s="116">
        <v>2.9950083194675541</v>
      </c>
    </row>
    <row r="78" spans="1:11" ht="14.1" customHeight="1" x14ac:dyDescent="0.2">
      <c r="A78" s="306">
        <v>93</v>
      </c>
      <c r="B78" s="307" t="s">
        <v>317</v>
      </c>
      <c r="C78" s="308"/>
      <c r="D78" s="113">
        <v>0.24574709234582548</v>
      </c>
      <c r="E78" s="115">
        <v>116</v>
      </c>
      <c r="F78" s="114">
        <v>117</v>
      </c>
      <c r="G78" s="114">
        <v>121</v>
      </c>
      <c r="H78" s="114">
        <v>113</v>
      </c>
      <c r="I78" s="140">
        <v>118</v>
      </c>
      <c r="J78" s="115">
        <v>-2</v>
      </c>
      <c r="K78" s="116">
        <v>-1.6949152542372881</v>
      </c>
    </row>
    <row r="79" spans="1:11" ht="14.1" customHeight="1" x14ac:dyDescent="0.2">
      <c r="A79" s="306">
        <v>94</v>
      </c>
      <c r="B79" s="307" t="s">
        <v>318</v>
      </c>
      <c r="C79" s="308"/>
      <c r="D79" s="113">
        <v>0.13134758384001016</v>
      </c>
      <c r="E79" s="115">
        <v>62</v>
      </c>
      <c r="F79" s="114">
        <v>64</v>
      </c>
      <c r="G79" s="114">
        <v>70</v>
      </c>
      <c r="H79" s="114">
        <v>75</v>
      </c>
      <c r="I79" s="140">
        <v>62</v>
      </c>
      <c r="J79" s="115">
        <v>0</v>
      </c>
      <c r="K79" s="116">
        <v>0</v>
      </c>
    </row>
    <row r="80" spans="1:11" ht="14.1" customHeight="1" x14ac:dyDescent="0.2">
      <c r="A80" s="306" t="s">
        <v>319</v>
      </c>
      <c r="B80" s="307" t="s">
        <v>320</v>
      </c>
      <c r="C80" s="308"/>
      <c r="D80" s="113">
        <v>0</v>
      </c>
      <c r="E80" s="115">
        <v>0</v>
      </c>
      <c r="F80" s="114">
        <v>0</v>
      </c>
      <c r="G80" s="114">
        <v>0</v>
      </c>
      <c r="H80" s="114">
        <v>0</v>
      </c>
      <c r="I80" s="140">
        <v>0</v>
      </c>
      <c r="J80" s="115">
        <v>0</v>
      </c>
      <c r="K80" s="116">
        <v>0</v>
      </c>
    </row>
    <row r="81" spans="1:11" ht="14.1" customHeight="1" x14ac:dyDescent="0.2">
      <c r="A81" s="310" t="s">
        <v>321</v>
      </c>
      <c r="B81" s="311" t="s">
        <v>224</v>
      </c>
      <c r="C81" s="312"/>
      <c r="D81" s="125">
        <v>1.4617714975743068</v>
      </c>
      <c r="E81" s="143">
        <v>690</v>
      </c>
      <c r="F81" s="144">
        <v>703</v>
      </c>
      <c r="G81" s="144">
        <v>712</v>
      </c>
      <c r="H81" s="144">
        <v>702</v>
      </c>
      <c r="I81" s="145">
        <v>701</v>
      </c>
      <c r="J81" s="143">
        <v>-11</v>
      </c>
      <c r="K81" s="146">
        <v>-1.5691868758915835</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18" t="s">
        <v>323</v>
      </c>
      <c r="B85" s="618"/>
      <c r="C85" s="618"/>
      <c r="D85" s="618"/>
      <c r="E85" s="618"/>
      <c r="F85" s="618"/>
      <c r="G85" s="618"/>
      <c r="H85" s="618"/>
      <c r="I85" s="618"/>
      <c r="J85" s="618"/>
      <c r="K85" s="618"/>
    </row>
    <row r="86" spans="1:11" ht="22.5" customHeight="1" x14ac:dyDescent="0.2">
      <c r="A86" s="618"/>
      <c r="B86" s="618"/>
      <c r="C86" s="618"/>
      <c r="D86" s="618"/>
      <c r="E86" s="618"/>
      <c r="F86" s="618"/>
      <c r="G86" s="618"/>
      <c r="H86" s="618"/>
      <c r="I86" s="618"/>
      <c r="J86" s="618"/>
      <c r="K86" s="618"/>
    </row>
    <row r="87" spans="1:11" ht="18" customHeight="1" x14ac:dyDescent="0.2">
      <c r="A87" s="619"/>
      <c r="B87" s="619"/>
      <c r="C87" s="619"/>
      <c r="D87" s="619"/>
      <c r="E87" s="619"/>
      <c r="F87" s="619"/>
      <c r="G87" s="619"/>
      <c r="H87" s="619"/>
      <c r="I87" s="619"/>
      <c r="J87" s="619"/>
      <c r="K87" s="619"/>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3:K3"/>
    <mergeCell ref="A4:K4"/>
    <mergeCell ref="A5:E5"/>
    <mergeCell ref="A7:C10"/>
    <mergeCell ref="D7:D10"/>
    <mergeCell ref="E7:I7"/>
    <mergeCell ref="J7:K8"/>
    <mergeCell ref="E8:E9"/>
    <mergeCell ref="F8:F9"/>
    <mergeCell ref="G8:G9"/>
    <mergeCell ref="H8:H9"/>
    <mergeCell ref="I8:I9"/>
    <mergeCell ref="A85:K85"/>
    <mergeCell ref="A86:K86"/>
    <mergeCell ref="A87:K87"/>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66" t="s">
        <v>97</v>
      </c>
      <c r="E8" s="566" t="s">
        <v>98</v>
      </c>
      <c r="F8" s="566" t="s">
        <v>99</v>
      </c>
      <c r="G8" s="566" t="s">
        <v>100</v>
      </c>
      <c r="H8" s="566" t="s">
        <v>101</v>
      </c>
      <c r="I8" s="590"/>
      <c r="J8" s="591"/>
      <c r="K8"/>
      <c r="L8"/>
      <c r="M8"/>
      <c r="N8"/>
      <c r="O8"/>
      <c r="P8"/>
    </row>
    <row r="9" spans="1:16" ht="12" customHeight="1" x14ac:dyDescent="0.2">
      <c r="A9" s="578"/>
      <c r="B9" s="579"/>
      <c r="C9" s="583"/>
      <c r="D9" s="567"/>
      <c r="E9" s="567"/>
      <c r="F9" s="567"/>
      <c r="G9" s="567"/>
      <c r="H9" s="567"/>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10442</v>
      </c>
      <c r="E12" s="114">
        <v>10900</v>
      </c>
      <c r="F12" s="114">
        <v>10793</v>
      </c>
      <c r="G12" s="114">
        <v>10816</v>
      </c>
      <c r="H12" s="140">
        <v>10704</v>
      </c>
      <c r="I12" s="115">
        <v>-262</v>
      </c>
      <c r="J12" s="116">
        <v>-2.4476831091180866</v>
      </c>
      <c r="K12"/>
      <c r="L12"/>
      <c r="M12"/>
      <c r="N12"/>
      <c r="O12"/>
      <c r="P12"/>
    </row>
    <row r="13" spans="1:16" s="110" customFormat="1" ht="14.45" customHeight="1" x14ac:dyDescent="0.2">
      <c r="A13" s="120" t="s">
        <v>105</v>
      </c>
      <c r="B13" s="119" t="s">
        <v>106</v>
      </c>
      <c r="C13" s="113">
        <v>39.542233288642024</v>
      </c>
      <c r="D13" s="115">
        <v>4129</v>
      </c>
      <c r="E13" s="114">
        <v>4311</v>
      </c>
      <c r="F13" s="114">
        <v>4301</v>
      </c>
      <c r="G13" s="114">
        <v>4304</v>
      </c>
      <c r="H13" s="140">
        <v>4201</v>
      </c>
      <c r="I13" s="115">
        <v>-72</v>
      </c>
      <c r="J13" s="116">
        <v>-1.713877648179005</v>
      </c>
      <c r="K13"/>
      <c r="L13"/>
      <c r="M13"/>
      <c r="N13"/>
      <c r="O13"/>
      <c r="P13"/>
    </row>
    <row r="14" spans="1:16" s="110" customFormat="1" ht="14.45" customHeight="1" x14ac:dyDescent="0.2">
      <c r="A14" s="120"/>
      <c r="B14" s="119" t="s">
        <v>107</v>
      </c>
      <c r="C14" s="113">
        <v>60.457766711357976</v>
      </c>
      <c r="D14" s="115">
        <v>6313</v>
      </c>
      <c r="E14" s="114">
        <v>6589</v>
      </c>
      <c r="F14" s="114">
        <v>6492</v>
      </c>
      <c r="G14" s="114">
        <v>6512</v>
      </c>
      <c r="H14" s="140">
        <v>6503</v>
      </c>
      <c r="I14" s="115">
        <v>-190</v>
      </c>
      <c r="J14" s="116">
        <v>-2.9217284330309088</v>
      </c>
      <c r="K14"/>
      <c r="L14"/>
      <c r="M14"/>
      <c r="N14"/>
      <c r="O14"/>
      <c r="P14"/>
    </row>
    <row r="15" spans="1:16" s="110" customFormat="1" ht="14.45" customHeight="1" x14ac:dyDescent="0.2">
      <c r="A15" s="118" t="s">
        <v>105</v>
      </c>
      <c r="B15" s="121" t="s">
        <v>108</v>
      </c>
      <c r="C15" s="113">
        <v>13.819191725723041</v>
      </c>
      <c r="D15" s="115">
        <v>1443</v>
      </c>
      <c r="E15" s="114">
        <v>1568</v>
      </c>
      <c r="F15" s="114">
        <v>1543</v>
      </c>
      <c r="G15" s="114">
        <v>1579</v>
      </c>
      <c r="H15" s="140">
        <v>1567</v>
      </c>
      <c r="I15" s="115">
        <v>-124</v>
      </c>
      <c r="J15" s="116">
        <v>-7.9132099553286537</v>
      </c>
      <c r="K15"/>
      <c r="L15"/>
      <c r="M15"/>
      <c r="N15"/>
      <c r="O15"/>
      <c r="P15"/>
    </row>
    <row r="16" spans="1:16" s="110" customFormat="1" ht="14.45" customHeight="1" x14ac:dyDescent="0.2">
      <c r="A16" s="118"/>
      <c r="B16" s="121" t="s">
        <v>109</v>
      </c>
      <c r="C16" s="113">
        <v>51.244972227542618</v>
      </c>
      <c r="D16" s="115">
        <v>5351</v>
      </c>
      <c r="E16" s="114">
        <v>5623</v>
      </c>
      <c r="F16" s="114">
        <v>5558</v>
      </c>
      <c r="G16" s="114">
        <v>5566</v>
      </c>
      <c r="H16" s="140">
        <v>5522</v>
      </c>
      <c r="I16" s="115">
        <v>-171</v>
      </c>
      <c r="J16" s="116">
        <v>-3.0967040927200289</v>
      </c>
      <c r="K16"/>
      <c r="L16"/>
      <c r="M16"/>
      <c r="N16"/>
      <c r="O16"/>
      <c r="P16"/>
    </row>
    <row r="17" spans="1:16" s="110" customFormat="1" ht="14.45" customHeight="1" x14ac:dyDescent="0.2">
      <c r="A17" s="118"/>
      <c r="B17" s="121" t="s">
        <v>110</v>
      </c>
      <c r="C17" s="113">
        <v>19.25876268914001</v>
      </c>
      <c r="D17" s="115">
        <v>2011</v>
      </c>
      <c r="E17" s="114">
        <v>2062</v>
      </c>
      <c r="F17" s="114">
        <v>2061</v>
      </c>
      <c r="G17" s="114">
        <v>2054</v>
      </c>
      <c r="H17" s="140">
        <v>2037</v>
      </c>
      <c r="I17" s="115">
        <v>-26</v>
      </c>
      <c r="J17" s="116">
        <v>-1.2763868433971526</v>
      </c>
      <c r="K17"/>
      <c r="L17"/>
      <c r="M17"/>
      <c r="N17"/>
      <c r="O17"/>
      <c r="P17"/>
    </row>
    <row r="18" spans="1:16" s="110" customFormat="1" ht="14.45" customHeight="1" x14ac:dyDescent="0.2">
      <c r="A18" s="120"/>
      <c r="B18" s="121" t="s">
        <v>111</v>
      </c>
      <c r="C18" s="113">
        <v>15.677073357594331</v>
      </c>
      <c r="D18" s="115">
        <v>1637</v>
      </c>
      <c r="E18" s="114">
        <v>1647</v>
      </c>
      <c r="F18" s="114">
        <v>1631</v>
      </c>
      <c r="G18" s="114">
        <v>1617</v>
      </c>
      <c r="H18" s="140">
        <v>1578</v>
      </c>
      <c r="I18" s="115">
        <v>59</v>
      </c>
      <c r="J18" s="116">
        <v>3.7389100126742711</v>
      </c>
      <c r="K18"/>
      <c r="L18"/>
      <c r="M18"/>
      <c r="N18"/>
      <c r="O18"/>
      <c r="P18"/>
    </row>
    <row r="19" spans="1:16" s="110" customFormat="1" ht="14.45" customHeight="1" x14ac:dyDescent="0.2">
      <c r="A19" s="120"/>
      <c r="B19" s="121" t="s">
        <v>112</v>
      </c>
      <c r="C19" s="113">
        <v>1.6950775713464854</v>
      </c>
      <c r="D19" s="115">
        <v>177</v>
      </c>
      <c r="E19" s="114">
        <v>165</v>
      </c>
      <c r="F19" s="114">
        <v>169</v>
      </c>
      <c r="G19" s="114">
        <v>152</v>
      </c>
      <c r="H19" s="140">
        <v>137</v>
      </c>
      <c r="I19" s="115">
        <v>40</v>
      </c>
      <c r="J19" s="116">
        <v>29.197080291970803</v>
      </c>
      <c r="K19"/>
      <c r="L19"/>
      <c r="M19"/>
      <c r="N19"/>
      <c r="O19"/>
      <c r="P19"/>
    </row>
    <row r="20" spans="1:16" s="110" customFormat="1" ht="14.45" customHeight="1" x14ac:dyDescent="0.2">
      <c r="A20" s="120" t="s">
        <v>113</v>
      </c>
      <c r="B20" s="119" t="s">
        <v>116</v>
      </c>
      <c r="C20" s="113">
        <v>84.05477877801188</v>
      </c>
      <c r="D20" s="115">
        <v>8777</v>
      </c>
      <c r="E20" s="114">
        <v>9170</v>
      </c>
      <c r="F20" s="114">
        <v>9150</v>
      </c>
      <c r="G20" s="114">
        <v>9200</v>
      </c>
      <c r="H20" s="140">
        <v>9091</v>
      </c>
      <c r="I20" s="115">
        <v>-314</v>
      </c>
      <c r="J20" s="116">
        <v>-3.4539654603453966</v>
      </c>
      <c r="K20"/>
      <c r="L20"/>
      <c r="M20"/>
      <c r="N20"/>
      <c r="O20"/>
      <c r="P20"/>
    </row>
    <row r="21" spans="1:16" s="110" customFormat="1" ht="14.45" customHeight="1" x14ac:dyDescent="0.2">
      <c r="A21" s="123"/>
      <c r="B21" s="124" t="s">
        <v>117</v>
      </c>
      <c r="C21" s="125">
        <v>15.724956904807508</v>
      </c>
      <c r="D21" s="143">
        <v>1642</v>
      </c>
      <c r="E21" s="144">
        <v>1709</v>
      </c>
      <c r="F21" s="144">
        <v>1625</v>
      </c>
      <c r="G21" s="144">
        <v>1590</v>
      </c>
      <c r="H21" s="145">
        <v>1598</v>
      </c>
      <c r="I21" s="143">
        <v>44</v>
      </c>
      <c r="J21" s="146">
        <v>2.7534418022528162</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1307123</v>
      </c>
      <c r="E23" s="114">
        <v>1351076</v>
      </c>
      <c r="F23" s="114">
        <v>1348337</v>
      </c>
      <c r="G23" s="114">
        <v>1355641</v>
      </c>
      <c r="H23" s="140">
        <v>1332324</v>
      </c>
      <c r="I23" s="115">
        <v>-25201</v>
      </c>
      <c r="J23" s="116">
        <v>-1.8915068707011207</v>
      </c>
      <c r="K23"/>
      <c r="L23"/>
      <c r="M23"/>
      <c r="N23"/>
      <c r="O23"/>
      <c r="P23"/>
    </row>
    <row r="24" spans="1:16" s="110" customFormat="1" ht="14.45" customHeight="1" x14ac:dyDescent="0.2">
      <c r="A24" s="120" t="s">
        <v>105</v>
      </c>
      <c r="B24" s="119" t="s">
        <v>106</v>
      </c>
      <c r="C24" s="113">
        <v>39.641640457707503</v>
      </c>
      <c r="D24" s="115">
        <v>518165</v>
      </c>
      <c r="E24" s="114">
        <v>532672</v>
      </c>
      <c r="F24" s="114">
        <v>531729</v>
      </c>
      <c r="G24" s="114">
        <v>531965</v>
      </c>
      <c r="H24" s="140">
        <v>520703</v>
      </c>
      <c r="I24" s="115">
        <v>-2538</v>
      </c>
      <c r="J24" s="116">
        <v>-0.48741797147318144</v>
      </c>
      <c r="K24"/>
      <c r="L24"/>
      <c r="M24"/>
      <c r="N24"/>
      <c r="O24"/>
      <c r="P24"/>
    </row>
    <row r="25" spans="1:16" s="110" customFormat="1" ht="14.45" customHeight="1" x14ac:dyDescent="0.2">
      <c r="A25" s="120"/>
      <c r="B25" s="119" t="s">
        <v>107</v>
      </c>
      <c r="C25" s="113">
        <v>60.358359542292497</v>
      </c>
      <c r="D25" s="115">
        <v>788958</v>
      </c>
      <c r="E25" s="114">
        <v>818404</v>
      </c>
      <c r="F25" s="114">
        <v>816608</v>
      </c>
      <c r="G25" s="114">
        <v>823676</v>
      </c>
      <c r="H25" s="140">
        <v>811621</v>
      </c>
      <c r="I25" s="115">
        <v>-22663</v>
      </c>
      <c r="J25" s="116">
        <v>-2.7923131609458109</v>
      </c>
      <c r="K25"/>
      <c r="L25"/>
      <c r="M25"/>
      <c r="N25"/>
      <c r="O25"/>
      <c r="P25"/>
    </row>
    <row r="26" spans="1:16" s="110" customFormat="1" ht="14.45" customHeight="1" x14ac:dyDescent="0.2">
      <c r="A26" s="118" t="s">
        <v>105</v>
      </c>
      <c r="B26" s="121" t="s">
        <v>108</v>
      </c>
      <c r="C26" s="113">
        <v>15.566859430979335</v>
      </c>
      <c r="D26" s="115">
        <v>203478</v>
      </c>
      <c r="E26" s="114">
        <v>216619</v>
      </c>
      <c r="F26" s="114">
        <v>213818</v>
      </c>
      <c r="G26" s="114">
        <v>221131</v>
      </c>
      <c r="H26" s="140">
        <v>210719</v>
      </c>
      <c r="I26" s="115">
        <v>-7241</v>
      </c>
      <c r="J26" s="116">
        <v>-3.4363298990598854</v>
      </c>
      <c r="K26"/>
      <c r="L26"/>
      <c r="M26"/>
      <c r="N26"/>
      <c r="O26"/>
      <c r="P26"/>
    </row>
    <row r="27" spans="1:16" s="110" customFormat="1" ht="14.45" customHeight="1" x14ac:dyDescent="0.2">
      <c r="A27" s="118"/>
      <c r="B27" s="121" t="s">
        <v>109</v>
      </c>
      <c r="C27" s="113">
        <v>51.629877218899829</v>
      </c>
      <c r="D27" s="115">
        <v>674866</v>
      </c>
      <c r="E27" s="114">
        <v>698716</v>
      </c>
      <c r="F27" s="114">
        <v>699552</v>
      </c>
      <c r="G27" s="114">
        <v>702088</v>
      </c>
      <c r="H27" s="140">
        <v>696479</v>
      </c>
      <c r="I27" s="115">
        <v>-21613</v>
      </c>
      <c r="J27" s="116">
        <v>-3.1031804261147857</v>
      </c>
      <c r="K27"/>
      <c r="L27"/>
      <c r="M27"/>
      <c r="N27"/>
      <c r="O27"/>
      <c r="P27"/>
    </row>
    <row r="28" spans="1:16" s="110" customFormat="1" ht="14.45" customHeight="1" x14ac:dyDescent="0.2">
      <c r="A28" s="118"/>
      <c r="B28" s="121" t="s">
        <v>110</v>
      </c>
      <c r="C28" s="113">
        <v>17.802838753506748</v>
      </c>
      <c r="D28" s="115">
        <v>232705</v>
      </c>
      <c r="E28" s="114">
        <v>236265</v>
      </c>
      <c r="F28" s="114">
        <v>236511</v>
      </c>
      <c r="G28" s="114">
        <v>236006</v>
      </c>
      <c r="H28" s="140">
        <v>232821</v>
      </c>
      <c r="I28" s="115">
        <v>-116</v>
      </c>
      <c r="J28" s="116">
        <v>-4.982368428964741E-2</v>
      </c>
      <c r="K28"/>
      <c r="L28"/>
      <c r="M28"/>
      <c r="N28"/>
      <c r="O28"/>
      <c r="P28"/>
    </row>
    <row r="29" spans="1:16" s="110" customFormat="1" ht="14.45" customHeight="1" x14ac:dyDescent="0.2">
      <c r="A29" s="118"/>
      <c r="B29" s="121" t="s">
        <v>111</v>
      </c>
      <c r="C29" s="113">
        <v>15.000271588825228</v>
      </c>
      <c r="D29" s="115">
        <v>196072</v>
      </c>
      <c r="E29" s="114">
        <v>199476</v>
      </c>
      <c r="F29" s="114">
        <v>198456</v>
      </c>
      <c r="G29" s="114">
        <v>196416</v>
      </c>
      <c r="H29" s="140">
        <v>192304</v>
      </c>
      <c r="I29" s="115">
        <v>3768</v>
      </c>
      <c r="J29" s="116">
        <v>1.9593976204343124</v>
      </c>
      <c r="K29"/>
      <c r="L29"/>
      <c r="M29"/>
      <c r="N29"/>
      <c r="O29"/>
      <c r="P29"/>
    </row>
    <row r="30" spans="1:16" s="110" customFormat="1" ht="14.45" customHeight="1" x14ac:dyDescent="0.2">
      <c r="A30" s="120"/>
      <c r="B30" s="121" t="s">
        <v>112</v>
      </c>
      <c r="C30" s="113">
        <v>1.362610863706017</v>
      </c>
      <c r="D30" s="115">
        <v>17811</v>
      </c>
      <c r="E30" s="114">
        <v>18162</v>
      </c>
      <c r="F30" s="114">
        <v>18880</v>
      </c>
      <c r="G30" s="114">
        <v>16353</v>
      </c>
      <c r="H30" s="140">
        <v>15584</v>
      </c>
      <c r="I30" s="115">
        <v>2227</v>
      </c>
      <c r="J30" s="116">
        <v>14.2902977412731</v>
      </c>
      <c r="K30"/>
      <c r="L30"/>
      <c r="M30"/>
      <c r="N30"/>
      <c r="O30"/>
      <c r="P30"/>
    </row>
    <row r="31" spans="1:16" s="110" customFormat="1" ht="14.45" customHeight="1" x14ac:dyDescent="0.2">
      <c r="A31" s="120" t="s">
        <v>113</v>
      </c>
      <c r="B31" s="119" t="s">
        <v>116</v>
      </c>
      <c r="C31" s="113">
        <v>84.437960314369803</v>
      </c>
      <c r="D31" s="115">
        <v>1103708</v>
      </c>
      <c r="E31" s="114">
        <v>1142384</v>
      </c>
      <c r="F31" s="114">
        <v>1142913</v>
      </c>
      <c r="G31" s="114">
        <v>1150109</v>
      </c>
      <c r="H31" s="140">
        <v>1132388</v>
      </c>
      <c r="I31" s="115">
        <v>-28680</v>
      </c>
      <c r="J31" s="116">
        <v>-2.5327008057308977</v>
      </c>
      <c r="K31"/>
      <c r="L31"/>
      <c r="M31"/>
      <c r="N31"/>
      <c r="O31"/>
      <c r="P31"/>
    </row>
    <row r="32" spans="1:16" s="110" customFormat="1" ht="14.45" customHeight="1" x14ac:dyDescent="0.2">
      <c r="A32" s="123"/>
      <c r="B32" s="124" t="s">
        <v>117</v>
      </c>
      <c r="C32" s="125">
        <v>15.394572660721295</v>
      </c>
      <c r="D32" s="143">
        <v>201226</v>
      </c>
      <c r="E32" s="144">
        <v>206470</v>
      </c>
      <c r="F32" s="144">
        <v>203231</v>
      </c>
      <c r="G32" s="144">
        <v>203299</v>
      </c>
      <c r="H32" s="145">
        <v>197828</v>
      </c>
      <c r="I32" s="143">
        <v>3398</v>
      </c>
      <c r="J32" s="146">
        <v>1.7176537193926036</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6415440</v>
      </c>
      <c r="E34" s="114">
        <v>6666510</v>
      </c>
      <c r="F34" s="114">
        <v>6669878</v>
      </c>
      <c r="G34" s="114">
        <v>6713473</v>
      </c>
      <c r="H34" s="140">
        <v>6597783</v>
      </c>
      <c r="I34" s="115">
        <v>-182343</v>
      </c>
      <c r="J34" s="116">
        <v>-2.7637010795899166</v>
      </c>
      <c r="K34"/>
      <c r="L34"/>
      <c r="M34"/>
      <c r="N34"/>
      <c r="O34"/>
      <c r="P34"/>
    </row>
    <row r="35" spans="1:16" s="110" customFormat="1" ht="14.45" customHeight="1" x14ac:dyDescent="0.2">
      <c r="A35" s="120" t="s">
        <v>105</v>
      </c>
      <c r="B35" s="119" t="s">
        <v>106</v>
      </c>
      <c r="C35" s="113">
        <v>40.899221253725386</v>
      </c>
      <c r="D35" s="115">
        <v>2623865</v>
      </c>
      <c r="E35" s="114">
        <v>2714871</v>
      </c>
      <c r="F35" s="114">
        <v>2714736</v>
      </c>
      <c r="G35" s="114">
        <v>2719585</v>
      </c>
      <c r="H35" s="140">
        <v>2663168</v>
      </c>
      <c r="I35" s="115">
        <v>-39303</v>
      </c>
      <c r="J35" s="116">
        <v>-1.47579874795732</v>
      </c>
      <c r="K35"/>
      <c r="L35"/>
      <c r="M35"/>
      <c r="N35"/>
      <c r="O35"/>
      <c r="P35"/>
    </row>
    <row r="36" spans="1:16" s="110" customFormat="1" ht="14.45" customHeight="1" x14ac:dyDescent="0.2">
      <c r="A36" s="120"/>
      <c r="B36" s="119" t="s">
        <v>107</v>
      </c>
      <c r="C36" s="113">
        <v>59.100778746274614</v>
      </c>
      <c r="D36" s="115">
        <v>3791575</v>
      </c>
      <c r="E36" s="114">
        <v>3951639</v>
      </c>
      <c r="F36" s="114">
        <v>3955142</v>
      </c>
      <c r="G36" s="114">
        <v>3993888</v>
      </c>
      <c r="H36" s="140">
        <v>3934615</v>
      </c>
      <c r="I36" s="115">
        <v>-143040</v>
      </c>
      <c r="J36" s="116">
        <v>-3.6354255753104181</v>
      </c>
      <c r="K36"/>
      <c r="L36"/>
      <c r="M36"/>
      <c r="N36"/>
      <c r="O36"/>
      <c r="P36"/>
    </row>
    <row r="37" spans="1:16" s="110" customFormat="1" ht="14.45" customHeight="1" x14ac:dyDescent="0.2">
      <c r="A37" s="118" t="s">
        <v>105</v>
      </c>
      <c r="B37" s="121" t="s">
        <v>108</v>
      </c>
      <c r="C37" s="113">
        <v>17.695200952701608</v>
      </c>
      <c r="D37" s="115">
        <v>1135225</v>
      </c>
      <c r="E37" s="114">
        <v>1207051</v>
      </c>
      <c r="F37" s="114">
        <v>1198554</v>
      </c>
      <c r="G37" s="114">
        <v>1240398</v>
      </c>
      <c r="H37" s="140">
        <v>1176945</v>
      </c>
      <c r="I37" s="115">
        <v>-41720</v>
      </c>
      <c r="J37" s="116">
        <v>-3.5447705712671365</v>
      </c>
      <c r="K37"/>
      <c r="L37"/>
      <c r="M37"/>
      <c r="N37"/>
      <c r="O37"/>
      <c r="P37"/>
    </row>
    <row r="38" spans="1:16" s="110" customFormat="1" ht="14.45" customHeight="1" x14ac:dyDescent="0.2">
      <c r="A38" s="118"/>
      <c r="B38" s="121" t="s">
        <v>109</v>
      </c>
      <c r="C38" s="113">
        <v>49.277399523649194</v>
      </c>
      <c r="D38" s="115">
        <v>3161362</v>
      </c>
      <c r="E38" s="114">
        <v>3298402</v>
      </c>
      <c r="F38" s="114">
        <v>3311797</v>
      </c>
      <c r="G38" s="114">
        <v>3326634</v>
      </c>
      <c r="H38" s="140">
        <v>3306303</v>
      </c>
      <c r="I38" s="115">
        <v>-144941</v>
      </c>
      <c r="J38" s="116">
        <v>-4.3837784982199155</v>
      </c>
      <c r="K38"/>
      <c r="L38"/>
      <c r="M38"/>
      <c r="N38"/>
      <c r="O38"/>
      <c r="P38"/>
    </row>
    <row r="39" spans="1:16" s="110" customFormat="1" ht="14.45" customHeight="1" x14ac:dyDescent="0.2">
      <c r="A39" s="118"/>
      <c r="B39" s="121" t="s">
        <v>110</v>
      </c>
      <c r="C39" s="113">
        <v>18.170226827777984</v>
      </c>
      <c r="D39" s="115">
        <v>1165700</v>
      </c>
      <c r="E39" s="114">
        <v>1187654</v>
      </c>
      <c r="F39" s="114">
        <v>1190909</v>
      </c>
      <c r="G39" s="114">
        <v>1188159</v>
      </c>
      <c r="H39" s="140">
        <v>1175286</v>
      </c>
      <c r="I39" s="115">
        <v>-9586</v>
      </c>
      <c r="J39" s="116">
        <v>-0.81563125911480272</v>
      </c>
      <c r="K39"/>
      <c r="L39"/>
      <c r="M39"/>
      <c r="N39"/>
      <c r="O39"/>
      <c r="P39"/>
    </row>
    <row r="40" spans="1:16" s="110" customFormat="1" ht="14.45" customHeight="1" x14ac:dyDescent="0.2">
      <c r="A40" s="120"/>
      <c r="B40" s="121" t="s">
        <v>111</v>
      </c>
      <c r="C40" s="113">
        <v>14.856845360567631</v>
      </c>
      <c r="D40" s="115">
        <v>953132</v>
      </c>
      <c r="E40" s="114">
        <v>973394</v>
      </c>
      <c r="F40" s="114">
        <v>968611</v>
      </c>
      <c r="G40" s="114">
        <v>958275</v>
      </c>
      <c r="H40" s="140">
        <v>939239</v>
      </c>
      <c r="I40" s="115">
        <v>13893</v>
      </c>
      <c r="J40" s="116">
        <v>1.4791762267111992</v>
      </c>
      <c r="K40"/>
      <c r="L40"/>
      <c r="M40"/>
      <c r="N40"/>
      <c r="O40"/>
      <c r="P40"/>
    </row>
    <row r="41" spans="1:16" s="110" customFormat="1" ht="14.45" customHeight="1" x14ac:dyDescent="0.2">
      <c r="A41" s="120"/>
      <c r="B41" s="121" t="s">
        <v>112</v>
      </c>
      <c r="C41" s="113">
        <v>1.3942301697155612</v>
      </c>
      <c r="D41" s="115">
        <v>89446</v>
      </c>
      <c r="E41" s="114">
        <v>91249</v>
      </c>
      <c r="F41" s="114">
        <v>94752</v>
      </c>
      <c r="G41" s="114">
        <v>82773</v>
      </c>
      <c r="H41" s="140">
        <v>79668</v>
      </c>
      <c r="I41" s="115">
        <v>9778</v>
      </c>
      <c r="J41" s="116">
        <v>12.273434754230054</v>
      </c>
      <c r="K41"/>
      <c r="L41"/>
      <c r="M41"/>
      <c r="N41"/>
      <c r="O41"/>
      <c r="P41"/>
    </row>
    <row r="42" spans="1:16" s="110" customFormat="1" ht="14.45" customHeight="1" x14ac:dyDescent="0.2">
      <c r="A42" s="120" t="s">
        <v>113</v>
      </c>
      <c r="B42" s="119" t="s">
        <v>116</v>
      </c>
      <c r="C42" s="113">
        <v>85.712889529011264</v>
      </c>
      <c r="D42" s="115">
        <v>5498859</v>
      </c>
      <c r="E42" s="114">
        <v>5714606</v>
      </c>
      <c r="F42" s="114">
        <v>5727794</v>
      </c>
      <c r="G42" s="114">
        <v>5772203</v>
      </c>
      <c r="H42" s="140">
        <v>5679499</v>
      </c>
      <c r="I42" s="115">
        <v>-180640</v>
      </c>
      <c r="J42" s="116">
        <v>-3.1805622291684532</v>
      </c>
      <c r="K42"/>
      <c r="L42"/>
      <c r="M42"/>
      <c r="N42"/>
      <c r="O42"/>
      <c r="P42"/>
    </row>
    <row r="43" spans="1:16" s="110" customFormat="1" ht="14.45" customHeight="1" x14ac:dyDescent="0.2">
      <c r="A43" s="123"/>
      <c r="B43" s="124" t="s">
        <v>117</v>
      </c>
      <c r="C43" s="125">
        <v>14.053533350791216</v>
      </c>
      <c r="D43" s="143">
        <v>901596</v>
      </c>
      <c r="E43" s="144">
        <v>936137</v>
      </c>
      <c r="F43" s="144">
        <v>926638</v>
      </c>
      <c r="G43" s="144">
        <v>925284</v>
      </c>
      <c r="H43" s="145">
        <v>902857</v>
      </c>
      <c r="I43" s="143">
        <v>-1261</v>
      </c>
      <c r="J43" s="146">
        <v>-0.13966774361831386</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183</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7454</v>
      </c>
      <c r="E56" s="114">
        <v>7811</v>
      </c>
      <c r="F56" s="114">
        <v>7741</v>
      </c>
      <c r="G56" s="114">
        <v>7652</v>
      </c>
      <c r="H56" s="140">
        <v>7620</v>
      </c>
      <c r="I56" s="115">
        <v>-166</v>
      </c>
      <c r="J56" s="116">
        <v>-2.1784776902887137</v>
      </c>
      <c r="K56"/>
      <c r="L56"/>
      <c r="M56"/>
      <c r="N56"/>
      <c r="O56"/>
      <c r="P56"/>
    </row>
    <row r="57" spans="1:16" s="110" customFormat="1" ht="14.45" customHeight="1" x14ac:dyDescent="0.2">
      <c r="A57" s="120" t="s">
        <v>105</v>
      </c>
      <c r="B57" s="119" t="s">
        <v>106</v>
      </c>
      <c r="C57" s="113">
        <v>40.381003488060102</v>
      </c>
      <c r="D57" s="115">
        <v>3010</v>
      </c>
      <c r="E57" s="114">
        <v>3137</v>
      </c>
      <c r="F57" s="114">
        <v>3119</v>
      </c>
      <c r="G57" s="114">
        <v>3079</v>
      </c>
      <c r="H57" s="140">
        <v>3071</v>
      </c>
      <c r="I57" s="115">
        <v>-61</v>
      </c>
      <c r="J57" s="116">
        <v>-1.986323673070661</v>
      </c>
    </row>
    <row r="58" spans="1:16" s="110" customFormat="1" ht="14.45" customHeight="1" x14ac:dyDescent="0.2">
      <c r="A58" s="120"/>
      <c r="B58" s="119" t="s">
        <v>107</v>
      </c>
      <c r="C58" s="113">
        <v>59.618996511939898</v>
      </c>
      <c r="D58" s="115">
        <v>4444</v>
      </c>
      <c r="E58" s="114">
        <v>4674</v>
      </c>
      <c r="F58" s="114">
        <v>4622</v>
      </c>
      <c r="G58" s="114">
        <v>4573</v>
      </c>
      <c r="H58" s="140">
        <v>4549</v>
      </c>
      <c r="I58" s="115">
        <v>-105</v>
      </c>
      <c r="J58" s="116">
        <v>-2.3081996043086392</v>
      </c>
    </row>
    <row r="59" spans="1:16" s="110" customFormat="1" ht="14.45" customHeight="1" x14ac:dyDescent="0.2">
      <c r="A59" s="118" t="s">
        <v>105</v>
      </c>
      <c r="B59" s="121" t="s">
        <v>108</v>
      </c>
      <c r="C59" s="113">
        <v>15.065736517306144</v>
      </c>
      <c r="D59" s="115">
        <v>1123</v>
      </c>
      <c r="E59" s="114">
        <v>1214</v>
      </c>
      <c r="F59" s="114">
        <v>1192</v>
      </c>
      <c r="G59" s="114">
        <v>1171</v>
      </c>
      <c r="H59" s="140">
        <v>1139</v>
      </c>
      <c r="I59" s="115">
        <v>-16</v>
      </c>
      <c r="J59" s="116">
        <v>-1.4047410008779631</v>
      </c>
    </row>
    <row r="60" spans="1:16" s="110" customFormat="1" ht="14.45" customHeight="1" x14ac:dyDescent="0.2">
      <c r="A60" s="118"/>
      <c r="B60" s="121" t="s">
        <v>109</v>
      </c>
      <c r="C60" s="113">
        <v>50.979339951703786</v>
      </c>
      <c r="D60" s="115">
        <v>3800</v>
      </c>
      <c r="E60" s="114">
        <v>3985</v>
      </c>
      <c r="F60" s="114">
        <v>3968</v>
      </c>
      <c r="G60" s="114">
        <v>3933</v>
      </c>
      <c r="H60" s="140">
        <v>3959</v>
      </c>
      <c r="I60" s="115">
        <v>-159</v>
      </c>
      <c r="J60" s="116">
        <v>-4.0161656984086891</v>
      </c>
    </row>
    <row r="61" spans="1:16" s="110" customFormat="1" ht="14.45" customHeight="1" x14ac:dyDescent="0.2">
      <c r="A61" s="118"/>
      <c r="B61" s="121" t="s">
        <v>110</v>
      </c>
      <c r="C61" s="113">
        <v>18.325731151059834</v>
      </c>
      <c r="D61" s="115">
        <v>1366</v>
      </c>
      <c r="E61" s="114">
        <v>1424</v>
      </c>
      <c r="F61" s="114">
        <v>1409</v>
      </c>
      <c r="G61" s="114">
        <v>1399</v>
      </c>
      <c r="H61" s="140">
        <v>1386</v>
      </c>
      <c r="I61" s="115">
        <v>-20</v>
      </c>
      <c r="J61" s="116">
        <v>-1.4430014430014431</v>
      </c>
    </row>
    <row r="62" spans="1:16" s="110" customFormat="1" ht="14.45" customHeight="1" x14ac:dyDescent="0.2">
      <c r="A62" s="120"/>
      <c r="B62" s="121" t="s">
        <v>111</v>
      </c>
      <c r="C62" s="113">
        <v>15.629192379930238</v>
      </c>
      <c r="D62" s="115">
        <v>1165</v>
      </c>
      <c r="E62" s="114">
        <v>1188</v>
      </c>
      <c r="F62" s="114">
        <v>1172</v>
      </c>
      <c r="G62" s="114">
        <v>1149</v>
      </c>
      <c r="H62" s="140">
        <v>1136</v>
      </c>
      <c r="I62" s="115">
        <v>29</v>
      </c>
      <c r="J62" s="116">
        <v>2.5528169014084505</v>
      </c>
    </row>
    <row r="63" spans="1:16" s="110" customFormat="1" ht="14.45" customHeight="1" x14ac:dyDescent="0.2">
      <c r="A63" s="120"/>
      <c r="B63" s="121" t="s">
        <v>112</v>
      </c>
      <c r="C63" s="113">
        <v>1.7037832036490475</v>
      </c>
      <c r="D63" s="115">
        <v>127</v>
      </c>
      <c r="E63" s="114">
        <v>115</v>
      </c>
      <c r="F63" s="114">
        <v>116</v>
      </c>
      <c r="G63" s="114">
        <v>104</v>
      </c>
      <c r="H63" s="140">
        <v>110</v>
      </c>
      <c r="I63" s="115">
        <v>17</v>
      </c>
      <c r="J63" s="116">
        <v>15.454545454545455</v>
      </c>
    </row>
    <row r="64" spans="1:16" s="110" customFormat="1" ht="14.45" customHeight="1" x14ac:dyDescent="0.2">
      <c r="A64" s="120" t="s">
        <v>113</v>
      </c>
      <c r="B64" s="119" t="s">
        <v>116</v>
      </c>
      <c r="C64" s="113">
        <v>81.674268848940173</v>
      </c>
      <c r="D64" s="115">
        <v>6088</v>
      </c>
      <c r="E64" s="114">
        <v>6392</v>
      </c>
      <c r="F64" s="114">
        <v>6379</v>
      </c>
      <c r="G64" s="114">
        <v>6308</v>
      </c>
      <c r="H64" s="140">
        <v>6257</v>
      </c>
      <c r="I64" s="115">
        <v>-169</v>
      </c>
      <c r="J64" s="116">
        <v>-2.7009749081029248</v>
      </c>
    </row>
    <row r="65" spans="1:10" s="110" customFormat="1" ht="14.45" customHeight="1" x14ac:dyDescent="0.2">
      <c r="A65" s="123"/>
      <c r="B65" s="124" t="s">
        <v>117</v>
      </c>
      <c r="C65" s="125">
        <v>18.003756372417495</v>
      </c>
      <c r="D65" s="143">
        <v>1342</v>
      </c>
      <c r="E65" s="144">
        <v>1398</v>
      </c>
      <c r="F65" s="144">
        <v>1340</v>
      </c>
      <c r="G65" s="144">
        <v>1320</v>
      </c>
      <c r="H65" s="145">
        <v>1344</v>
      </c>
      <c r="I65" s="143">
        <v>-2</v>
      </c>
      <c r="J65" s="146">
        <v>-0.14880952380952381</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327</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10442</v>
      </c>
      <c r="G11" s="114">
        <v>10900</v>
      </c>
      <c r="H11" s="114">
        <v>10793</v>
      </c>
      <c r="I11" s="114">
        <v>10816</v>
      </c>
      <c r="J11" s="140">
        <v>10704</v>
      </c>
      <c r="K11" s="114">
        <v>-262</v>
      </c>
      <c r="L11" s="116">
        <v>-2.4476831091180866</v>
      </c>
    </row>
    <row r="12" spans="1:17" s="110" customFormat="1" ht="24" customHeight="1" x14ac:dyDescent="0.2">
      <c r="A12" s="604" t="s">
        <v>185</v>
      </c>
      <c r="B12" s="605"/>
      <c r="C12" s="605"/>
      <c r="D12" s="606"/>
      <c r="E12" s="113">
        <v>39.542233288642024</v>
      </c>
      <c r="F12" s="115">
        <v>4129</v>
      </c>
      <c r="G12" s="114">
        <v>4311</v>
      </c>
      <c r="H12" s="114">
        <v>4301</v>
      </c>
      <c r="I12" s="114">
        <v>4304</v>
      </c>
      <c r="J12" s="140">
        <v>4201</v>
      </c>
      <c r="K12" s="114">
        <v>-72</v>
      </c>
      <c r="L12" s="116">
        <v>-1.713877648179005</v>
      </c>
    </row>
    <row r="13" spans="1:17" s="110" customFormat="1" ht="15" customHeight="1" x14ac:dyDescent="0.2">
      <c r="A13" s="120"/>
      <c r="B13" s="612" t="s">
        <v>107</v>
      </c>
      <c r="C13" s="612"/>
      <c r="E13" s="113">
        <v>60.457766711357976</v>
      </c>
      <c r="F13" s="115">
        <v>6313</v>
      </c>
      <c r="G13" s="114">
        <v>6589</v>
      </c>
      <c r="H13" s="114">
        <v>6492</v>
      </c>
      <c r="I13" s="114">
        <v>6512</v>
      </c>
      <c r="J13" s="140">
        <v>6503</v>
      </c>
      <c r="K13" s="114">
        <v>-190</v>
      </c>
      <c r="L13" s="116">
        <v>-2.9217284330309088</v>
      </c>
    </row>
    <row r="14" spans="1:17" s="110" customFormat="1" ht="22.5" customHeight="1" x14ac:dyDescent="0.2">
      <c r="A14" s="604" t="s">
        <v>186</v>
      </c>
      <c r="B14" s="605"/>
      <c r="C14" s="605"/>
      <c r="D14" s="606"/>
      <c r="E14" s="113">
        <v>13.819191725723041</v>
      </c>
      <c r="F14" s="115">
        <v>1443</v>
      </c>
      <c r="G14" s="114">
        <v>1568</v>
      </c>
      <c r="H14" s="114">
        <v>1543</v>
      </c>
      <c r="I14" s="114">
        <v>1579</v>
      </c>
      <c r="J14" s="140">
        <v>1567</v>
      </c>
      <c r="K14" s="114">
        <v>-124</v>
      </c>
      <c r="L14" s="116">
        <v>-7.9132099553286537</v>
      </c>
    </row>
    <row r="15" spans="1:17" s="110" customFormat="1" ht="15" customHeight="1" x14ac:dyDescent="0.2">
      <c r="A15" s="120"/>
      <c r="B15" s="119"/>
      <c r="C15" s="258" t="s">
        <v>106</v>
      </c>
      <c r="E15" s="113">
        <v>43.797643797643801</v>
      </c>
      <c r="F15" s="115">
        <v>632</v>
      </c>
      <c r="G15" s="114">
        <v>687</v>
      </c>
      <c r="H15" s="114">
        <v>690</v>
      </c>
      <c r="I15" s="114">
        <v>715</v>
      </c>
      <c r="J15" s="140">
        <v>714</v>
      </c>
      <c r="K15" s="114">
        <v>-82</v>
      </c>
      <c r="L15" s="116">
        <v>-11.484593837535014</v>
      </c>
    </row>
    <row r="16" spans="1:17" s="110" customFormat="1" ht="15" customHeight="1" x14ac:dyDescent="0.2">
      <c r="A16" s="120"/>
      <c r="B16" s="119"/>
      <c r="C16" s="258" t="s">
        <v>107</v>
      </c>
      <c r="E16" s="113">
        <v>56.202356202356199</v>
      </c>
      <c r="F16" s="115">
        <v>811</v>
      </c>
      <c r="G16" s="114">
        <v>881</v>
      </c>
      <c r="H16" s="114">
        <v>853</v>
      </c>
      <c r="I16" s="114">
        <v>864</v>
      </c>
      <c r="J16" s="140">
        <v>853</v>
      </c>
      <c r="K16" s="114">
        <v>-42</v>
      </c>
      <c r="L16" s="116">
        <v>-4.9237983587338805</v>
      </c>
    </row>
    <row r="17" spans="1:12" s="110" customFormat="1" ht="15" customHeight="1" x14ac:dyDescent="0.2">
      <c r="A17" s="120"/>
      <c r="B17" s="121" t="s">
        <v>109</v>
      </c>
      <c r="C17" s="258"/>
      <c r="E17" s="113">
        <v>51.244972227542618</v>
      </c>
      <c r="F17" s="115">
        <v>5351</v>
      </c>
      <c r="G17" s="114">
        <v>5623</v>
      </c>
      <c r="H17" s="114">
        <v>5558</v>
      </c>
      <c r="I17" s="114">
        <v>5566</v>
      </c>
      <c r="J17" s="140">
        <v>5522</v>
      </c>
      <c r="K17" s="114">
        <v>-171</v>
      </c>
      <c r="L17" s="116">
        <v>-3.0967040927200289</v>
      </c>
    </row>
    <row r="18" spans="1:12" s="110" customFormat="1" ht="15" customHeight="1" x14ac:dyDescent="0.2">
      <c r="A18" s="120"/>
      <c r="B18" s="119"/>
      <c r="C18" s="258" t="s">
        <v>106</v>
      </c>
      <c r="E18" s="113">
        <v>37.226686600635396</v>
      </c>
      <c r="F18" s="115">
        <v>1992</v>
      </c>
      <c r="G18" s="114">
        <v>2092</v>
      </c>
      <c r="H18" s="114">
        <v>2072</v>
      </c>
      <c r="I18" s="114">
        <v>2054</v>
      </c>
      <c r="J18" s="140">
        <v>1997</v>
      </c>
      <c r="K18" s="114">
        <v>-5</v>
      </c>
      <c r="L18" s="116">
        <v>-0.25037556334501754</v>
      </c>
    </row>
    <row r="19" spans="1:12" s="110" customFormat="1" ht="15" customHeight="1" x14ac:dyDescent="0.2">
      <c r="A19" s="120"/>
      <c r="B19" s="119"/>
      <c r="C19" s="258" t="s">
        <v>107</v>
      </c>
      <c r="E19" s="113">
        <v>62.773313399364604</v>
      </c>
      <c r="F19" s="115">
        <v>3359</v>
      </c>
      <c r="G19" s="114">
        <v>3531</v>
      </c>
      <c r="H19" s="114">
        <v>3486</v>
      </c>
      <c r="I19" s="114">
        <v>3512</v>
      </c>
      <c r="J19" s="140">
        <v>3525</v>
      </c>
      <c r="K19" s="114">
        <v>-166</v>
      </c>
      <c r="L19" s="116">
        <v>-4.7092198581560281</v>
      </c>
    </row>
    <row r="20" spans="1:12" s="110" customFormat="1" ht="15" customHeight="1" x14ac:dyDescent="0.2">
      <c r="A20" s="120"/>
      <c r="B20" s="121" t="s">
        <v>110</v>
      </c>
      <c r="C20" s="258"/>
      <c r="E20" s="113">
        <v>19.25876268914001</v>
      </c>
      <c r="F20" s="115">
        <v>2011</v>
      </c>
      <c r="G20" s="114">
        <v>2062</v>
      </c>
      <c r="H20" s="114">
        <v>2061</v>
      </c>
      <c r="I20" s="114">
        <v>2054</v>
      </c>
      <c r="J20" s="140">
        <v>2037</v>
      </c>
      <c r="K20" s="114">
        <v>-26</v>
      </c>
      <c r="L20" s="116">
        <v>-1.2763868433971526</v>
      </c>
    </row>
    <row r="21" spans="1:12" s="110" customFormat="1" ht="15" customHeight="1" x14ac:dyDescent="0.2">
      <c r="A21" s="120"/>
      <c r="B21" s="119"/>
      <c r="C21" s="258" t="s">
        <v>106</v>
      </c>
      <c r="E21" s="113">
        <v>33.615116857284931</v>
      </c>
      <c r="F21" s="115">
        <v>676</v>
      </c>
      <c r="G21" s="114">
        <v>701</v>
      </c>
      <c r="H21" s="114">
        <v>715</v>
      </c>
      <c r="I21" s="114">
        <v>722</v>
      </c>
      <c r="J21" s="140">
        <v>701</v>
      </c>
      <c r="K21" s="114">
        <v>-25</v>
      </c>
      <c r="L21" s="116">
        <v>-3.566333808844508</v>
      </c>
    </row>
    <row r="22" spans="1:12" s="110" customFormat="1" ht="15" customHeight="1" x14ac:dyDescent="0.2">
      <c r="A22" s="120"/>
      <c r="B22" s="119"/>
      <c r="C22" s="258" t="s">
        <v>107</v>
      </c>
      <c r="E22" s="113">
        <v>66.384883142715069</v>
      </c>
      <c r="F22" s="115">
        <v>1335</v>
      </c>
      <c r="G22" s="114">
        <v>1361</v>
      </c>
      <c r="H22" s="114">
        <v>1346</v>
      </c>
      <c r="I22" s="114">
        <v>1332</v>
      </c>
      <c r="J22" s="140">
        <v>1336</v>
      </c>
      <c r="K22" s="114">
        <v>-1</v>
      </c>
      <c r="L22" s="116">
        <v>-7.4850299401197598E-2</v>
      </c>
    </row>
    <row r="23" spans="1:12" s="110" customFormat="1" ht="15" customHeight="1" x14ac:dyDescent="0.2">
      <c r="A23" s="120"/>
      <c r="B23" s="121" t="s">
        <v>111</v>
      </c>
      <c r="C23" s="258"/>
      <c r="E23" s="113">
        <v>15.677073357594331</v>
      </c>
      <c r="F23" s="115">
        <v>1637</v>
      </c>
      <c r="G23" s="114">
        <v>1647</v>
      </c>
      <c r="H23" s="114">
        <v>1631</v>
      </c>
      <c r="I23" s="114">
        <v>1617</v>
      </c>
      <c r="J23" s="140">
        <v>1578</v>
      </c>
      <c r="K23" s="114">
        <v>59</v>
      </c>
      <c r="L23" s="116">
        <v>3.7389100126742711</v>
      </c>
    </row>
    <row r="24" spans="1:12" s="110" customFormat="1" ht="15" customHeight="1" x14ac:dyDescent="0.2">
      <c r="A24" s="120"/>
      <c r="B24" s="119"/>
      <c r="C24" s="258" t="s">
        <v>106</v>
      </c>
      <c r="E24" s="113">
        <v>50.64141722663409</v>
      </c>
      <c r="F24" s="115">
        <v>829</v>
      </c>
      <c r="G24" s="114">
        <v>831</v>
      </c>
      <c r="H24" s="114">
        <v>824</v>
      </c>
      <c r="I24" s="114">
        <v>813</v>
      </c>
      <c r="J24" s="140">
        <v>789</v>
      </c>
      <c r="K24" s="114">
        <v>40</v>
      </c>
      <c r="L24" s="116">
        <v>5.0697084917617241</v>
      </c>
    </row>
    <row r="25" spans="1:12" s="110" customFormat="1" ht="15" customHeight="1" x14ac:dyDescent="0.2">
      <c r="A25" s="120"/>
      <c r="B25" s="119"/>
      <c r="C25" s="258" t="s">
        <v>107</v>
      </c>
      <c r="E25" s="113">
        <v>49.35858277336591</v>
      </c>
      <c r="F25" s="115">
        <v>808</v>
      </c>
      <c r="G25" s="114">
        <v>816</v>
      </c>
      <c r="H25" s="114">
        <v>807</v>
      </c>
      <c r="I25" s="114">
        <v>804</v>
      </c>
      <c r="J25" s="140">
        <v>789</v>
      </c>
      <c r="K25" s="114">
        <v>19</v>
      </c>
      <c r="L25" s="116">
        <v>2.4081115335868186</v>
      </c>
    </row>
    <row r="26" spans="1:12" s="110" customFormat="1" ht="15" customHeight="1" x14ac:dyDescent="0.2">
      <c r="A26" s="120"/>
      <c r="C26" s="121" t="s">
        <v>187</v>
      </c>
      <c r="D26" s="110" t="s">
        <v>188</v>
      </c>
      <c r="E26" s="113">
        <v>1.6950775713464854</v>
      </c>
      <c r="F26" s="115">
        <v>177</v>
      </c>
      <c r="G26" s="114">
        <v>165</v>
      </c>
      <c r="H26" s="114">
        <v>169</v>
      </c>
      <c r="I26" s="114">
        <v>152</v>
      </c>
      <c r="J26" s="140">
        <v>137</v>
      </c>
      <c r="K26" s="114">
        <v>40</v>
      </c>
      <c r="L26" s="116">
        <v>29.197080291970803</v>
      </c>
    </row>
    <row r="27" spans="1:12" s="110" customFormat="1" ht="15" customHeight="1" x14ac:dyDescent="0.2">
      <c r="A27" s="120"/>
      <c r="B27" s="119"/>
      <c r="D27" s="259" t="s">
        <v>106</v>
      </c>
      <c r="E27" s="113">
        <v>52.542372881355931</v>
      </c>
      <c r="F27" s="115">
        <v>93</v>
      </c>
      <c r="G27" s="114">
        <v>87</v>
      </c>
      <c r="H27" s="114">
        <v>88</v>
      </c>
      <c r="I27" s="114">
        <v>68</v>
      </c>
      <c r="J27" s="140">
        <v>54</v>
      </c>
      <c r="K27" s="114">
        <v>39</v>
      </c>
      <c r="L27" s="116">
        <v>72.222222222222229</v>
      </c>
    </row>
    <row r="28" spans="1:12" s="110" customFormat="1" ht="15" customHeight="1" x14ac:dyDescent="0.2">
      <c r="A28" s="120"/>
      <c r="B28" s="119"/>
      <c r="D28" s="259" t="s">
        <v>107</v>
      </c>
      <c r="E28" s="113">
        <v>47.457627118644069</v>
      </c>
      <c r="F28" s="115">
        <v>84</v>
      </c>
      <c r="G28" s="114">
        <v>78</v>
      </c>
      <c r="H28" s="114">
        <v>81</v>
      </c>
      <c r="I28" s="114">
        <v>84</v>
      </c>
      <c r="J28" s="140">
        <v>83</v>
      </c>
      <c r="K28" s="114">
        <v>1</v>
      </c>
      <c r="L28" s="116">
        <v>1.2048192771084338</v>
      </c>
    </row>
    <row r="29" spans="1:12" s="110" customFormat="1" ht="24" customHeight="1" x14ac:dyDescent="0.2">
      <c r="A29" s="604" t="s">
        <v>189</v>
      </c>
      <c r="B29" s="605"/>
      <c r="C29" s="605"/>
      <c r="D29" s="606"/>
      <c r="E29" s="113">
        <v>84.05477877801188</v>
      </c>
      <c r="F29" s="115">
        <v>8777</v>
      </c>
      <c r="G29" s="114">
        <v>9170</v>
      </c>
      <c r="H29" s="114">
        <v>9150</v>
      </c>
      <c r="I29" s="114">
        <v>9200</v>
      </c>
      <c r="J29" s="140">
        <v>9091</v>
      </c>
      <c r="K29" s="114">
        <v>-314</v>
      </c>
      <c r="L29" s="116">
        <v>-3.4539654603453966</v>
      </c>
    </row>
    <row r="30" spans="1:12" s="110" customFormat="1" ht="15" customHeight="1" x14ac:dyDescent="0.2">
      <c r="A30" s="120"/>
      <c r="B30" s="119"/>
      <c r="C30" s="258" t="s">
        <v>106</v>
      </c>
      <c r="E30" s="113">
        <v>38.589495271732936</v>
      </c>
      <c r="F30" s="115">
        <v>3387</v>
      </c>
      <c r="G30" s="114">
        <v>3534</v>
      </c>
      <c r="H30" s="114">
        <v>3570</v>
      </c>
      <c r="I30" s="114">
        <v>3595</v>
      </c>
      <c r="J30" s="140">
        <v>3501</v>
      </c>
      <c r="K30" s="114">
        <v>-114</v>
      </c>
      <c r="L30" s="116">
        <v>-3.2562125107112254</v>
      </c>
    </row>
    <row r="31" spans="1:12" s="110" customFormat="1" ht="15" customHeight="1" x14ac:dyDescent="0.2">
      <c r="A31" s="120"/>
      <c r="B31" s="119"/>
      <c r="C31" s="258" t="s">
        <v>107</v>
      </c>
      <c r="E31" s="113">
        <v>61.410504728267064</v>
      </c>
      <c r="F31" s="115">
        <v>5390</v>
      </c>
      <c r="G31" s="114">
        <v>5636</v>
      </c>
      <c r="H31" s="114">
        <v>5580</v>
      </c>
      <c r="I31" s="114">
        <v>5605</v>
      </c>
      <c r="J31" s="140">
        <v>5590</v>
      </c>
      <c r="K31" s="114">
        <v>-200</v>
      </c>
      <c r="L31" s="116">
        <v>-3.5778175313059033</v>
      </c>
    </row>
    <row r="32" spans="1:12" s="110" customFormat="1" ht="15" customHeight="1" x14ac:dyDescent="0.2">
      <c r="A32" s="120"/>
      <c r="B32" s="119" t="s">
        <v>117</v>
      </c>
      <c r="C32" s="258"/>
      <c r="E32" s="113">
        <v>15.724956904807508</v>
      </c>
      <c r="F32" s="114">
        <v>1642</v>
      </c>
      <c r="G32" s="114">
        <v>1709</v>
      </c>
      <c r="H32" s="114">
        <v>1625</v>
      </c>
      <c r="I32" s="114">
        <v>1590</v>
      </c>
      <c r="J32" s="140">
        <v>1598</v>
      </c>
      <c r="K32" s="114">
        <v>44</v>
      </c>
      <c r="L32" s="116">
        <v>2.7534418022528162</v>
      </c>
    </row>
    <row r="33" spans="1:12" s="110" customFormat="1" ht="15" customHeight="1" x14ac:dyDescent="0.2">
      <c r="A33" s="120"/>
      <c r="B33" s="119"/>
      <c r="C33" s="258" t="s">
        <v>106</v>
      </c>
      <c r="E33" s="113">
        <v>44.640682095006092</v>
      </c>
      <c r="F33" s="114">
        <v>733</v>
      </c>
      <c r="G33" s="114">
        <v>768</v>
      </c>
      <c r="H33" s="114">
        <v>724</v>
      </c>
      <c r="I33" s="114">
        <v>699</v>
      </c>
      <c r="J33" s="140">
        <v>695</v>
      </c>
      <c r="K33" s="114">
        <v>38</v>
      </c>
      <c r="L33" s="116">
        <v>5.4676258992805753</v>
      </c>
    </row>
    <row r="34" spans="1:12" s="110" customFormat="1" ht="15" customHeight="1" x14ac:dyDescent="0.2">
      <c r="A34" s="120"/>
      <c r="B34" s="119"/>
      <c r="C34" s="258" t="s">
        <v>107</v>
      </c>
      <c r="E34" s="113">
        <v>55.359317904993908</v>
      </c>
      <c r="F34" s="114">
        <v>909</v>
      </c>
      <c r="G34" s="114">
        <v>941</v>
      </c>
      <c r="H34" s="114">
        <v>901</v>
      </c>
      <c r="I34" s="114">
        <v>891</v>
      </c>
      <c r="J34" s="140">
        <v>903</v>
      </c>
      <c r="K34" s="114">
        <v>6</v>
      </c>
      <c r="L34" s="116">
        <v>0.66445182724252494</v>
      </c>
    </row>
    <row r="35" spans="1:12" s="110" customFormat="1" ht="24" customHeight="1" x14ac:dyDescent="0.2">
      <c r="A35" s="604" t="s">
        <v>192</v>
      </c>
      <c r="B35" s="605"/>
      <c r="C35" s="605"/>
      <c r="D35" s="606"/>
      <c r="E35" s="113">
        <v>18.052097299367937</v>
      </c>
      <c r="F35" s="114">
        <v>1885</v>
      </c>
      <c r="G35" s="114">
        <v>1993</v>
      </c>
      <c r="H35" s="114">
        <v>1942</v>
      </c>
      <c r="I35" s="114">
        <v>1992</v>
      </c>
      <c r="J35" s="114">
        <v>1933</v>
      </c>
      <c r="K35" s="318">
        <v>-48</v>
      </c>
      <c r="L35" s="319">
        <v>-2.4831867563372994</v>
      </c>
    </row>
    <row r="36" spans="1:12" s="110" customFormat="1" ht="15" customHeight="1" x14ac:dyDescent="0.2">
      <c r="A36" s="120"/>
      <c r="B36" s="119"/>
      <c r="C36" s="258" t="s">
        <v>106</v>
      </c>
      <c r="E36" s="113">
        <v>40.053050397877982</v>
      </c>
      <c r="F36" s="114">
        <v>755</v>
      </c>
      <c r="G36" s="114">
        <v>820</v>
      </c>
      <c r="H36" s="114">
        <v>799</v>
      </c>
      <c r="I36" s="114">
        <v>813</v>
      </c>
      <c r="J36" s="114">
        <v>775</v>
      </c>
      <c r="K36" s="318">
        <v>-20</v>
      </c>
      <c r="L36" s="116">
        <v>-2.5806451612903225</v>
      </c>
    </row>
    <row r="37" spans="1:12" s="110" customFormat="1" ht="15" customHeight="1" x14ac:dyDescent="0.2">
      <c r="A37" s="120"/>
      <c r="B37" s="119"/>
      <c r="C37" s="258" t="s">
        <v>107</v>
      </c>
      <c r="E37" s="113">
        <v>59.946949602122018</v>
      </c>
      <c r="F37" s="114">
        <v>1130</v>
      </c>
      <c r="G37" s="114">
        <v>1173</v>
      </c>
      <c r="H37" s="114">
        <v>1143</v>
      </c>
      <c r="I37" s="114">
        <v>1179</v>
      </c>
      <c r="J37" s="140">
        <v>1158</v>
      </c>
      <c r="K37" s="114">
        <v>-28</v>
      </c>
      <c r="L37" s="116">
        <v>-2.4179620034542313</v>
      </c>
    </row>
    <row r="38" spans="1:12" s="110" customFormat="1" ht="15" customHeight="1" x14ac:dyDescent="0.2">
      <c r="A38" s="120"/>
      <c r="B38" s="119" t="s">
        <v>328</v>
      </c>
      <c r="C38" s="258"/>
      <c r="E38" s="113">
        <v>56.48343229266424</v>
      </c>
      <c r="F38" s="114">
        <v>5898</v>
      </c>
      <c r="G38" s="114">
        <v>6135</v>
      </c>
      <c r="H38" s="114">
        <v>6129</v>
      </c>
      <c r="I38" s="114">
        <v>6102</v>
      </c>
      <c r="J38" s="140">
        <v>6041</v>
      </c>
      <c r="K38" s="114">
        <v>-143</v>
      </c>
      <c r="L38" s="116">
        <v>-2.3671577553385199</v>
      </c>
    </row>
    <row r="39" spans="1:12" s="110" customFormat="1" ht="15" customHeight="1" x14ac:dyDescent="0.2">
      <c r="A39" s="120"/>
      <c r="B39" s="119"/>
      <c r="C39" s="258" t="s">
        <v>106</v>
      </c>
      <c r="E39" s="113">
        <v>39.284503221430995</v>
      </c>
      <c r="F39" s="115">
        <v>2317</v>
      </c>
      <c r="G39" s="114">
        <v>2393</v>
      </c>
      <c r="H39" s="114">
        <v>2429</v>
      </c>
      <c r="I39" s="114">
        <v>2404</v>
      </c>
      <c r="J39" s="140">
        <v>2372</v>
      </c>
      <c r="K39" s="114">
        <v>-55</v>
      </c>
      <c r="L39" s="116">
        <v>-2.3187183811129848</v>
      </c>
    </row>
    <row r="40" spans="1:12" s="110" customFormat="1" ht="15" customHeight="1" x14ac:dyDescent="0.2">
      <c r="A40" s="120"/>
      <c r="B40" s="119"/>
      <c r="C40" s="258" t="s">
        <v>107</v>
      </c>
      <c r="E40" s="113">
        <v>60.715496778569005</v>
      </c>
      <c r="F40" s="115">
        <v>3581</v>
      </c>
      <c r="G40" s="114">
        <v>3742</v>
      </c>
      <c r="H40" s="114">
        <v>3700</v>
      </c>
      <c r="I40" s="114">
        <v>3698</v>
      </c>
      <c r="J40" s="140">
        <v>3669</v>
      </c>
      <c r="K40" s="114">
        <v>-88</v>
      </c>
      <c r="L40" s="116">
        <v>-2.3984736985554647</v>
      </c>
    </row>
    <row r="41" spans="1:12" s="110" customFormat="1" ht="15" customHeight="1" x14ac:dyDescent="0.2">
      <c r="A41" s="120"/>
      <c r="B41" s="320" t="s">
        <v>515</v>
      </c>
      <c r="C41" s="258"/>
      <c r="E41" s="113">
        <v>7.5847538785673239</v>
      </c>
      <c r="F41" s="115">
        <v>792</v>
      </c>
      <c r="G41" s="114">
        <v>817</v>
      </c>
      <c r="H41" s="114">
        <v>779</v>
      </c>
      <c r="I41" s="114">
        <v>780</v>
      </c>
      <c r="J41" s="140">
        <v>778</v>
      </c>
      <c r="K41" s="114">
        <v>14</v>
      </c>
      <c r="L41" s="116">
        <v>1.7994858611825193</v>
      </c>
    </row>
    <row r="42" spans="1:12" s="110" customFormat="1" ht="15" customHeight="1" x14ac:dyDescent="0.2">
      <c r="A42" s="120"/>
      <c r="B42" s="119"/>
      <c r="C42" s="268" t="s">
        <v>106</v>
      </c>
      <c r="D42" s="182"/>
      <c r="E42" s="113">
        <v>46.338383838383841</v>
      </c>
      <c r="F42" s="115">
        <v>367</v>
      </c>
      <c r="G42" s="114">
        <v>379</v>
      </c>
      <c r="H42" s="114">
        <v>371</v>
      </c>
      <c r="I42" s="114">
        <v>382</v>
      </c>
      <c r="J42" s="140">
        <v>378</v>
      </c>
      <c r="K42" s="114">
        <v>-11</v>
      </c>
      <c r="L42" s="116">
        <v>-2.9100529100529102</v>
      </c>
    </row>
    <row r="43" spans="1:12" s="110" customFormat="1" ht="15" customHeight="1" x14ac:dyDescent="0.2">
      <c r="A43" s="120"/>
      <c r="B43" s="119"/>
      <c r="C43" s="268" t="s">
        <v>107</v>
      </c>
      <c r="D43" s="182"/>
      <c r="E43" s="113">
        <v>53.661616161616159</v>
      </c>
      <c r="F43" s="115">
        <v>425</v>
      </c>
      <c r="G43" s="114">
        <v>438</v>
      </c>
      <c r="H43" s="114">
        <v>408</v>
      </c>
      <c r="I43" s="114">
        <v>398</v>
      </c>
      <c r="J43" s="140">
        <v>400</v>
      </c>
      <c r="K43" s="114">
        <v>25</v>
      </c>
      <c r="L43" s="116">
        <v>6.25</v>
      </c>
    </row>
    <row r="44" spans="1:12" s="110" customFormat="1" ht="15" customHeight="1" x14ac:dyDescent="0.2">
      <c r="A44" s="120"/>
      <c r="B44" s="119" t="s">
        <v>205</v>
      </c>
      <c r="C44" s="268"/>
      <c r="D44" s="182"/>
      <c r="E44" s="113">
        <v>17.879716529400497</v>
      </c>
      <c r="F44" s="115">
        <v>1867</v>
      </c>
      <c r="G44" s="114">
        <v>1955</v>
      </c>
      <c r="H44" s="114">
        <v>1943</v>
      </c>
      <c r="I44" s="114">
        <v>1942</v>
      </c>
      <c r="J44" s="140">
        <v>1952</v>
      </c>
      <c r="K44" s="114">
        <v>-85</v>
      </c>
      <c r="L44" s="116">
        <v>-4.3545081967213113</v>
      </c>
    </row>
    <row r="45" spans="1:12" s="110" customFormat="1" ht="15" customHeight="1" x14ac:dyDescent="0.2">
      <c r="A45" s="120"/>
      <c r="B45" s="119"/>
      <c r="C45" s="268" t="s">
        <v>106</v>
      </c>
      <c r="D45" s="182"/>
      <c r="E45" s="113">
        <v>36.957686127477238</v>
      </c>
      <c r="F45" s="115">
        <v>690</v>
      </c>
      <c r="G45" s="114">
        <v>719</v>
      </c>
      <c r="H45" s="114">
        <v>702</v>
      </c>
      <c r="I45" s="114">
        <v>705</v>
      </c>
      <c r="J45" s="140">
        <v>676</v>
      </c>
      <c r="K45" s="114">
        <v>14</v>
      </c>
      <c r="L45" s="116">
        <v>2.0710059171597632</v>
      </c>
    </row>
    <row r="46" spans="1:12" s="110" customFormat="1" ht="15" customHeight="1" x14ac:dyDescent="0.2">
      <c r="A46" s="123"/>
      <c r="B46" s="124"/>
      <c r="C46" s="260" t="s">
        <v>107</v>
      </c>
      <c r="D46" s="261"/>
      <c r="E46" s="125">
        <v>63.042313872522762</v>
      </c>
      <c r="F46" s="143">
        <v>1177</v>
      </c>
      <c r="G46" s="144">
        <v>1236</v>
      </c>
      <c r="H46" s="144">
        <v>1241</v>
      </c>
      <c r="I46" s="144">
        <v>1237</v>
      </c>
      <c r="J46" s="145">
        <v>1276</v>
      </c>
      <c r="K46" s="144">
        <v>-99</v>
      </c>
      <c r="L46" s="146">
        <v>-7.7586206896551726</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329</v>
      </c>
      <c r="B49" s="192"/>
      <c r="C49" s="192"/>
      <c r="D49" s="192"/>
      <c r="E49" s="273"/>
      <c r="F49" s="274"/>
      <c r="G49" s="274"/>
      <c r="H49" s="274"/>
      <c r="I49" s="274"/>
      <c r="J49" s="274"/>
      <c r="K49" s="274"/>
      <c r="L49" s="276"/>
    </row>
    <row r="50" spans="1:12" ht="14.25" customHeight="1" x14ac:dyDescent="0.2">
      <c r="A50" s="535" t="s">
        <v>516</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19"/>
      <c r="B53" s="619"/>
      <c r="C53" s="619"/>
      <c r="D53" s="619"/>
      <c r="E53" s="619"/>
      <c r="F53" s="619"/>
      <c r="G53" s="619"/>
      <c r="H53" s="619"/>
      <c r="I53" s="619"/>
      <c r="J53" s="619"/>
      <c r="K53" s="619"/>
      <c r="L53" s="619"/>
    </row>
    <row r="54" spans="1:12" ht="21" customHeight="1" x14ac:dyDescent="0.2">
      <c r="A54" s="602"/>
      <c r="B54" s="602"/>
      <c r="C54" s="602"/>
      <c r="D54" s="602"/>
      <c r="E54" s="602"/>
      <c r="F54" s="602"/>
      <c r="G54" s="602"/>
      <c r="H54" s="602"/>
      <c r="I54" s="602"/>
      <c r="J54" s="602"/>
      <c r="K54" s="602"/>
      <c r="L54" s="602"/>
    </row>
    <row r="55" spans="1:12" ht="12.75" customHeight="1" x14ac:dyDescent="0.2"/>
  </sheetData>
  <mergeCells count="21">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35:D35"/>
    <mergeCell ref="A51:L51"/>
    <mergeCell ref="A52:L52"/>
    <mergeCell ref="A53:L53"/>
    <mergeCell ref="A54:L5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330</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10442</v>
      </c>
      <c r="E11" s="114">
        <v>10900</v>
      </c>
      <c r="F11" s="114">
        <v>10793</v>
      </c>
      <c r="G11" s="114">
        <v>10816</v>
      </c>
      <c r="H11" s="140">
        <v>10704</v>
      </c>
      <c r="I11" s="115">
        <v>-262</v>
      </c>
      <c r="J11" s="116">
        <v>-2.4476831091180866</v>
      </c>
    </row>
    <row r="12" spans="1:15" s="110" customFormat="1" ht="24.95" customHeight="1" x14ac:dyDescent="0.2">
      <c r="A12" s="193" t="s">
        <v>132</v>
      </c>
      <c r="B12" s="194" t="s">
        <v>133</v>
      </c>
      <c r="C12" s="113">
        <v>7.6613675541084086E-2</v>
      </c>
      <c r="D12" s="115">
        <v>8</v>
      </c>
      <c r="E12" s="114" t="s">
        <v>513</v>
      </c>
      <c r="F12" s="114" t="s">
        <v>513</v>
      </c>
      <c r="G12" s="114" t="s">
        <v>513</v>
      </c>
      <c r="H12" s="140" t="s">
        <v>513</v>
      </c>
      <c r="I12" s="115" t="s">
        <v>513</v>
      </c>
      <c r="J12" s="116" t="s">
        <v>513</v>
      </c>
    </row>
    <row r="13" spans="1:15" s="110" customFormat="1" ht="24.95" customHeight="1" x14ac:dyDescent="0.2">
      <c r="A13" s="193" t="s">
        <v>134</v>
      </c>
      <c r="B13" s="199" t="s">
        <v>214</v>
      </c>
      <c r="C13" s="113">
        <v>0.28730128327906529</v>
      </c>
      <c r="D13" s="115">
        <v>30</v>
      </c>
      <c r="E13" s="114" t="s">
        <v>513</v>
      </c>
      <c r="F13" s="114" t="s">
        <v>513</v>
      </c>
      <c r="G13" s="114" t="s">
        <v>513</v>
      </c>
      <c r="H13" s="140" t="s">
        <v>513</v>
      </c>
      <c r="I13" s="115" t="s">
        <v>513</v>
      </c>
      <c r="J13" s="116" t="s">
        <v>513</v>
      </c>
    </row>
    <row r="14" spans="1:15" s="287" customFormat="1" ht="24.95" customHeight="1" x14ac:dyDescent="0.2">
      <c r="A14" s="193" t="s">
        <v>215</v>
      </c>
      <c r="B14" s="199" t="s">
        <v>137</v>
      </c>
      <c r="C14" s="113">
        <v>5.4299942539743347</v>
      </c>
      <c r="D14" s="115">
        <v>567</v>
      </c>
      <c r="E14" s="114">
        <v>582</v>
      </c>
      <c r="F14" s="114">
        <v>606</v>
      </c>
      <c r="G14" s="114">
        <v>618</v>
      </c>
      <c r="H14" s="140">
        <v>629</v>
      </c>
      <c r="I14" s="115">
        <v>-62</v>
      </c>
      <c r="J14" s="116">
        <v>-9.8569157392686808</v>
      </c>
      <c r="K14" s="110"/>
      <c r="L14" s="110"/>
      <c r="M14" s="110"/>
      <c r="N14" s="110"/>
      <c r="O14" s="110"/>
    </row>
    <row r="15" spans="1:15" s="110" customFormat="1" ht="24.95" customHeight="1" x14ac:dyDescent="0.2">
      <c r="A15" s="193" t="s">
        <v>216</v>
      </c>
      <c r="B15" s="199" t="s">
        <v>217</v>
      </c>
      <c r="C15" s="113">
        <v>2.2026431718061672</v>
      </c>
      <c r="D15" s="115">
        <v>230</v>
      </c>
      <c r="E15" s="114">
        <v>246</v>
      </c>
      <c r="F15" s="114">
        <v>239</v>
      </c>
      <c r="G15" s="114">
        <v>228</v>
      </c>
      <c r="H15" s="140">
        <v>221</v>
      </c>
      <c r="I15" s="115">
        <v>9</v>
      </c>
      <c r="J15" s="116">
        <v>4.0723981900452486</v>
      </c>
    </row>
    <row r="16" spans="1:15" s="287" customFormat="1" ht="24.95" customHeight="1" x14ac:dyDescent="0.2">
      <c r="A16" s="193" t="s">
        <v>218</v>
      </c>
      <c r="B16" s="199" t="s">
        <v>141</v>
      </c>
      <c r="C16" s="113">
        <v>2.6144416778394945</v>
      </c>
      <c r="D16" s="115">
        <v>273</v>
      </c>
      <c r="E16" s="114">
        <v>274</v>
      </c>
      <c r="F16" s="114">
        <v>305</v>
      </c>
      <c r="G16" s="114">
        <v>309</v>
      </c>
      <c r="H16" s="140">
        <v>318</v>
      </c>
      <c r="I16" s="115">
        <v>-45</v>
      </c>
      <c r="J16" s="116">
        <v>-14.150943396226415</v>
      </c>
      <c r="K16" s="110"/>
      <c r="L16" s="110"/>
      <c r="M16" s="110"/>
      <c r="N16" s="110"/>
      <c r="O16" s="110"/>
    </row>
    <row r="17" spans="1:15" s="110" customFormat="1" ht="24.95" customHeight="1" x14ac:dyDescent="0.2">
      <c r="A17" s="193" t="s">
        <v>142</v>
      </c>
      <c r="B17" s="199" t="s">
        <v>220</v>
      </c>
      <c r="C17" s="113">
        <v>0.61290940432867269</v>
      </c>
      <c r="D17" s="115">
        <v>64</v>
      </c>
      <c r="E17" s="114">
        <v>62</v>
      </c>
      <c r="F17" s="114">
        <v>62</v>
      </c>
      <c r="G17" s="114">
        <v>81</v>
      </c>
      <c r="H17" s="140">
        <v>90</v>
      </c>
      <c r="I17" s="115">
        <v>-26</v>
      </c>
      <c r="J17" s="116">
        <v>-28.888888888888889</v>
      </c>
    </row>
    <row r="18" spans="1:15" s="287" customFormat="1" ht="24.95" customHeight="1" x14ac:dyDescent="0.2">
      <c r="A18" s="201" t="s">
        <v>144</v>
      </c>
      <c r="B18" s="202" t="s">
        <v>145</v>
      </c>
      <c r="C18" s="113">
        <v>2.8155525761348401</v>
      </c>
      <c r="D18" s="115">
        <v>294</v>
      </c>
      <c r="E18" s="114" t="s">
        <v>513</v>
      </c>
      <c r="F18" s="114" t="s">
        <v>513</v>
      </c>
      <c r="G18" s="114" t="s">
        <v>513</v>
      </c>
      <c r="H18" s="140" t="s">
        <v>513</v>
      </c>
      <c r="I18" s="115" t="s">
        <v>513</v>
      </c>
      <c r="J18" s="116" t="s">
        <v>513</v>
      </c>
      <c r="K18" s="110"/>
      <c r="L18" s="110"/>
      <c r="M18" s="110"/>
      <c r="N18" s="110"/>
      <c r="O18" s="110"/>
    </row>
    <row r="19" spans="1:15" s="110" customFormat="1" ht="24.95" customHeight="1" x14ac:dyDescent="0.2">
      <c r="A19" s="193" t="s">
        <v>146</v>
      </c>
      <c r="B19" s="199" t="s">
        <v>147</v>
      </c>
      <c r="C19" s="113">
        <v>15.830300708676498</v>
      </c>
      <c r="D19" s="115">
        <v>1653</v>
      </c>
      <c r="E19" s="114">
        <v>1737</v>
      </c>
      <c r="F19" s="114">
        <v>1702</v>
      </c>
      <c r="G19" s="114">
        <v>1715</v>
      </c>
      <c r="H19" s="140">
        <v>1691</v>
      </c>
      <c r="I19" s="115">
        <v>-38</v>
      </c>
      <c r="J19" s="116">
        <v>-2.2471910112359552</v>
      </c>
    </row>
    <row r="20" spans="1:15" s="287" customFormat="1" ht="24.95" customHeight="1" x14ac:dyDescent="0.2">
      <c r="A20" s="193" t="s">
        <v>148</v>
      </c>
      <c r="B20" s="199" t="s">
        <v>149</v>
      </c>
      <c r="C20" s="113">
        <v>5.8609461788929327</v>
      </c>
      <c r="D20" s="115">
        <v>612</v>
      </c>
      <c r="E20" s="114">
        <v>627</v>
      </c>
      <c r="F20" s="114">
        <v>607</v>
      </c>
      <c r="G20" s="114">
        <v>593</v>
      </c>
      <c r="H20" s="140">
        <v>510</v>
      </c>
      <c r="I20" s="115">
        <v>102</v>
      </c>
      <c r="J20" s="116">
        <v>20</v>
      </c>
      <c r="K20" s="110"/>
      <c r="L20" s="110"/>
      <c r="M20" s="110"/>
      <c r="N20" s="110"/>
      <c r="O20" s="110"/>
    </row>
    <row r="21" spans="1:15" s="110" customFormat="1" ht="24.95" customHeight="1" x14ac:dyDescent="0.2">
      <c r="A21" s="201" t="s">
        <v>150</v>
      </c>
      <c r="B21" s="202" t="s">
        <v>151</v>
      </c>
      <c r="C21" s="113">
        <v>13.579773989657154</v>
      </c>
      <c r="D21" s="115">
        <v>1418</v>
      </c>
      <c r="E21" s="114">
        <v>1603</v>
      </c>
      <c r="F21" s="114">
        <v>1570</v>
      </c>
      <c r="G21" s="114">
        <v>1572</v>
      </c>
      <c r="H21" s="140">
        <v>1582</v>
      </c>
      <c r="I21" s="115">
        <v>-164</v>
      </c>
      <c r="J21" s="116">
        <v>-10.366624525916562</v>
      </c>
    </row>
    <row r="22" spans="1:15" s="110" customFormat="1" ht="24.95" customHeight="1" x14ac:dyDescent="0.2">
      <c r="A22" s="201" t="s">
        <v>152</v>
      </c>
      <c r="B22" s="199" t="s">
        <v>153</v>
      </c>
      <c r="C22" s="113">
        <v>1.3215859030837005</v>
      </c>
      <c r="D22" s="115">
        <v>138</v>
      </c>
      <c r="E22" s="114">
        <v>140</v>
      </c>
      <c r="F22" s="114">
        <v>145</v>
      </c>
      <c r="G22" s="114">
        <v>144</v>
      </c>
      <c r="H22" s="140">
        <v>141</v>
      </c>
      <c r="I22" s="115">
        <v>-3</v>
      </c>
      <c r="J22" s="116">
        <v>-2.1276595744680851</v>
      </c>
    </row>
    <row r="23" spans="1:15" s="110" customFormat="1" ht="24.95" customHeight="1" x14ac:dyDescent="0.2">
      <c r="A23" s="193" t="s">
        <v>154</v>
      </c>
      <c r="B23" s="199" t="s">
        <v>155</v>
      </c>
      <c r="C23" s="113">
        <v>0.95767094426355104</v>
      </c>
      <c r="D23" s="115">
        <v>100</v>
      </c>
      <c r="E23" s="114">
        <v>106</v>
      </c>
      <c r="F23" s="114">
        <v>105</v>
      </c>
      <c r="G23" s="114">
        <v>105</v>
      </c>
      <c r="H23" s="140">
        <v>101</v>
      </c>
      <c r="I23" s="115">
        <v>-1</v>
      </c>
      <c r="J23" s="116">
        <v>-0.99009900990099009</v>
      </c>
    </row>
    <row r="24" spans="1:15" s="110" customFormat="1" ht="24.95" customHeight="1" x14ac:dyDescent="0.2">
      <c r="A24" s="193" t="s">
        <v>156</v>
      </c>
      <c r="B24" s="199" t="s">
        <v>221</v>
      </c>
      <c r="C24" s="113">
        <v>12.641256464278873</v>
      </c>
      <c r="D24" s="115">
        <v>1320</v>
      </c>
      <c r="E24" s="114">
        <v>1344</v>
      </c>
      <c r="F24" s="114">
        <v>1364</v>
      </c>
      <c r="G24" s="114">
        <v>1382</v>
      </c>
      <c r="H24" s="140">
        <v>1384</v>
      </c>
      <c r="I24" s="115">
        <v>-64</v>
      </c>
      <c r="J24" s="116">
        <v>-4.6242774566473992</v>
      </c>
    </row>
    <row r="25" spans="1:15" s="110" customFormat="1" ht="24.95" customHeight="1" x14ac:dyDescent="0.2">
      <c r="A25" s="193" t="s">
        <v>222</v>
      </c>
      <c r="B25" s="204" t="s">
        <v>159</v>
      </c>
      <c r="C25" s="113">
        <v>12.861520781459491</v>
      </c>
      <c r="D25" s="115">
        <v>1343</v>
      </c>
      <c r="E25" s="114">
        <v>1377</v>
      </c>
      <c r="F25" s="114">
        <v>1392</v>
      </c>
      <c r="G25" s="114">
        <v>1343</v>
      </c>
      <c r="H25" s="140">
        <v>1357</v>
      </c>
      <c r="I25" s="115">
        <v>-14</v>
      </c>
      <c r="J25" s="116">
        <v>-1.0316875460574797</v>
      </c>
    </row>
    <row r="26" spans="1:15" s="110" customFormat="1" ht="24.95" customHeight="1" x14ac:dyDescent="0.2">
      <c r="A26" s="201">
        <v>782.78300000000002</v>
      </c>
      <c r="B26" s="203" t="s">
        <v>160</v>
      </c>
      <c r="C26" s="113">
        <v>0.98640107259145759</v>
      </c>
      <c r="D26" s="115">
        <v>103</v>
      </c>
      <c r="E26" s="114">
        <v>133</v>
      </c>
      <c r="F26" s="114">
        <v>121</v>
      </c>
      <c r="G26" s="114">
        <v>117</v>
      </c>
      <c r="H26" s="140">
        <v>123</v>
      </c>
      <c r="I26" s="115">
        <v>-20</v>
      </c>
      <c r="J26" s="116">
        <v>-16.260162601626018</v>
      </c>
    </row>
    <row r="27" spans="1:15" s="110" customFormat="1" ht="24.95" customHeight="1" x14ac:dyDescent="0.2">
      <c r="A27" s="193" t="s">
        <v>161</v>
      </c>
      <c r="B27" s="199" t="s">
        <v>162</v>
      </c>
      <c r="C27" s="113">
        <v>0.67036966098448569</v>
      </c>
      <c r="D27" s="115">
        <v>70</v>
      </c>
      <c r="E27" s="114">
        <v>72</v>
      </c>
      <c r="F27" s="114">
        <v>71</v>
      </c>
      <c r="G27" s="114">
        <v>75</v>
      </c>
      <c r="H27" s="140">
        <v>56</v>
      </c>
      <c r="I27" s="115">
        <v>14</v>
      </c>
      <c r="J27" s="116">
        <v>25</v>
      </c>
    </row>
    <row r="28" spans="1:15" s="110" customFormat="1" ht="24.95" customHeight="1" x14ac:dyDescent="0.2">
      <c r="A28" s="193" t="s">
        <v>163</v>
      </c>
      <c r="B28" s="199" t="s">
        <v>164</v>
      </c>
      <c r="C28" s="113">
        <v>2.3079869756751581</v>
      </c>
      <c r="D28" s="115">
        <v>241</v>
      </c>
      <c r="E28" s="114">
        <v>268</v>
      </c>
      <c r="F28" s="114">
        <v>256</v>
      </c>
      <c r="G28" s="114">
        <v>283</v>
      </c>
      <c r="H28" s="140">
        <v>271</v>
      </c>
      <c r="I28" s="115">
        <v>-30</v>
      </c>
      <c r="J28" s="116">
        <v>-11.07011070110701</v>
      </c>
    </row>
    <row r="29" spans="1:15" s="110" customFormat="1" ht="24.95" customHeight="1" x14ac:dyDescent="0.2">
      <c r="A29" s="193">
        <v>86</v>
      </c>
      <c r="B29" s="199" t="s">
        <v>165</v>
      </c>
      <c r="C29" s="113">
        <v>9.9406244014556595</v>
      </c>
      <c r="D29" s="115">
        <v>1038</v>
      </c>
      <c r="E29" s="114">
        <v>1034</v>
      </c>
      <c r="F29" s="114">
        <v>1020</v>
      </c>
      <c r="G29" s="114">
        <v>1023</v>
      </c>
      <c r="H29" s="140">
        <v>1028</v>
      </c>
      <c r="I29" s="115">
        <v>10</v>
      </c>
      <c r="J29" s="116">
        <v>0.97276264591439687</v>
      </c>
    </row>
    <row r="30" spans="1:15" s="110" customFormat="1" ht="24.95" customHeight="1" x14ac:dyDescent="0.2">
      <c r="A30" s="193">
        <v>87.88</v>
      </c>
      <c r="B30" s="204" t="s">
        <v>166</v>
      </c>
      <c r="C30" s="113">
        <v>4.1467151886611759</v>
      </c>
      <c r="D30" s="115">
        <v>433</v>
      </c>
      <c r="E30" s="114">
        <v>424</v>
      </c>
      <c r="F30" s="114">
        <v>405</v>
      </c>
      <c r="G30" s="114">
        <v>421</v>
      </c>
      <c r="H30" s="140">
        <v>425</v>
      </c>
      <c r="I30" s="115">
        <v>8</v>
      </c>
      <c r="J30" s="116">
        <v>1.8823529411764706</v>
      </c>
    </row>
    <row r="31" spans="1:15" s="110" customFormat="1" ht="24.95" customHeight="1" x14ac:dyDescent="0.2">
      <c r="A31" s="193" t="s">
        <v>167</v>
      </c>
      <c r="B31" s="199" t="s">
        <v>168</v>
      </c>
      <c r="C31" s="113">
        <v>10.285385941390539</v>
      </c>
      <c r="D31" s="115">
        <v>1074</v>
      </c>
      <c r="E31" s="114">
        <v>1126</v>
      </c>
      <c r="F31" s="114">
        <v>1095</v>
      </c>
      <c r="G31" s="114">
        <v>1104</v>
      </c>
      <c r="H31" s="140">
        <v>1103</v>
      </c>
      <c r="I31" s="115">
        <v>-29</v>
      </c>
      <c r="J31" s="116">
        <v>-2.6291931097008159</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7.6613675541084086E-2</v>
      </c>
      <c r="D34" s="115">
        <v>8</v>
      </c>
      <c r="E34" s="114" t="s">
        <v>513</v>
      </c>
      <c r="F34" s="114" t="s">
        <v>513</v>
      </c>
      <c r="G34" s="114" t="s">
        <v>513</v>
      </c>
      <c r="H34" s="140" t="s">
        <v>513</v>
      </c>
      <c r="I34" s="115" t="s">
        <v>513</v>
      </c>
      <c r="J34" s="116" t="s">
        <v>513</v>
      </c>
    </row>
    <row r="35" spans="1:10" s="110" customFormat="1" ht="24.95" customHeight="1" x14ac:dyDescent="0.2">
      <c r="A35" s="292" t="s">
        <v>171</v>
      </c>
      <c r="B35" s="293" t="s">
        <v>172</v>
      </c>
      <c r="C35" s="113">
        <v>8.5328481133882406</v>
      </c>
      <c r="D35" s="115">
        <v>891</v>
      </c>
      <c r="E35" s="114" t="s">
        <v>513</v>
      </c>
      <c r="F35" s="114" t="s">
        <v>513</v>
      </c>
      <c r="G35" s="114" t="s">
        <v>513</v>
      </c>
      <c r="H35" s="140" t="s">
        <v>513</v>
      </c>
      <c r="I35" s="115" t="s">
        <v>513</v>
      </c>
      <c r="J35" s="116" t="s">
        <v>513</v>
      </c>
    </row>
    <row r="36" spans="1:10" s="110" customFormat="1" ht="24.95" customHeight="1" x14ac:dyDescent="0.2">
      <c r="A36" s="294" t="s">
        <v>173</v>
      </c>
      <c r="B36" s="295" t="s">
        <v>174</v>
      </c>
      <c r="C36" s="125">
        <v>91.390538211070677</v>
      </c>
      <c r="D36" s="143">
        <v>9543</v>
      </c>
      <c r="E36" s="144">
        <v>9991</v>
      </c>
      <c r="F36" s="144">
        <v>9853</v>
      </c>
      <c r="G36" s="144">
        <v>9877</v>
      </c>
      <c r="H36" s="145">
        <v>9772</v>
      </c>
      <c r="I36" s="143">
        <v>-229</v>
      </c>
      <c r="J36" s="146">
        <v>-2.3434302087597216</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331</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332</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66" t="s">
        <v>97</v>
      </c>
      <c r="F8" s="566" t="s">
        <v>98</v>
      </c>
      <c r="G8" s="566" t="s">
        <v>99</v>
      </c>
      <c r="H8" s="566" t="s">
        <v>100</v>
      </c>
      <c r="I8" s="566" t="s">
        <v>101</v>
      </c>
      <c r="J8" s="590"/>
      <c r="K8" s="591"/>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10442</v>
      </c>
      <c r="F11" s="264">
        <v>10900</v>
      </c>
      <c r="G11" s="264">
        <v>10793</v>
      </c>
      <c r="H11" s="264">
        <v>10816</v>
      </c>
      <c r="I11" s="265">
        <v>10704</v>
      </c>
      <c r="J11" s="263">
        <v>-262</v>
      </c>
      <c r="K11" s="266">
        <v>-2.4476831091180866</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43.018578816318715</v>
      </c>
      <c r="E13" s="115">
        <v>4492</v>
      </c>
      <c r="F13" s="114">
        <v>4674</v>
      </c>
      <c r="G13" s="114">
        <v>4655</v>
      </c>
      <c r="H13" s="114">
        <v>4609</v>
      </c>
      <c r="I13" s="140">
        <v>4535</v>
      </c>
      <c r="J13" s="115">
        <v>-43</v>
      </c>
      <c r="K13" s="116">
        <v>-0.94818081587651604</v>
      </c>
    </row>
    <row r="14" spans="1:15" ht="15.95" customHeight="1" x14ac:dyDescent="0.2">
      <c r="A14" s="306" t="s">
        <v>230</v>
      </c>
      <c r="B14" s="307"/>
      <c r="C14" s="308"/>
      <c r="D14" s="113">
        <v>46.083125837962079</v>
      </c>
      <c r="E14" s="115">
        <v>4812</v>
      </c>
      <c r="F14" s="114">
        <v>5021</v>
      </c>
      <c r="G14" s="114">
        <v>4976</v>
      </c>
      <c r="H14" s="114">
        <v>5017</v>
      </c>
      <c r="I14" s="140">
        <v>5000</v>
      </c>
      <c r="J14" s="115">
        <v>-188</v>
      </c>
      <c r="K14" s="116">
        <v>-3.76</v>
      </c>
    </row>
    <row r="15" spans="1:15" ht="15.95" customHeight="1" x14ac:dyDescent="0.2">
      <c r="A15" s="306" t="s">
        <v>231</v>
      </c>
      <c r="B15" s="307"/>
      <c r="C15" s="308"/>
      <c r="D15" s="113">
        <v>5.8609461788929327</v>
      </c>
      <c r="E15" s="115">
        <v>612</v>
      </c>
      <c r="F15" s="114">
        <v>640</v>
      </c>
      <c r="G15" s="114">
        <v>651</v>
      </c>
      <c r="H15" s="114">
        <v>646</v>
      </c>
      <c r="I15" s="140">
        <v>627</v>
      </c>
      <c r="J15" s="115">
        <v>-15</v>
      </c>
      <c r="K15" s="116">
        <v>-2.3923444976076556</v>
      </c>
    </row>
    <row r="16" spans="1:15" ht="15.95" customHeight="1" x14ac:dyDescent="0.2">
      <c r="A16" s="306" t="s">
        <v>232</v>
      </c>
      <c r="B16" s="307"/>
      <c r="C16" s="308"/>
      <c r="D16" s="113">
        <v>2.3846006512162421</v>
      </c>
      <c r="E16" s="115">
        <v>249</v>
      </c>
      <c r="F16" s="114">
        <v>273</v>
      </c>
      <c r="G16" s="114">
        <v>227</v>
      </c>
      <c r="H16" s="114">
        <v>248</v>
      </c>
      <c r="I16" s="140">
        <v>266</v>
      </c>
      <c r="J16" s="115">
        <v>-17</v>
      </c>
      <c r="K16" s="116">
        <v>-6.3909774436090228</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6.7036966098448572E-2</v>
      </c>
      <c r="E18" s="115">
        <v>7</v>
      </c>
      <c r="F18" s="114">
        <v>9</v>
      </c>
      <c r="G18" s="114">
        <v>9</v>
      </c>
      <c r="H18" s="114">
        <v>12</v>
      </c>
      <c r="I18" s="140">
        <v>11</v>
      </c>
      <c r="J18" s="115">
        <v>-4</v>
      </c>
      <c r="K18" s="116">
        <v>-36.363636363636367</v>
      </c>
    </row>
    <row r="19" spans="1:11" ht="14.1" customHeight="1" x14ac:dyDescent="0.2">
      <c r="A19" s="306" t="s">
        <v>235</v>
      </c>
      <c r="B19" s="307" t="s">
        <v>236</v>
      </c>
      <c r="C19" s="308"/>
      <c r="D19" s="113">
        <v>2.8730128327906532E-2</v>
      </c>
      <c r="E19" s="115">
        <v>3</v>
      </c>
      <c r="F19" s="114">
        <v>4</v>
      </c>
      <c r="G19" s="114">
        <v>4</v>
      </c>
      <c r="H19" s="114">
        <v>5</v>
      </c>
      <c r="I19" s="140">
        <v>5</v>
      </c>
      <c r="J19" s="115">
        <v>-2</v>
      </c>
      <c r="K19" s="116">
        <v>-40</v>
      </c>
    </row>
    <row r="20" spans="1:11" ht="14.1" customHeight="1" x14ac:dyDescent="0.2">
      <c r="A20" s="306">
        <v>12</v>
      </c>
      <c r="B20" s="307" t="s">
        <v>237</v>
      </c>
      <c r="C20" s="308"/>
      <c r="D20" s="113">
        <v>0.49798889101704652</v>
      </c>
      <c r="E20" s="115">
        <v>52</v>
      </c>
      <c r="F20" s="114">
        <v>53</v>
      </c>
      <c r="G20" s="114">
        <v>66</v>
      </c>
      <c r="H20" s="114">
        <v>61</v>
      </c>
      <c r="I20" s="140">
        <v>58</v>
      </c>
      <c r="J20" s="115">
        <v>-6</v>
      </c>
      <c r="K20" s="116">
        <v>-10.344827586206897</v>
      </c>
    </row>
    <row r="21" spans="1:11" ht="14.1" customHeight="1" x14ac:dyDescent="0.2">
      <c r="A21" s="306">
        <v>21</v>
      </c>
      <c r="B21" s="307" t="s">
        <v>238</v>
      </c>
      <c r="C21" s="308"/>
      <c r="D21" s="113">
        <v>5.7460256655813065E-2</v>
      </c>
      <c r="E21" s="115">
        <v>6</v>
      </c>
      <c r="F21" s="114">
        <v>8</v>
      </c>
      <c r="G21" s="114">
        <v>8</v>
      </c>
      <c r="H21" s="114">
        <v>8</v>
      </c>
      <c r="I21" s="140">
        <v>8</v>
      </c>
      <c r="J21" s="115">
        <v>-2</v>
      </c>
      <c r="K21" s="116">
        <v>-25</v>
      </c>
    </row>
    <row r="22" spans="1:11" ht="14.1" customHeight="1" x14ac:dyDescent="0.2">
      <c r="A22" s="306">
        <v>22</v>
      </c>
      <c r="B22" s="307" t="s">
        <v>239</v>
      </c>
      <c r="C22" s="308"/>
      <c r="D22" s="113">
        <v>0.20111089829534573</v>
      </c>
      <c r="E22" s="115">
        <v>21</v>
      </c>
      <c r="F22" s="114">
        <v>20</v>
      </c>
      <c r="G22" s="114">
        <v>24</v>
      </c>
      <c r="H22" s="114">
        <v>24</v>
      </c>
      <c r="I22" s="140">
        <v>29</v>
      </c>
      <c r="J22" s="115">
        <v>-8</v>
      </c>
      <c r="K22" s="116">
        <v>-27.586206896551722</v>
      </c>
    </row>
    <row r="23" spans="1:11" ht="14.1" customHeight="1" x14ac:dyDescent="0.2">
      <c r="A23" s="306">
        <v>23</v>
      </c>
      <c r="B23" s="307" t="s">
        <v>240</v>
      </c>
      <c r="C23" s="308"/>
      <c r="D23" s="113">
        <v>0.43095192491859796</v>
      </c>
      <c r="E23" s="115">
        <v>45</v>
      </c>
      <c r="F23" s="114">
        <v>51</v>
      </c>
      <c r="G23" s="114">
        <v>48</v>
      </c>
      <c r="H23" s="114">
        <v>50</v>
      </c>
      <c r="I23" s="140">
        <v>55</v>
      </c>
      <c r="J23" s="115">
        <v>-10</v>
      </c>
      <c r="K23" s="116">
        <v>-18.181818181818183</v>
      </c>
    </row>
    <row r="24" spans="1:11" ht="14.1" customHeight="1" x14ac:dyDescent="0.2">
      <c r="A24" s="306">
        <v>24</v>
      </c>
      <c r="B24" s="307" t="s">
        <v>241</v>
      </c>
      <c r="C24" s="308"/>
      <c r="D24" s="113">
        <v>0.90021068760773804</v>
      </c>
      <c r="E24" s="115">
        <v>94</v>
      </c>
      <c r="F24" s="114">
        <v>91</v>
      </c>
      <c r="G24" s="114">
        <v>105</v>
      </c>
      <c r="H24" s="114">
        <v>110</v>
      </c>
      <c r="I24" s="140">
        <v>115</v>
      </c>
      <c r="J24" s="115">
        <v>-21</v>
      </c>
      <c r="K24" s="116">
        <v>-18.260869565217391</v>
      </c>
    </row>
    <row r="25" spans="1:11" ht="14.1" customHeight="1" x14ac:dyDescent="0.2">
      <c r="A25" s="306">
        <v>25</v>
      </c>
      <c r="B25" s="307" t="s">
        <v>242</v>
      </c>
      <c r="C25" s="308"/>
      <c r="D25" s="113">
        <v>0.84275043095192492</v>
      </c>
      <c r="E25" s="115">
        <v>88</v>
      </c>
      <c r="F25" s="114">
        <v>90</v>
      </c>
      <c r="G25" s="114">
        <v>96</v>
      </c>
      <c r="H25" s="114">
        <v>95</v>
      </c>
      <c r="I25" s="140">
        <v>94</v>
      </c>
      <c r="J25" s="115">
        <v>-6</v>
      </c>
      <c r="K25" s="116">
        <v>-6.3829787234042552</v>
      </c>
    </row>
    <row r="26" spans="1:11" ht="14.1" customHeight="1" x14ac:dyDescent="0.2">
      <c r="A26" s="306">
        <v>26</v>
      </c>
      <c r="B26" s="307" t="s">
        <v>243</v>
      </c>
      <c r="C26" s="308"/>
      <c r="D26" s="113">
        <v>0.65121624209921469</v>
      </c>
      <c r="E26" s="115">
        <v>68</v>
      </c>
      <c r="F26" s="114">
        <v>67</v>
      </c>
      <c r="G26" s="114">
        <v>67</v>
      </c>
      <c r="H26" s="114">
        <v>64</v>
      </c>
      <c r="I26" s="140">
        <v>60</v>
      </c>
      <c r="J26" s="115">
        <v>8</v>
      </c>
      <c r="K26" s="116">
        <v>13.333333333333334</v>
      </c>
    </row>
    <row r="27" spans="1:11" ht="14.1" customHeight="1" x14ac:dyDescent="0.2">
      <c r="A27" s="306">
        <v>27</v>
      </c>
      <c r="B27" s="307" t="s">
        <v>244</v>
      </c>
      <c r="C27" s="308"/>
      <c r="D27" s="113">
        <v>0.45968205324650452</v>
      </c>
      <c r="E27" s="115">
        <v>48</v>
      </c>
      <c r="F27" s="114">
        <v>48</v>
      </c>
      <c r="G27" s="114">
        <v>42</v>
      </c>
      <c r="H27" s="114">
        <v>41</v>
      </c>
      <c r="I27" s="140">
        <v>40</v>
      </c>
      <c r="J27" s="115">
        <v>8</v>
      </c>
      <c r="K27" s="116">
        <v>20</v>
      </c>
    </row>
    <row r="28" spans="1:11" ht="14.1" customHeight="1" x14ac:dyDescent="0.2">
      <c r="A28" s="306">
        <v>28</v>
      </c>
      <c r="B28" s="307" t="s">
        <v>245</v>
      </c>
      <c r="C28" s="308"/>
      <c r="D28" s="113">
        <v>0.65121624209921469</v>
      </c>
      <c r="E28" s="115">
        <v>68</v>
      </c>
      <c r="F28" s="114">
        <v>73</v>
      </c>
      <c r="G28" s="114">
        <v>73</v>
      </c>
      <c r="H28" s="114">
        <v>77</v>
      </c>
      <c r="I28" s="140">
        <v>81</v>
      </c>
      <c r="J28" s="115">
        <v>-13</v>
      </c>
      <c r="K28" s="116">
        <v>-16.049382716049383</v>
      </c>
    </row>
    <row r="29" spans="1:11" ht="14.1" customHeight="1" x14ac:dyDescent="0.2">
      <c r="A29" s="306">
        <v>29</v>
      </c>
      <c r="B29" s="307" t="s">
        <v>246</v>
      </c>
      <c r="C29" s="308"/>
      <c r="D29" s="113">
        <v>3.6295728787588586</v>
      </c>
      <c r="E29" s="115">
        <v>379</v>
      </c>
      <c r="F29" s="114">
        <v>398</v>
      </c>
      <c r="G29" s="114">
        <v>380</v>
      </c>
      <c r="H29" s="114">
        <v>371</v>
      </c>
      <c r="I29" s="140">
        <v>382</v>
      </c>
      <c r="J29" s="115">
        <v>-3</v>
      </c>
      <c r="K29" s="116">
        <v>-0.78534031413612571</v>
      </c>
    </row>
    <row r="30" spans="1:11" ht="14.1" customHeight="1" x14ac:dyDescent="0.2">
      <c r="A30" s="306" t="s">
        <v>247</v>
      </c>
      <c r="B30" s="307" t="s">
        <v>248</v>
      </c>
      <c r="C30" s="308"/>
      <c r="D30" s="113" t="s">
        <v>513</v>
      </c>
      <c r="E30" s="115" t="s">
        <v>513</v>
      </c>
      <c r="F30" s="114">
        <v>39</v>
      </c>
      <c r="G30" s="114">
        <v>36</v>
      </c>
      <c r="H30" s="114">
        <v>37</v>
      </c>
      <c r="I30" s="140">
        <v>34</v>
      </c>
      <c r="J30" s="115" t="s">
        <v>513</v>
      </c>
      <c r="K30" s="116" t="s">
        <v>513</v>
      </c>
    </row>
    <row r="31" spans="1:11" ht="14.1" customHeight="1" x14ac:dyDescent="0.2">
      <c r="A31" s="306" t="s">
        <v>249</v>
      </c>
      <c r="B31" s="307" t="s">
        <v>250</v>
      </c>
      <c r="C31" s="308"/>
      <c r="D31" s="113">
        <v>3.2752346293813446</v>
      </c>
      <c r="E31" s="115">
        <v>342</v>
      </c>
      <c r="F31" s="114">
        <v>359</v>
      </c>
      <c r="G31" s="114">
        <v>344</v>
      </c>
      <c r="H31" s="114">
        <v>334</v>
      </c>
      <c r="I31" s="140">
        <v>348</v>
      </c>
      <c r="J31" s="115">
        <v>-6</v>
      </c>
      <c r="K31" s="116">
        <v>-1.7241379310344827</v>
      </c>
    </row>
    <row r="32" spans="1:11" ht="14.1" customHeight="1" x14ac:dyDescent="0.2">
      <c r="A32" s="306">
        <v>31</v>
      </c>
      <c r="B32" s="307" t="s">
        <v>251</v>
      </c>
      <c r="C32" s="308"/>
      <c r="D32" s="113">
        <v>0.1819574794100747</v>
      </c>
      <c r="E32" s="115">
        <v>19</v>
      </c>
      <c r="F32" s="114">
        <v>19</v>
      </c>
      <c r="G32" s="114">
        <v>17</v>
      </c>
      <c r="H32" s="114">
        <v>15</v>
      </c>
      <c r="I32" s="140">
        <v>16</v>
      </c>
      <c r="J32" s="115">
        <v>3</v>
      </c>
      <c r="K32" s="116">
        <v>18.75</v>
      </c>
    </row>
    <row r="33" spans="1:11" ht="14.1" customHeight="1" x14ac:dyDescent="0.2">
      <c r="A33" s="306">
        <v>32</v>
      </c>
      <c r="B33" s="307" t="s">
        <v>252</v>
      </c>
      <c r="C33" s="308"/>
      <c r="D33" s="113">
        <v>0.52671901934495302</v>
      </c>
      <c r="E33" s="115">
        <v>55</v>
      </c>
      <c r="F33" s="114">
        <v>59</v>
      </c>
      <c r="G33" s="114">
        <v>66</v>
      </c>
      <c r="H33" s="114">
        <v>66</v>
      </c>
      <c r="I33" s="140">
        <v>63</v>
      </c>
      <c r="J33" s="115">
        <v>-8</v>
      </c>
      <c r="K33" s="116">
        <v>-12.698412698412698</v>
      </c>
    </row>
    <row r="34" spans="1:11" ht="14.1" customHeight="1" x14ac:dyDescent="0.2">
      <c r="A34" s="306">
        <v>33</v>
      </c>
      <c r="B34" s="307" t="s">
        <v>253</v>
      </c>
      <c r="C34" s="308"/>
      <c r="D34" s="113">
        <v>0.29687799272170085</v>
      </c>
      <c r="E34" s="115">
        <v>31</v>
      </c>
      <c r="F34" s="114">
        <v>30</v>
      </c>
      <c r="G34" s="114">
        <v>27</v>
      </c>
      <c r="H34" s="114">
        <v>26</v>
      </c>
      <c r="I34" s="140">
        <v>28</v>
      </c>
      <c r="J34" s="115">
        <v>3</v>
      </c>
      <c r="K34" s="116">
        <v>10.714285714285714</v>
      </c>
    </row>
    <row r="35" spans="1:11" ht="14.1" customHeight="1" x14ac:dyDescent="0.2">
      <c r="A35" s="306">
        <v>34</v>
      </c>
      <c r="B35" s="307" t="s">
        <v>254</v>
      </c>
      <c r="C35" s="308"/>
      <c r="D35" s="113">
        <v>4.5680904041371386</v>
      </c>
      <c r="E35" s="115">
        <v>477</v>
      </c>
      <c r="F35" s="114">
        <v>489</v>
      </c>
      <c r="G35" s="114">
        <v>486</v>
      </c>
      <c r="H35" s="114">
        <v>490</v>
      </c>
      <c r="I35" s="140">
        <v>488</v>
      </c>
      <c r="J35" s="115">
        <v>-11</v>
      </c>
      <c r="K35" s="116">
        <v>-2.2540983606557377</v>
      </c>
    </row>
    <row r="36" spans="1:11" ht="14.1" customHeight="1" x14ac:dyDescent="0.2">
      <c r="A36" s="306">
        <v>41</v>
      </c>
      <c r="B36" s="307" t="s">
        <v>255</v>
      </c>
      <c r="C36" s="308"/>
      <c r="D36" s="113">
        <v>0.15322735108216817</v>
      </c>
      <c r="E36" s="115">
        <v>16</v>
      </c>
      <c r="F36" s="114">
        <v>18</v>
      </c>
      <c r="G36" s="114">
        <v>13</v>
      </c>
      <c r="H36" s="114">
        <v>15</v>
      </c>
      <c r="I36" s="140">
        <v>17</v>
      </c>
      <c r="J36" s="115">
        <v>-1</v>
      </c>
      <c r="K36" s="116">
        <v>-5.882352941176471</v>
      </c>
    </row>
    <row r="37" spans="1:11" ht="14.1" customHeight="1" x14ac:dyDescent="0.2">
      <c r="A37" s="306">
        <v>42</v>
      </c>
      <c r="B37" s="307" t="s">
        <v>256</v>
      </c>
      <c r="C37" s="308"/>
      <c r="D37" s="113" t="s">
        <v>513</v>
      </c>
      <c r="E37" s="115" t="s">
        <v>513</v>
      </c>
      <c r="F37" s="114">
        <v>3</v>
      </c>
      <c r="G37" s="114">
        <v>3</v>
      </c>
      <c r="H37" s="114" t="s">
        <v>513</v>
      </c>
      <c r="I37" s="140" t="s">
        <v>513</v>
      </c>
      <c r="J37" s="115" t="s">
        <v>513</v>
      </c>
      <c r="K37" s="116" t="s">
        <v>513</v>
      </c>
    </row>
    <row r="38" spans="1:11" ht="14.1" customHeight="1" x14ac:dyDescent="0.2">
      <c r="A38" s="306">
        <v>43</v>
      </c>
      <c r="B38" s="307" t="s">
        <v>257</v>
      </c>
      <c r="C38" s="308"/>
      <c r="D38" s="113">
        <v>0.44052863436123346</v>
      </c>
      <c r="E38" s="115">
        <v>46</v>
      </c>
      <c r="F38" s="114">
        <v>47</v>
      </c>
      <c r="G38" s="114">
        <v>49</v>
      </c>
      <c r="H38" s="114">
        <v>51</v>
      </c>
      <c r="I38" s="140">
        <v>47</v>
      </c>
      <c r="J38" s="115">
        <v>-1</v>
      </c>
      <c r="K38" s="116">
        <v>-2.1276595744680851</v>
      </c>
    </row>
    <row r="39" spans="1:11" ht="14.1" customHeight="1" x14ac:dyDescent="0.2">
      <c r="A39" s="306">
        <v>51</v>
      </c>
      <c r="B39" s="307" t="s">
        <v>258</v>
      </c>
      <c r="C39" s="308"/>
      <c r="D39" s="113">
        <v>8.9254932005362964</v>
      </c>
      <c r="E39" s="115">
        <v>932</v>
      </c>
      <c r="F39" s="114">
        <v>956</v>
      </c>
      <c r="G39" s="114">
        <v>971</v>
      </c>
      <c r="H39" s="114">
        <v>957</v>
      </c>
      <c r="I39" s="140">
        <v>890</v>
      </c>
      <c r="J39" s="115">
        <v>42</v>
      </c>
      <c r="K39" s="116">
        <v>4.7191011235955056</v>
      </c>
    </row>
    <row r="40" spans="1:11" ht="14.1" customHeight="1" x14ac:dyDescent="0.2">
      <c r="A40" s="306" t="s">
        <v>259</v>
      </c>
      <c r="B40" s="307" t="s">
        <v>260</v>
      </c>
      <c r="C40" s="308"/>
      <c r="D40" s="113">
        <v>8.8201493966673059</v>
      </c>
      <c r="E40" s="115">
        <v>921</v>
      </c>
      <c r="F40" s="114">
        <v>946</v>
      </c>
      <c r="G40" s="114">
        <v>959</v>
      </c>
      <c r="H40" s="114">
        <v>945</v>
      </c>
      <c r="I40" s="140">
        <v>876</v>
      </c>
      <c r="J40" s="115">
        <v>45</v>
      </c>
      <c r="K40" s="116">
        <v>5.1369863013698627</v>
      </c>
    </row>
    <row r="41" spans="1:11" ht="14.1" customHeight="1" x14ac:dyDescent="0.2">
      <c r="A41" s="306"/>
      <c r="B41" s="307" t="s">
        <v>261</v>
      </c>
      <c r="C41" s="308"/>
      <c r="D41" s="113">
        <v>3.6966098448573068</v>
      </c>
      <c r="E41" s="115">
        <v>386</v>
      </c>
      <c r="F41" s="114">
        <v>404</v>
      </c>
      <c r="G41" s="114">
        <v>398</v>
      </c>
      <c r="H41" s="114">
        <v>386</v>
      </c>
      <c r="I41" s="140">
        <v>338</v>
      </c>
      <c r="J41" s="115">
        <v>48</v>
      </c>
      <c r="K41" s="116">
        <v>14.201183431952662</v>
      </c>
    </row>
    <row r="42" spans="1:11" ht="14.1" customHeight="1" x14ac:dyDescent="0.2">
      <c r="A42" s="306">
        <v>52</v>
      </c>
      <c r="B42" s="307" t="s">
        <v>262</v>
      </c>
      <c r="C42" s="308"/>
      <c r="D42" s="113">
        <v>6.3876651982378858</v>
      </c>
      <c r="E42" s="115">
        <v>667</v>
      </c>
      <c r="F42" s="114">
        <v>687</v>
      </c>
      <c r="G42" s="114">
        <v>670</v>
      </c>
      <c r="H42" s="114">
        <v>677</v>
      </c>
      <c r="I42" s="140">
        <v>678</v>
      </c>
      <c r="J42" s="115">
        <v>-11</v>
      </c>
      <c r="K42" s="116">
        <v>-1.6224188790560472</v>
      </c>
    </row>
    <row r="43" spans="1:11" ht="14.1" customHeight="1" x14ac:dyDescent="0.2">
      <c r="A43" s="306" t="s">
        <v>263</v>
      </c>
      <c r="B43" s="307" t="s">
        <v>264</v>
      </c>
      <c r="C43" s="308"/>
      <c r="D43" s="113">
        <v>6.2727446849262591</v>
      </c>
      <c r="E43" s="115">
        <v>655</v>
      </c>
      <c r="F43" s="114">
        <v>675</v>
      </c>
      <c r="G43" s="114">
        <v>661</v>
      </c>
      <c r="H43" s="114">
        <v>668</v>
      </c>
      <c r="I43" s="140">
        <v>667</v>
      </c>
      <c r="J43" s="115">
        <v>-12</v>
      </c>
      <c r="K43" s="116">
        <v>-1.7991004497751124</v>
      </c>
    </row>
    <row r="44" spans="1:11" ht="14.1" customHeight="1" x14ac:dyDescent="0.2">
      <c r="A44" s="306">
        <v>53</v>
      </c>
      <c r="B44" s="307" t="s">
        <v>265</v>
      </c>
      <c r="C44" s="308"/>
      <c r="D44" s="113">
        <v>2.1164527868224479</v>
      </c>
      <c r="E44" s="115">
        <v>221</v>
      </c>
      <c r="F44" s="114">
        <v>229</v>
      </c>
      <c r="G44" s="114">
        <v>228</v>
      </c>
      <c r="H44" s="114">
        <v>212</v>
      </c>
      <c r="I44" s="140">
        <v>207</v>
      </c>
      <c r="J44" s="115">
        <v>14</v>
      </c>
      <c r="K44" s="116">
        <v>6.7632850241545892</v>
      </c>
    </row>
    <row r="45" spans="1:11" ht="14.1" customHeight="1" x14ac:dyDescent="0.2">
      <c r="A45" s="306" t="s">
        <v>266</v>
      </c>
      <c r="B45" s="307" t="s">
        <v>267</v>
      </c>
      <c r="C45" s="308"/>
      <c r="D45" s="113">
        <v>2.1068760773798121</v>
      </c>
      <c r="E45" s="115">
        <v>220</v>
      </c>
      <c r="F45" s="114">
        <v>228</v>
      </c>
      <c r="G45" s="114">
        <v>227</v>
      </c>
      <c r="H45" s="114">
        <v>211</v>
      </c>
      <c r="I45" s="140">
        <v>206</v>
      </c>
      <c r="J45" s="115">
        <v>14</v>
      </c>
      <c r="K45" s="116">
        <v>6.7961165048543686</v>
      </c>
    </row>
    <row r="46" spans="1:11" ht="14.1" customHeight="1" x14ac:dyDescent="0.2">
      <c r="A46" s="306">
        <v>54</v>
      </c>
      <c r="B46" s="307" t="s">
        <v>268</v>
      </c>
      <c r="C46" s="308"/>
      <c r="D46" s="113">
        <v>16.653897720743153</v>
      </c>
      <c r="E46" s="115">
        <v>1739</v>
      </c>
      <c r="F46" s="114">
        <v>1776</v>
      </c>
      <c r="G46" s="114">
        <v>1771</v>
      </c>
      <c r="H46" s="114">
        <v>1734</v>
      </c>
      <c r="I46" s="140">
        <v>1755</v>
      </c>
      <c r="J46" s="115">
        <v>-16</v>
      </c>
      <c r="K46" s="116">
        <v>-0.9116809116809117</v>
      </c>
    </row>
    <row r="47" spans="1:11" ht="14.1" customHeight="1" x14ac:dyDescent="0.2">
      <c r="A47" s="306">
        <v>61</v>
      </c>
      <c r="B47" s="307" t="s">
        <v>269</v>
      </c>
      <c r="C47" s="308"/>
      <c r="D47" s="113">
        <v>0.65121624209921469</v>
      </c>
      <c r="E47" s="115">
        <v>68</v>
      </c>
      <c r="F47" s="114">
        <v>66</v>
      </c>
      <c r="G47" s="114">
        <v>63</v>
      </c>
      <c r="H47" s="114">
        <v>66</v>
      </c>
      <c r="I47" s="140">
        <v>63</v>
      </c>
      <c r="J47" s="115">
        <v>5</v>
      </c>
      <c r="K47" s="116">
        <v>7.9365079365079367</v>
      </c>
    </row>
    <row r="48" spans="1:11" ht="14.1" customHeight="1" x14ac:dyDescent="0.2">
      <c r="A48" s="306">
        <v>62</v>
      </c>
      <c r="B48" s="307" t="s">
        <v>270</v>
      </c>
      <c r="C48" s="308"/>
      <c r="D48" s="113">
        <v>9.251101321585903</v>
      </c>
      <c r="E48" s="115">
        <v>966</v>
      </c>
      <c r="F48" s="114">
        <v>1058</v>
      </c>
      <c r="G48" s="114">
        <v>1012</v>
      </c>
      <c r="H48" s="114">
        <v>1021</v>
      </c>
      <c r="I48" s="140">
        <v>985</v>
      </c>
      <c r="J48" s="115">
        <v>-19</v>
      </c>
      <c r="K48" s="116">
        <v>-1.9289340101522843</v>
      </c>
    </row>
    <row r="49" spans="1:11" ht="14.1" customHeight="1" x14ac:dyDescent="0.2">
      <c r="A49" s="306">
        <v>63</v>
      </c>
      <c r="B49" s="307" t="s">
        <v>271</v>
      </c>
      <c r="C49" s="308"/>
      <c r="D49" s="113">
        <v>11.013215859030836</v>
      </c>
      <c r="E49" s="115">
        <v>1150</v>
      </c>
      <c r="F49" s="114">
        <v>1275</v>
      </c>
      <c r="G49" s="114">
        <v>1274</v>
      </c>
      <c r="H49" s="114">
        <v>1296</v>
      </c>
      <c r="I49" s="140">
        <v>1302</v>
      </c>
      <c r="J49" s="115">
        <v>-152</v>
      </c>
      <c r="K49" s="116">
        <v>-11.674347158218126</v>
      </c>
    </row>
    <row r="50" spans="1:11" ht="14.1" customHeight="1" x14ac:dyDescent="0.2">
      <c r="A50" s="306" t="s">
        <v>272</v>
      </c>
      <c r="B50" s="307" t="s">
        <v>273</v>
      </c>
      <c r="C50" s="308"/>
      <c r="D50" s="113">
        <v>0.65121624209921469</v>
      </c>
      <c r="E50" s="115">
        <v>68</v>
      </c>
      <c r="F50" s="114">
        <v>67</v>
      </c>
      <c r="G50" s="114">
        <v>70</v>
      </c>
      <c r="H50" s="114">
        <v>75</v>
      </c>
      <c r="I50" s="140">
        <v>67</v>
      </c>
      <c r="J50" s="115">
        <v>1</v>
      </c>
      <c r="K50" s="116">
        <v>1.4925373134328359</v>
      </c>
    </row>
    <row r="51" spans="1:11" ht="14.1" customHeight="1" x14ac:dyDescent="0.2">
      <c r="A51" s="306" t="s">
        <v>274</v>
      </c>
      <c r="B51" s="307" t="s">
        <v>275</v>
      </c>
      <c r="C51" s="308"/>
      <c r="D51" s="113">
        <v>9.9980846581114733</v>
      </c>
      <c r="E51" s="115">
        <v>1044</v>
      </c>
      <c r="F51" s="114">
        <v>1157</v>
      </c>
      <c r="G51" s="114">
        <v>1148</v>
      </c>
      <c r="H51" s="114">
        <v>1162</v>
      </c>
      <c r="I51" s="140">
        <v>1173</v>
      </c>
      <c r="J51" s="115">
        <v>-129</v>
      </c>
      <c r="K51" s="116">
        <v>-10.997442455242966</v>
      </c>
    </row>
    <row r="52" spans="1:11" ht="14.1" customHeight="1" x14ac:dyDescent="0.2">
      <c r="A52" s="306">
        <v>71</v>
      </c>
      <c r="B52" s="307" t="s">
        <v>276</v>
      </c>
      <c r="C52" s="308"/>
      <c r="D52" s="113">
        <v>12.526335950967248</v>
      </c>
      <c r="E52" s="115">
        <v>1308</v>
      </c>
      <c r="F52" s="114">
        <v>1343</v>
      </c>
      <c r="G52" s="114">
        <v>1357</v>
      </c>
      <c r="H52" s="114">
        <v>1350</v>
      </c>
      <c r="I52" s="140">
        <v>1315</v>
      </c>
      <c r="J52" s="115">
        <v>-7</v>
      </c>
      <c r="K52" s="116">
        <v>-0.53231939163498099</v>
      </c>
    </row>
    <row r="53" spans="1:11" ht="14.1" customHeight="1" x14ac:dyDescent="0.2">
      <c r="A53" s="306" t="s">
        <v>277</v>
      </c>
      <c r="B53" s="307" t="s">
        <v>278</v>
      </c>
      <c r="C53" s="308"/>
      <c r="D53" s="113">
        <v>1.4460831258379621</v>
      </c>
      <c r="E53" s="115">
        <v>151</v>
      </c>
      <c r="F53" s="114">
        <v>156</v>
      </c>
      <c r="G53" s="114">
        <v>156</v>
      </c>
      <c r="H53" s="114">
        <v>157</v>
      </c>
      <c r="I53" s="140">
        <v>154</v>
      </c>
      <c r="J53" s="115">
        <v>-3</v>
      </c>
      <c r="K53" s="116">
        <v>-1.948051948051948</v>
      </c>
    </row>
    <row r="54" spans="1:11" ht="14.1" customHeight="1" x14ac:dyDescent="0.2">
      <c r="A54" s="306" t="s">
        <v>279</v>
      </c>
      <c r="B54" s="307" t="s">
        <v>280</v>
      </c>
      <c r="C54" s="308"/>
      <c r="D54" s="113">
        <v>10.697184447423865</v>
      </c>
      <c r="E54" s="115">
        <v>1117</v>
      </c>
      <c r="F54" s="114">
        <v>1146</v>
      </c>
      <c r="G54" s="114">
        <v>1159</v>
      </c>
      <c r="H54" s="114">
        <v>1151</v>
      </c>
      <c r="I54" s="140">
        <v>1119</v>
      </c>
      <c r="J54" s="115">
        <v>-2</v>
      </c>
      <c r="K54" s="116">
        <v>-0.17873100983020554</v>
      </c>
    </row>
    <row r="55" spans="1:11" ht="14.1" customHeight="1" x14ac:dyDescent="0.2">
      <c r="A55" s="306">
        <v>72</v>
      </c>
      <c r="B55" s="307" t="s">
        <v>281</v>
      </c>
      <c r="C55" s="308"/>
      <c r="D55" s="113">
        <v>1.7908446657728405</v>
      </c>
      <c r="E55" s="115">
        <v>187</v>
      </c>
      <c r="F55" s="114">
        <v>196</v>
      </c>
      <c r="G55" s="114">
        <v>196</v>
      </c>
      <c r="H55" s="114">
        <v>190</v>
      </c>
      <c r="I55" s="140">
        <v>191</v>
      </c>
      <c r="J55" s="115">
        <v>-4</v>
      </c>
      <c r="K55" s="116">
        <v>-2.0942408376963351</v>
      </c>
    </row>
    <row r="56" spans="1:11" ht="14.1" customHeight="1" x14ac:dyDescent="0.2">
      <c r="A56" s="306" t="s">
        <v>282</v>
      </c>
      <c r="B56" s="307" t="s">
        <v>283</v>
      </c>
      <c r="C56" s="308"/>
      <c r="D56" s="113">
        <v>0.1915341888527102</v>
      </c>
      <c r="E56" s="115">
        <v>20</v>
      </c>
      <c r="F56" s="114">
        <v>22</v>
      </c>
      <c r="G56" s="114">
        <v>22</v>
      </c>
      <c r="H56" s="114">
        <v>21</v>
      </c>
      <c r="I56" s="140">
        <v>20</v>
      </c>
      <c r="J56" s="115">
        <v>0</v>
      </c>
      <c r="K56" s="116">
        <v>0</v>
      </c>
    </row>
    <row r="57" spans="1:11" ht="14.1" customHeight="1" x14ac:dyDescent="0.2">
      <c r="A57" s="306" t="s">
        <v>284</v>
      </c>
      <c r="B57" s="307" t="s">
        <v>285</v>
      </c>
      <c r="C57" s="308"/>
      <c r="D57" s="113">
        <v>1.0342846198046352</v>
      </c>
      <c r="E57" s="115">
        <v>108</v>
      </c>
      <c r="F57" s="114">
        <v>110</v>
      </c>
      <c r="G57" s="114">
        <v>107</v>
      </c>
      <c r="H57" s="114">
        <v>106</v>
      </c>
      <c r="I57" s="140">
        <v>109</v>
      </c>
      <c r="J57" s="115">
        <v>-1</v>
      </c>
      <c r="K57" s="116">
        <v>-0.91743119266055051</v>
      </c>
    </row>
    <row r="58" spans="1:11" ht="14.1" customHeight="1" x14ac:dyDescent="0.2">
      <c r="A58" s="306">
        <v>73</v>
      </c>
      <c r="B58" s="307" t="s">
        <v>286</v>
      </c>
      <c r="C58" s="308"/>
      <c r="D58" s="113">
        <v>1.0917448764604483</v>
      </c>
      <c r="E58" s="115">
        <v>114</v>
      </c>
      <c r="F58" s="114">
        <v>136</v>
      </c>
      <c r="G58" s="114">
        <v>107</v>
      </c>
      <c r="H58" s="114">
        <v>118</v>
      </c>
      <c r="I58" s="140">
        <v>116</v>
      </c>
      <c r="J58" s="115">
        <v>-2</v>
      </c>
      <c r="K58" s="116">
        <v>-1.7241379310344827</v>
      </c>
    </row>
    <row r="59" spans="1:11" ht="14.1" customHeight="1" x14ac:dyDescent="0.2">
      <c r="A59" s="306" t="s">
        <v>287</v>
      </c>
      <c r="B59" s="307" t="s">
        <v>288</v>
      </c>
      <c r="C59" s="308"/>
      <c r="D59" s="113">
        <v>0.77571346485347636</v>
      </c>
      <c r="E59" s="115">
        <v>81</v>
      </c>
      <c r="F59" s="114">
        <v>98</v>
      </c>
      <c r="G59" s="114">
        <v>72</v>
      </c>
      <c r="H59" s="114">
        <v>76</v>
      </c>
      <c r="I59" s="140">
        <v>74</v>
      </c>
      <c r="J59" s="115">
        <v>7</v>
      </c>
      <c r="K59" s="116">
        <v>9.4594594594594597</v>
      </c>
    </row>
    <row r="60" spans="1:11" ht="14.1" customHeight="1" x14ac:dyDescent="0.2">
      <c r="A60" s="306">
        <v>81</v>
      </c>
      <c r="B60" s="307" t="s">
        <v>289</v>
      </c>
      <c r="C60" s="308"/>
      <c r="D60" s="113">
        <v>4.7117410457766713</v>
      </c>
      <c r="E60" s="115">
        <v>492</v>
      </c>
      <c r="F60" s="114">
        <v>500</v>
      </c>
      <c r="G60" s="114">
        <v>495</v>
      </c>
      <c r="H60" s="114">
        <v>496</v>
      </c>
      <c r="I60" s="140">
        <v>490</v>
      </c>
      <c r="J60" s="115">
        <v>2</v>
      </c>
      <c r="K60" s="116">
        <v>0.40816326530612246</v>
      </c>
    </row>
    <row r="61" spans="1:11" ht="14.1" customHeight="1" x14ac:dyDescent="0.2">
      <c r="A61" s="306" t="s">
        <v>290</v>
      </c>
      <c r="B61" s="307" t="s">
        <v>291</v>
      </c>
      <c r="C61" s="308"/>
      <c r="D61" s="113">
        <v>1.5801570580348592</v>
      </c>
      <c r="E61" s="115">
        <v>165</v>
      </c>
      <c r="F61" s="114">
        <v>172</v>
      </c>
      <c r="G61" s="114">
        <v>174</v>
      </c>
      <c r="H61" s="114">
        <v>171</v>
      </c>
      <c r="I61" s="140">
        <v>174</v>
      </c>
      <c r="J61" s="115">
        <v>-9</v>
      </c>
      <c r="K61" s="116">
        <v>-5.1724137931034484</v>
      </c>
    </row>
    <row r="62" spans="1:11" ht="14.1" customHeight="1" x14ac:dyDescent="0.2">
      <c r="A62" s="306" t="s">
        <v>292</v>
      </c>
      <c r="B62" s="307" t="s">
        <v>293</v>
      </c>
      <c r="C62" s="308"/>
      <c r="D62" s="113">
        <v>1.8770350507565601</v>
      </c>
      <c r="E62" s="115">
        <v>196</v>
      </c>
      <c r="F62" s="114">
        <v>194</v>
      </c>
      <c r="G62" s="114">
        <v>193</v>
      </c>
      <c r="H62" s="114">
        <v>190</v>
      </c>
      <c r="I62" s="140">
        <v>185</v>
      </c>
      <c r="J62" s="115">
        <v>11</v>
      </c>
      <c r="K62" s="116">
        <v>5.9459459459459456</v>
      </c>
    </row>
    <row r="63" spans="1:11" ht="14.1" customHeight="1" x14ac:dyDescent="0.2">
      <c r="A63" s="306"/>
      <c r="B63" s="307" t="s">
        <v>294</v>
      </c>
      <c r="C63" s="308"/>
      <c r="D63" s="113">
        <v>1.5993104769201303</v>
      </c>
      <c r="E63" s="115">
        <v>167</v>
      </c>
      <c r="F63" s="114">
        <v>165</v>
      </c>
      <c r="G63" s="114">
        <v>163</v>
      </c>
      <c r="H63" s="114">
        <v>162</v>
      </c>
      <c r="I63" s="140">
        <v>160</v>
      </c>
      <c r="J63" s="115">
        <v>7</v>
      </c>
      <c r="K63" s="116">
        <v>4.375</v>
      </c>
    </row>
    <row r="64" spans="1:11" ht="14.1" customHeight="1" x14ac:dyDescent="0.2">
      <c r="A64" s="306" t="s">
        <v>295</v>
      </c>
      <c r="B64" s="307" t="s">
        <v>296</v>
      </c>
      <c r="C64" s="308"/>
      <c r="D64" s="113">
        <v>0.15322735108216817</v>
      </c>
      <c r="E64" s="115">
        <v>16</v>
      </c>
      <c r="F64" s="114">
        <v>13</v>
      </c>
      <c r="G64" s="114">
        <v>12</v>
      </c>
      <c r="H64" s="114">
        <v>10</v>
      </c>
      <c r="I64" s="140">
        <v>12</v>
      </c>
      <c r="J64" s="115">
        <v>4</v>
      </c>
      <c r="K64" s="116">
        <v>33.333333333333336</v>
      </c>
    </row>
    <row r="65" spans="1:11" ht="14.1" customHeight="1" x14ac:dyDescent="0.2">
      <c r="A65" s="306" t="s">
        <v>297</v>
      </c>
      <c r="B65" s="307" t="s">
        <v>298</v>
      </c>
      <c r="C65" s="308"/>
      <c r="D65" s="113">
        <v>0.86190384983719592</v>
      </c>
      <c r="E65" s="115">
        <v>90</v>
      </c>
      <c r="F65" s="114">
        <v>91</v>
      </c>
      <c r="G65" s="114">
        <v>84</v>
      </c>
      <c r="H65" s="114">
        <v>94</v>
      </c>
      <c r="I65" s="140">
        <v>86</v>
      </c>
      <c r="J65" s="115">
        <v>4</v>
      </c>
      <c r="K65" s="116">
        <v>4.6511627906976747</v>
      </c>
    </row>
    <row r="66" spans="1:11" ht="14.1" customHeight="1" x14ac:dyDescent="0.2">
      <c r="A66" s="306">
        <v>82</v>
      </c>
      <c r="B66" s="307" t="s">
        <v>299</v>
      </c>
      <c r="C66" s="308"/>
      <c r="D66" s="113">
        <v>1.8291515035433825</v>
      </c>
      <c r="E66" s="115">
        <v>191</v>
      </c>
      <c r="F66" s="114">
        <v>196</v>
      </c>
      <c r="G66" s="114">
        <v>193</v>
      </c>
      <c r="H66" s="114">
        <v>203</v>
      </c>
      <c r="I66" s="140">
        <v>195</v>
      </c>
      <c r="J66" s="115">
        <v>-4</v>
      </c>
      <c r="K66" s="116">
        <v>-2.0512820512820511</v>
      </c>
    </row>
    <row r="67" spans="1:11" ht="14.1" customHeight="1" x14ac:dyDescent="0.2">
      <c r="A67" s="306" t="s">
        <v>300</v>
      </c>
      <c r="B67" s="307" t="s">
        <v>301</v>
      </c>
      <c r="C67" s="308"/>
      <c r="D67" s="113">
        <v>0.88105726872246692</v>
      </c>
      <c r="E67" s="115">
        <v>92</v>
      </c>
      <c r="F67" s="114">
        <v>89</v>
      </c>
      <c r="G67" s="114">
        <v>82</v>
      </c>
      <c r="H67" s="114">
        <v>95</v>
      </c>
      <c r="I67" s="140">
        <v>94</v>
      </c>
      <c r="J67" s="115">
        <v>-2</v>
      </c>
      <c r="K67" s="116">
        <v>-2.1276595744680851</v>
      </c>
    </row>
    <row r="68" spans="1:11" ht="14.1" customHeight="1" x14ac:dyDescent="0.2">
      <c r="A68" s="306" t="s">
        <v>302</v>
      </c>
      <c r="B68" s="307" t="s">
        <v>303</v>
      </c>
      <c r="C68" s="308"/>
      <c r="D68" s="113">
        <v>0.62248611377130814</v>
      </c>
      <c r="E68" s="115">
        <v>65</v>
      </c>
      <c r="F68" s="114">
        <v>71</v>
      </c>
      <c r="G68" s="114">
        <v>76</v>
      </c>
      <c r="H68" s="114">
        <v>78</v>
      </c>
      <c r="I68" s="140">
        <v>71</v>
      </c>
      <c r="J68" s="115">
        <v>-6</v>
      </c>
      <c r="K68" s="116">
        <v>-8.4507042253521121</v>
      </c>
    </row>
    <row r="69" spans="1:11" ht="14.1" customHeight="1" x14ac:dyDescent="0.2">
      <c r="A69" s="306">
        <v>83</v>
      </c>
      <c r="B69" s="307" t="s">
        <v>304</v>
      </c>
      <c r="C69" s="308"/>
      <c r="D69" s="113">
        <v>3.0837004405286343</v>
      </c>
      <c r="E69" s="115">
        <v>322</v>
      </c>
      <c r="F69" s="114">
        <v>314</v>
      </c>
      <c r="G69" s="114">
        <v>283</v>
      </c>
      <c r="H69" s="114">
        <v>298</v>
      </c>
      <c r="I69" s="140">
        <v>318</v>
      </c>
      <c r="J69" s="115">
        <v>4</v>
      </c>
      <c r="K69" s="116">
        <v>1.2578616352201257</v>
      </c>
    </row>
    <row r="70" spans="1:11" ht="14.1" customHeight="1" x14ac:dyDescent="0.2">
      <c r="A70" s="306" t="s">
        <v>305</v>
      </c>
      <c r="B70" s="307" t="s">
        <v>306</v>
      </c>
      <c r="C70" s="308"/>
      <c r="D70" s="113">
        <v>2.6527485156100363</v>
      </c>
      <c r="E70" s="115">
        <v>277</v>
      </c>
      <c r="F70" s="114">
        <v>272</v>
      </c>
      <c r="G70" s="114">
        <v>238</v>
      </c>
      <c r="H70" s="114">
        <v>256</v>
      </c>
      <c r="I70" s="140">
        <v>281</v>
      </c>
      <c r="J70" s="115">
        <v>-4</v>
      </c>
      <c r="K70" s="116">
        <v>-1.4234875444839858</v>
      </c>
    </row>
    <row r="71" spans="1:11" ht="14.1" customHeight="1" x14ac:dyDescent="0.2">
      <c r="A71" s="306"/>
      <c r="B71" s="307" t="s">
        <v>307</v>
      </c>
      <c r="C71" s="308"/>
      <c r="D71" s="113">
        <v>2.0877226584945414</v>
      </c>
      <c r="E71" s="115">
        <v>218</v>
      </c>
      <c r="F71" s="114">
        <v>211</v>
      </c>
      <c r="G71" s="114">
        <v>202</v>
      </c>
      <c r="H71" s="114">
        <v>223</v>
      </c>
      <c r="I71" s="140">
        <v>228</v>
      </c>
      <c r="J71" s="115">
        <v>-10</v>
      </c>
      <c r="K71" s="116">
        <v>-4.3859649122807021</v>
      </c>
    </row>
    <row r="72" spans="1:11" ht="14.1" customHeight="1" x14ac:dyDescent="0.2">
      <c r="A72" s="306">
        <v>84</v>
      </c>
      <c r="B72" s="307" t="s">
        <v>308</v>
      </c>
      <c r="C72" s="308"/>
      <c r="D72" s="113">
        <v>1.9057651790844665</v>
      </c>
      <c r="E72" s="115">
        <v>199</v>
      </c>
      <c r="F72" s="114">
        <v>201</v>
      </c>
      <c r="G72" s="114">
        <v>210</v>
      </c>
      <c r="H72" s="114">
        <v>219</v>
      </c>
      <c r="I72" s="140">
        <v>231</v>
      </c>
      <c r="J72" s="115">
        <v>-32</v>
      </c>
      <c r="K72" s="116">
        <v>-13.852813852813853</v>
      </c>
    </row>
    <row r="73" spans="1:11" ht="14.1" customHeight="1" x14ac:dyDescent="0.2">
      <c r="A73" s="306" t="s">
        <v>309</v>
      </c>
      <c r="B73" s="307" t="s">
        <v>310</v>
      </c>
      <c r="C73" s="308"/>
      <c r="D73" s="113">
        <v>0.30645470216433635</v>
      </c>
      <c r="E73" s="115">
        <v>32</v>
      </c>
      <c r="F73" s="114">
        <v>28</v>
      </c>
      <c r="G73" s="114">
        <v>32</v>
      </c>
      <c r="H73" s="114">
        <v>34</v>
      </c>
      <c r="I73" s="140">
        <v>34</v>
      </c>
      <c r="J73" s="115">
        <v>-2</v>
      </c>
      <c r="K73" s="116">
        <v>-5.882352941176471</v>
      </c>
    </row>
    <row r="74" spans="1:11" ht="14.1" customHeight="1" x14ac:dyDescent="0.2">
      <c r="A74" s="306" t="s">
        <v>311</v>
      </c>
      <c r="B74" s="307" t="s">
        <v>312</v>
      </c>
      <c r="C74" s="308"/>
      <c r="D74" s="113">
        <v>0.20111089829534573</v>
      </c>
      <c r="E74" s="115">
        <v>21</v>
      </c>
      <c r="F74" s="114">
        <v>21</v>
      </c>
      <c r="G74" s="114">
        <v>22</v>
      </c>
      <c r="H74" s="114">
        <v>28</v>
      </c>
      <c r="I74" s="140">
        <v>25</v>
      </c>
      <c r="J74" s="115">
        <v>-4</v>
      </c>
      <c r="K74" s="116">
        <v>-16</v>
      </c>
    </row>
    <row r="75" spans="1:11" ht="14.1" customHeight="1" x14ac:dyDescent="0.2">
      <c r="A75" s="306" t="s">
        <v>313</v>
      </c>
      <c r="B75" s="307" t="s">
        <v>314</v>
      </c>
      <c r="C75" s="308"/>
      <c r="D75" s="113" t="s">
        <v>513</v>
      </c>
      <c r="E75" s="115" t="s">
        <v>513</v>
      </c>
      <c r="F75" s="114">
        <v>3</v>
      </c>
      <c r="G75" s="114">
        <v>4</v>
      </c>
      <c r="H75" s="114">
        <v>6</v>
      </c>
      <c r="I75" s="140">
        <v>6</v>
      </c>
      <c r="J75" s="115" t="s">
        <v>513</v>
      </c>
      <c r="K75" s="116" t="s">
        <v>513</v>
      </c>
    </row>
    <row r="76" spans="1:11" ht="14.1" customHeight="1" x14ac:dyDescent="0.2">
      <c r="A76" s="306">
        <v>91</v>
      </c>
      <c r="B76" s="307" t="s">
        <v>315</v>
      </c>
      <c r="C76" s="308"/>
      <c r="D76" s="113" t="s">
        <v>513</v>
      </c>
      <c r="E76" s="115" t="s">
        <v>513</v>
      </c>
      <c r="F76" s="114">
        <v>6</v>
      </c>
      <c r="G76" s="114">
        <v>4</v>
      </c>
      <c r="H76" s="114" t="s">
        <v>513</v>
      </c>
      <c r="I76" s="140" t="s">
        <v>513</v>
      </c>
      <c r="J76" s="115" t="s">
        <v>513</v>
      </c>
      <c r="K76" s="116" t="s">
        <v>513</v>
      </c>
    </row>
    <row r="77" spans="1:11" ht="14.1" customHeight="1" x14ac:dyDescent="0.2">
      <c r="A77" s="306">
        <v>92</v>
      </c>
      <c r="B77" s="307" t="s">
        <v>316</v>
      </c>
      <c r="C77" s="308"/>
      <c r="D77" s="113">
        <v>0.44052863436123346</v>
      </c>
      <c r="E77" s="115">
        <v>46</v>
      </c>
      <c r="F77" s="114">
        <v>50</v>
      </c>
      <c r="G77" s="114">
        <v>49</v>
      </c>
      <c r="H77" s="114">
        <v>49</v>
      </c>
      <c r="I77" s="140">
        <v>49</v>
      </c>
      <c r="J77" s="115">
        <v>-3</v>
      </c>
      <c r="K77" s="116">
        <v>-6.1224489795918364</v>
      </c>
    </row>
    <row r="78" spans="1:11" ht="14.1" customHeight="1" x14ac:dyDescent="0.2">
      <c r="A78" s="306">
        <v>93</v>
      </c>
      <c r="B78" s="307" t="s">
        <v>317</v>
      </c>
      <c r="C78" s="308"/>
      <c r="D78" s="113">
        <v>6.7036966098448572E-2</v>
      </c>
      <c r="E78" s="115">
        <v>7</v>
      </c>
      <c r="F78" s="114">
        <v>8</v>
      </c>
      <c r="G78" s="114">
        <v>7</v>
      </c>
      <c r="H78" s="114">
        <v>7</v>
      </c>
      <c r="I78" s="140">
        <v>6</v>
      </c>
      <c r="J78" s="115">
        <v>1</v>
      </c>
      <c r="K78" s="116">
        <v>16.666666666666668</v>
      </c>
    </row>
    <row r="79" spans="1:11" ht="14.1" customHeight="1" x14ac:dyDescent="0.2">
      <c r="A79" s="306">
        <v>94</v>
      </c>
      <c r="B79" s="307" t="s">
        <v>318</v>
      </c>
      <c r="C79" s="308"/>
      <c r="D79" s="113">
        <v>0.28730128327906529</v>
      </c>
      <c r="E79" s="115">
        <v>30</v>
      </c>
      <c r="F79" s="114">
        <v>38</v>
      </c>
      <c r="G79" s="114">
        <v>40</v>
      </c>
      <c r="H79" s="114">
        <v>44</v>
      </c>
      <c r="I79" s="140">
        <v>40</v>
      </c>
      <c r="J79" s="115">
        <v>-10</v>
      </c>
      <c r="K79" s="116">
        <v>-25</v>
      </c>
    </row>
    <row r="80" spans="1:11" ht="14.1" customHeight="1" x14ac:dyDescent="0.2">
      <c r="A80" s="306" t="s">
        <v>319</v>
      </c>
      <c r="B80" s="307" t="s">
        <v>320</v>
      </c>
      <c r="C80" s="308"/>
      <c r="D80" s="113">
        <v>0</v>
      </c>
      <c r="E80" s="115">
        <v>0</v>
      </c>
      <c r="F80" s="114">
        <v>0</v>
      </c>
      <c r="G80" s="114">
        <v>0</v>
      </c>
      <c r="H80" s="114">
        <v>0</v>
      </c>
      <c r="I80" s="140">
        <v>0</v>
      </c>
      <c r="J80" s="115">
        <v>0</v>
      </c>
      <c r="K80" s="116">
        <v>0</v>
      </c>
    </row>
    <row r="81" spans="1:11" ht="14.1" customHeight="1" x14ac:dyDescent="0.2">
      <c r="A81" s="310" t="s">
        <v>321</v>
      </c>
      <c r="B81" s="311" t="s">
        <v>333</v>
      </c>
      <c r="C81" s="312"/>
      <c r="D81" s="125">
        <v>2.6527485156100363</v>
      </c>
      <c r="E81" s="143">
        <v>277</v>
      </c>
      <c r="F81" s="144">
        <v>292</v>
      </c>
      <c r="G81" s="144">
        <v>284</v>
      </c>
      <c r="H81" s="144">
        <v>296</v>
      </c>
      <c r="I81" s="145">
        <v>276</v>
      </c>
      <c r="J81" s="143">
        <v>1</v>
      </c>
      <c r="K81" s="146">
        <v>0.36231884057971014</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18" t="s">
        <v>323</v>
      </c>
      <c r="B85" s="618"/>
      <c r="C85" s="618"/>
      <c r="D85" s="618"/>
      <c r="E85" s="618"/>
      <c r="F85" s="618"/>
      <c r="G85" s="618"/>
      <c r="H85" s="618"/>
      <c r="I85" s="618"/>
      <c r="J85" s="618"/>
      <c r="K85" s="618"/>
    </row>
    <row r="86" spans="1:11" ht="18" customHeight="1" x14ac:dyDescent="0.2">
      <c r="A86" s="618"/>
      <c r="B86" s="618"/>
      <c r="C86" s="618"/>
      <c r="D86" s="618"/>
      <c r="E86" s="618"/>
      <c r="F86" s="618"/>
      <c r="G86" s="618"/>
      <c r="H86" s="618"/>
      <c r="I86" s="618"/>
      <c r="J86" s="618"/>
      <c r="K86" s="618"/>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heetViews>
  <sheetFormatPr baseColWidth="10" defaultColWidth="7.75" defaultRowHeight="15.95" customHeight="1" x14ac:dyDescent="0.2"/>
  <cols>
    <col min="1" max="1" width="3.625" style="402" customWidth="1"/>
    <col min="2" max="2" width="3.125" style="403" customWidth="1"/>
    <col min="3" max="3" width="3.25" style="402" customWidth="1"/>
    <col min="4" max="4" width="5.625" style="403" customWidth="1"/>
    <col min="5" max="5" width="15.5" style="403" customWidth="1"/>
    <col min="6" max="11" width="8.5" style="404" customWidth="1"/>
    <col min="12" max="12" width="7.625" style="405"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32" t="s">
        <v>334</v>
      </c>
      <c r="B3" s="632"/>
      <c r="C3" s="632"/>
      <c r="D3" s="632"/>
      <c r="E3" s="632"/>
      <c r="F3" s="632"/>
      <c r="G3" s="632"/>
      <c r="H3" s="632"/>
      <c r="I3" s="632"/>
      <c r="J3" s="632"/>
      <c r="K3" s="632"/>
      <c r="L3" s="63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33" t="s">
        <v>335</v>
      </c>
      <c r="B5" s="633"/>
      <c r="C5" s="633"/>
      <c r="D5" s="633"/>
      <c r="E5" s="336"/>
      <c r="F5" s="336"/>
      <c r="G5" s="336"/>
      <c r="H5" s="336"/>
      <c r="I5" s="337"/>
      <c r="J5" s="337"/>
      <c r="K5" s="336"/>
      <c r="L5" s="336"/>
    </row>
    <row r="6" spans="1:17" s="94" customFormat="1" ht="11.25" customHeight="1" x14ac:dyDescent="0.2">
      <c r="A6" s="338"/>
      <c r="B6" s="338"/>
      <c r="C6" s="338"/>
      <c r="D6" s="338"/>
      <c r="E6" s="336"/>
      <c r="F6" s="336"/>
      <c r="G6" s="336"/>
      <c r="H6" s="336"/>
      <c r="I6" s="337"/>
      <c r="J6" s="337"/>
      <c r="K6" s="336"/>
      <c r="L6" s="336"/>
    </row>
    <row r="7" spans="1:17" s="91" customFormat="1" ht="12" customHeight="1" x14ac:dyDescent="0.2">
      <c r="A7" s="634" t="s">
        <v>336</v>
      </c>
      <c r="B7" s="634"/>
      <c r="C7" s="634"/>
      <c r="D7" s="634"/>
      <c r="E7" s="634"/>
      <c r="F7" s="637" t="s">
        <v>104</v>
      </c>
      <c r="G7" s="638"/>
      <c r="H7" s="638"/>
      <c r="I7" s="638"/>
      <c r="J7" s="638"/>
      <c r="K7" s="638"/>
      <c r="L7" s="639"/>
      <c r="M7" s="96"/>
      <c r="N7" s="96"/>
      <c r="O7" s="96"/>
      <c r="P7" s="96"/>
      <c r="Q7" s="96"/>
    </row>
    <row r="8" spans="1:17" ht="21.75" customHeight="1" x14ac:dyDescent="0.2">
      <c r="A8" s="634"/>
      <c r="B8" s="634"/>
      <c r="C8" s="634"/>
      <c r="D8" s="634"/>
      <c r="E8" s="634"/>
      <c r="F8" s="640" t="s">
        <v>335</v>
      </c>
      <c r="G8" s="640" t="s">
        <v>337</v>
      </c>
      <c r="H8" s="640" t="s">
        <v>338</v>
      </c>
      <c r="I8" s="640" t="s">
        <v>339</v>
      </c>
      <c r="J8" s="640" t="s">
        <v>340</v>
      </c>
      <c r="K8" s="642" t="s">
        <v>341</v>
      </c>
      <c r="L8" s="643"/>
    </row>
    <row r="9" spans="1:17" ht="12" customHeight="1" x14ac:dyDescent="0.2">
      <c r="A9" s="634"/>
      <c r="B9" s="634"/>
      <c r="C9" s="634"/>
      <c r="D9" s="634"/>
      <c r="E9" s="634"/>
      <c r="F9" s="641"/>
      <c r="G9" s="641"/>
      <c r="H9" s="641"/>
      <c r="I9" s="641"/>
      <c r="J9" s="641"/>
      <c r="K9" s="339" t="s">
        <v>102</v>
      </c>
      <c r="L9" s="340" t="s">
        <v>342</v>
      </c>
    </row>
    <row r="10" spans="1:17" ht="12" customHeight="1" x14ac:dyDescent="0.2">
      <c r="A10" s="635"/>
      <c r="B10" s="635"/>
      <c r="C10" s="635"/>
      <c r="D10" s="635"/>
      <c r="E10" s="636"/>
      <c r="F10" s="341">
        <v>1</v>
      </c>
      <c r="G10" s="342">
        <v>2</v>
      </c>
      <c r="H10" s="342">
        <v>3</v>
      </c>
      <c r="I10" s="342">
        <v>4</v>
      </c>
      <c r="J10" s="342">
        <v>5</v>
      </c>
      <c r="K10" s="342">
        <v>6</v>
      </c>
      <c r="L10" s="342">
        <v>7</v>
      </c>
      <c r="M10" s="101"/>
    </row>
    <row r="11" spans="1:17" s="110" customFormat="1" ht="27.75" customHeight="1" x14ac:dyDescent="0.2">
      <c r="A11" s="620" t="s">
        <v>343</v>
      </c>
      <c r="B11" s="621"/>
      <c r="C11" s="621"/>
      <c r="D11" s="621"/>
      <c r="E11" s="622"/>
      <c r="F11" s="343"/>
      <c r="G11" s="343"/>
      <c r="H11" s="343"/>
      <c r="I11" s="343"/>
      <c r="J11" s="344"/>
      <c r="K11" s="343"/>
      <c r="L11" s="344"/>
    </row>
    <row r="12" spans="1:17" s="110" customFormat="1" ht="15.75" customHeight="1" x14ac:dyDescent="0.2">
      <c r="A12" s="345" t="s">
        <v>104</v>
      </c>
      <c r="B12" s="346"/>
      <c r="C12" s="347"/>
      <c r="D12" s="347"/>
      <c r="E12" s="348"/>
      <c r="F12" s="536">
        <v>3357</v>
      </c>
      <c r="G12" s="536">
        <v>3060</v>
      </c>
      <c r="H12" s="536">
        <v>4962</v>
      </c>
      <c r="I12" s="536">
        <v>3161</v>
      </c>
      <c r="J12" s="537">
        <v>4041</v>
      </c>
      <c r="K12" s="538">
        <v>-684</v>
      </c>
      <c r="L12" s="349">
        <v>-16.92650334075724</v>
      </c>
    </row>
    <row r="13" spans="1:17" s="110" customFormat="1" ht="15" customHeight="1" x14ac:dyDescent="0.2">
      <c r="A13" s="350" t="s">
        <v>344</v>
      </c>
      <c r="B13" s="351" t="s">
        <v>345</v>
      </c>
      <c r="C13" s="347"/>
      <c r="D13" s="347"/>
      <c r="E13" s="348"/>
      <c r="F13" s="536">
        <v>1924</v>
      </c>
      <c r="G13" s="536">
        <v>1653</v>
      </c>
      <c r="H13" s="536">
        <v>2623</v>
      </c>
      <c r="I13" s="536">
        <v>1827</v>
      </c>
      <c r="J13" s="537">
        <v>2299</v>
      </c>
      <c r="K13" s="538">
        <v>-375</v>
      </c>
      <c r="L13" s="349">
        <v>-16.311439756415833</v>
      </c>
    </row>
    <row r="14" spans="1:17" s="110" customFormat="1" ht="22.5" customHeight="1" x14ac:dyDescent="0.2">
      <c r="A14" s="350"/>
      <c r="B14" s="351" t="s">
        <v>346</v>
      </c>
      <c r="C14" s="347"/>
      <c r="D14" s="347"/>
      <c r="E14" s="348"/>
      <c r="F14" s="536">
        <v>1433</v>
      </c>
      <c r="G14" s="536">
        <v>1407</v>
      </c>
      <c r="H14" s="536">
        <v>2339</v>
      </c>
      <c r="I14" s="536">
        <v>1334</v>
      </c>
      <c r="J14" s="537">
        <v>1742</v>
      </c>
      <c r="K14" s="538">
        <v>-309</v>
      </c>
      <c r="L14" s="349">
        <v>-17.738231917336396</v>
      </c>
    </row>
    <row r="15" spans="1:17" s="110" customFormat="1" ht="15" customHeight="1" x14ac:dyDescent="0.2">
      <c r="A15" s="350" t="s">
        <v>347</v>
      </c>
      <c r="B15" s="351" t="s">
        <v>108</v>
      </c>
      <c r="C15" s="347"/>
      <c r="D15" s="347"/>
      <c r="E15" s="348"/>
      <c r="F15" s="536">
        <v>858</v>
      </c>
      <c r="G15" s="536">
        <v>871</v>
      </c>
      <c r="H15" s="536">
        <v>2148</v>
      </c>
      <c r="I15" s="536">
        <v>737</v>
      </c>
      <c r="J15" s="537">
        <v>998</v>
      </c>
      <c r="K15" s="538">
        <v>-140</v>
      </c>
      <c r="L15" s="349">
        <v>-14.02805611222445</v>
      </c>
    </row>
    <row r="16" spans="1:17" s="110" customFormat="1" ht="15" customHeight="1" x14ac:dyDescent="0.2">
      <c r="A16" s="350"/>
      <c r="B16" s="351" t="s">
        <v>109</v>
      </c>
      <c r="C16" s="347"/>
      <c r="D16" s="347"/>
      <c r="E16" s="348"/>
      <c r="F16" s="536">
        <v>2195</v>
      </c>
      <c r="G16" s="536">
        <v>1937</v>
      </c>
      <c r="H16" s="536">
        <v>2518</v>
      </c>
      <c r="I16" s="536">
        <v>2133</v>
      </c>
      <c r="J16" s="537">
        <v>2697</v>
      </c>
      <c r="K16" s="538">
        <v>-502</v>
      </c>
      <c r="L16" s="349">
        <v>-18.613274008157212</v>
      </c>
    </row>
    <row r="17" spans="1:12" s="110" customFormat="1" ht="15" customHeight="1" x14ac:dyDescent="0.2">
      <c r="A17" s="350"/>
      <c r="B17" s="351" t="s">
        <v>110</v>
      </c>
      <c r="C17" s="347"/>
      <c r="D17" s="347"/>
      <c r="E17" s="348"/>
      <c r="F17" s="536">
        <v>272</v>
      </c>
      <c r="G17" s="536">
        <v>222</v>
      </c>
      <c r="H17" s="536">
        <v>256</v>
      </c>
      <c r="I17" s="536">
        <v>265</v>
      </c>
      <c r="J17" s="537">
        <v>307</v>
      </c>
      <c r="K17" s="538">
        <v>-35</v>
      </c>
      <c r="L17" s="349">
        <v>-11.400651465798045</v>
      </c>
    </row>
    <row r="18" spans="1:12" s="110" customFormat="1" ht="15" customHeight="1" x14ac:dyDescent="0.2">
      <c r="A18" s="350"/>
      <c r="B18" s="351" t="s">
        <v>111</v>
      </c>
      <c r="C18" s="347"/>
      <c r="D18" s="347"/>
      <c r="E18" s="348"/>
      <c r="F18" s="536">
        <v>32</v>
      </c>
      <c r="G18" s="536">
        <v>30</v>
      </c>
      <c r="H18" s="536">
        <v>40</v>
      </c>
      <c r="I18" s="536">
        <v>26</v>
      </c>
      <c r="J18" s="537">
        <v>39</v>
      </c>
      <c r="K18" s="538">
        <v>-7</v>
      </c>
      <c r="L18" s="349">
        <v>-17.948717948717949</v>
      </c>
    </row>
    <row r="19" spans="1:12" s="110" customFormat="1" ht="15" customHeight="1" x14ac:dyDescent="0.2">
      <c r="A19" s="118" t="s">
        <v>113</v>
      </c>
      <c r="B19" s="119" t="s">
        <v>181</v>
      </c>
      <c r="C19" s="347"/>
      <c r="D19" s="347"/>
      <c r="E19" s="348"/>
      <c r="F19" s="536">
        <v>2264</v>
      </c>
      <c r="G19" s="536">
        <v>1886</v>
      </c>
      <c r="H19" s="536">
        <v>3627</v>
      </c>
      <c r="I19" s="536">
        <v>2023</v>
      </c>
      <c r="J19" s="537">
        <v>2647</v>
      </c>
      <c r="K19" s="538">
        <v>-383</v>
      </c>
      <c r="L19" s="349">
        <v>-14.469210426898375</v>
      </c>
    </row>
    <row r="20" spans="1:12" s="110" customFormat="1" ht="15" customHeight="1" x14ac:dyDescent="0.2">
      <c r="A20" s="118"/>
      <c r="B20" s="119" t="s">
        <v>182</v>
      </c>
      <c r="C20" s="347"/>
      <c r="D20" s="347"/>
      <c r="E20" s="348"/>
      <c r="F20" s="536">
        <v>1093</v>
      </c>
      <c r="G20" s="536">
        <v>1174</v>
      </c>
      <c r="H20" s="536">
        <v>1335</v>
      </c>
      <c r="I20" s="536">
        <v>1138</v>
      </c>
      <c r="J20" s="537">
        <v>1394</v>
      </c>
      <c r="K20" s="538">
        <v>-301</v>
      </c>
      <c r="L20" s="349">
        <v>-21.592539454806314</v>
      </c>
    </row>
    <row r="21" spans="1:12" s="110" customFormat="1" ht="15" customHeight="1" x14ac:dyDescent="0.2">
      <c r="A21" s="118" t="s">
        <v>113</v>
      </c>
      <c r="B21" s="119" t="s">
        <v>116</v>
      </c>
      <c r="C21" s="347"/>
      <c r="D21" s="347"/>
      <c r="E21" s="348"/>
      <c r="F21" s="536">
        <v>2361</v>
      </c>
      <c r="G21" s="536">
        <v>2078</v>
      </c>
      <c r="H21" s="536">
        <v>3685</v>
      </c>
      <c r="I21" s="536">
        <v>2111</v>
      </c>
      <c r="J21" s="537">
        <v>2785</v>
      </c>
      <c r="K21" s="538">
        <v>-424</v>
      </c>
      <c r="L21" s="349">
        <v>-15.224416517055655</v>
      </c>
    </row>
    <row r="22" spans="1:12" s="110" customFormat="1" ht="15" customHeight="1" x14ac:dyDescent="0.2">
      <c r="A22" s="118"/>
      <c r="B22" s="119" t="s">
        <v>117</v>
      </c>
      <c r="C22" s="347"/>
      <c r="D22" s="347"/>
      <c r="E22" s="348"/>
      <c r="F22" s="536">
        <v>994</v>
      </c>
      <c r="G22" s="536">
        <v>982</v>
      </c>
      <c r="H22" s="536">
        <v>1273</v>
      </c>
      <c r="I22" s="536">
        <v>1044</v>
      </c>
      <c r="J22" s="537">
        <v>1252</v>
      </c>
      <c r="K22" s="538">
        <v>-258</v>
      </c>
      <c r="L22" s="349">
        <v>-20.60702875399361</v>
      </c>
    </row>
    <row r="23" spans="1:12" s="110" customFormat="1" ht="15" customHeight="1" x14ac:dyDescent="0.2">
      <c r="A23" s="352" t="s">
        <v>347</v>
      </c>
      <c r="B23" s="353" t="s">
        <v>193</v>
      </c>
      <c r="C23" s="354"/>
      <c r="D23" s="354"/>
      <c r="E23" s="355"/>
      <c r="F23" s="539">
        <v>54</v>
      </c>
      <c r="G23" s="539">
        <v>165</v>
      </c>
      <c r="H23" s="539">
        <v>967</v>
      </c>
      <c r="I23" s="539">
        <v>28</v>
      </c>
      <c r="J23" s="540">
        <v>70</v>
      </c>
      <c r="K23" s="541">
        <v>-16</v>
      </c>
      <c r="L23" s="356">
        <v>-22.857142857142858</v>
      </c>
    </row>
    <row r="24" spans="1:12" s="110" customFormat="1" ht="15" customHeight="1" x14ac:dyDescent="0.2">
      <c r="A24" s="623" t="s">
        <v>348</v>
      </c>
      <c r="B24" s="624"/>
      <c r="C24" s="624"/>
      <c r="D24" s="624"/>
      <c r="E24" s="625"/>
      <c r="F24" s="357"/>
      <c r="G24" s="357"/>
      <c r="H24" s="357"/>
      <c r="I24" s="357"/>
      <c r="J24" s="357"/>
      <c r="K24" s="358"/>
      <c r="L24" s="359"/>
    </row>
    <row r="25" spans="1:12" s="110" customFormat="1" ht="15" customHeight="1" x14ac:dyDescent="0.2">
      <c r="A25" s="360" t="s">
        <v>104</v>
      </c>
      <c r="B25" s="361"/>
      <c r="C25" s="362"/>
      <c r="D25" s="362"/>
      <c r="E25" s="363"/>
      <c r="F25" s="542">
        <v>36.6</v>
      </c>
      <c r="G25" s="542">
        <v>42.9</v>
      </c>
      <c r="H25" s="542">
        <v>42</v>
      </c>
      <c r="I25" s="542">
        <v>42</v>
      </c>
      <c r="J25" s="542">
        <v>40.799999999999997</v>
      </c>
      <c r="K25" s="543" t="s">
        <v>349</v>
      </c>
      <c r="L25" s="364">
        <v>-4.1999999999999957</v>
      </c>
    </row>
    <row r="26" spans="1:12" s="110" customFormat="1" ht="15" customHeight="1" x14ac:dyDescent="0.2">
      <c r="A26" s="365" t="s">
        <v>105</v>
      </c>
      <c r="B26" s="366" t="s">
        <v>345</v>
      </c>
      <c r="C26" s="362"/>
      <c r="D26" s="362"/>
      <c r="E26" s="363"/>
      <c r="F26" s="542">
        <v>33.200000000000003</v>
      </c>
      <c r="G26" s="542">
        <v>40</v>
      </c>
      <c r="H26" s="542">
        <v>38.4</v>
      </c>
      <c r="I26" s="542">
        <v>38</v>
      </c>
      <c r="J26" s="544">
        <v>38</v>
      </c>
      <c r="K26" s="543" t="s">
        <v>349</v>
      </c>
      <c r="L26" s="364">
        <v>-4.7999999999999972</v>
      </c>
    </row>
    <row r="27" spans="1:12" s="110" customFormat="1" ht="15" customHeight="1" x14ac:dyDescent="0.2">
      <c r="A27" s="365"/>
      <c r="B27" s="366" t="s">
        <v>346</v>
      </c>
      <c r="C27" s="362"/>
      <c r="D27" s="362"/>
      <c r="E27" s="363"/>
      <c r="F27" s="542">
        <v>41.2</v>
      </c>
      <c r="G27" s="542">
        <v>46.6</v>
      </c>
      <c r="H27" s="542">
        <v>46.1</v>
      </c>
      <c r="I27" s="542">
        <v>47.7</v>
      </c>
      <c r="J27" s="542">
        <v>44.4</v>
      </c>
      <c r="K27" s="543" t="s">
        <v>349</v>
      </c>
      <c r="L27" s="364">
        <v>-3.1999999999999957</v>
      </c>
    </row>
    <row r="28" spans="1:12" s="110" customFormat="1" ht="15" customHeight="1" x14ac:dyDescent="0.2">
      <c r="A28" s="365" t="s">
        <v>113</v>
      </c>
      <c r="B28" s="366" t="s">
        <v>108</v>
      </c>
      <c r="C28" s="362"/>
      <c r="D28" s="362"/>
      <c r="E28" s="363"/>
      <c r="F28" s="542">
        <v>46.9</v>
      </c>
      <c r="G28" s="542">
        <v>47</v>
      </c>
      <c r="H28" s="542">
        <v>47.1</v>
      </c>
      <c r="I28" s="542">
        <v>51.6</v>
      </c>
      <c r="J28" s="542">
        <v>50.7</v>
      </c>
      <c r="K28" s="543" t="s">
        <v>349</v>
      </c>
      <c r="L28" s="364">
        <v>-3.8000000000000043</v>
      </c>
    </row>
    <row r="29" spans="1:12" s="110" customFormat="1" ht="11.25" x14ac:dyDescent="0.2">
      <c r="A29" s="365"/>
      <c r="B29" s="366" t="s">
        <v>109</v>
      </c>
      <c r="C29" s="362"/>
      <c r="D29" s="362"/>
      <c r="E29" s="363"/>
      <c r="F29" s="542">
        <v>33.1</v>
      </c>
      <c r="G29" s="542">
        <v>40.700000000000003</v>
      </c>
      <c r="H29" s="542">
        <v>39</v>
      </c>
      <c r="I29" s="542">
        <v>38.9</v>
      </c>
      <c r="J29" s="544">
        <v>37.4</v>
      </c>
      <c r="K29" s="543" t="s">
        <v>349</v>
      </c>
      <c r="L29" s="364">
        <v>-4.2999999999999972</v>
      </c>
    </row>
    <row r="30" spans="1:12" s="110" customFormat="1" ht="15" customHeight="1" x14ac:dyDescent="0.2">
      <c r="A30" s="365"/>
      <c r="B30" s="366" t="s">
        <v>110</v>
      </c>
      <c r="C30" s="362"/>
      <c r="D30" s="362"/>
      <c r="E30" s="363"/>
      <c r="F30" s="542">
        <v>30.5</v>
      </c>
      <c r="G30" s="542">
        <v>47.7</v>
      </c>
      <c r="H30" s="542">
        <v>44.7</v>
      </c>
      <c r="I30" s="542">
        <v>41.4</v>
      </c>
      <c r="J30" s="542">
        <v>41.2</v>
      </c>
      <c r="K30" s="543" t="s">
        <v>349</v>
      </c>
      <c r="L30" s="364">
        <v>-10.700000000000003</v>
      </c>
    </row>
    <row r="31" spans="1:12" s="110" customFormat="1" ht="15" customHeight="1" x14ac:dyDescent="0.2">
      <c r="A31" s="365"/>
      <c r="B31" s="366" t="s">
        <v>111</v>
      </c>
      <c r="C31" s="362"/>
      <c r="D31" s="362"/>
      <c r="E31" s="363"/>
      <c r="F31" s="542">
        <v>68.8</v>
      </c>
      <c r="G31" s="542">
        <v>56.7</v>
      </c>
      <c r="H31" s="542">
        <v>75</v>
      </c>
      <c r="I31" s="542">
        <v>46.2</v>
      </c>
      <c r="J31" s="542">
        <v>35.9</v>
      </c>
      <c r="K31" s="543" t="s">
        <v>349</v>
      </c>
      <c r="L31" s="364">
        <v>32.9</v>
      </c>
    </row>
    <row r="32" spans="1:12" s="110" customFormat="1" ht="15" customHeight="1" x14ac:dyDescent="0.2">
      <c r="A32" s="367" t="s">
        <v>113</v>
      </c>
      <c r="B32" s="368" t="s">
        <v>181</v>
      </c>
      <c r="C32" s="362"/>
      <c r="D32" s="362"/>
      <c r="E32" s="363"/>
      <c r="F32" s="542">
        <v>31.7</v>
      </c>
      <c r="G32" s="542">
        <v>38.700000000000003</v>
      </c>
      <c r="H32" s="542">
        <v>38.5</v>
      </c>
      <c r="I32" s="542">
        <v>37.200000000000003</v>
      </c>
      <c r="J32" s="544">
        <v>39.5</v>
      </c>
      <c r="K32" s="543" t="s">
        <v>349</v>
      </c>
      <c r="L32" s="364">
        <v>-7.8000000000000007</v>
      </c>
    </row>
    <row r="33" spans="1:12" s="110" customFormat="1" ht="15" customHeight="1" x14ac:dyDescent="0.2">
      <c r="A33" s="367"/>
      <c r="B33" s="368" t="s">
        <v>182</v>
      </c>
      <c r="C33" s="362"/>
      <c r="D33" s="362"/>
      <c r="E33" s="363"/>
      <c r="F33" s="542">
        <v>46.4</v>
      </c>
      <c r="G33" s="542">
        <v>49</v>
      </c>
      <c r="H33" s="542">
        <v>48.7</v>
      </c>
      <c r="I33" s="542">
        <v>50.6</v>
      </c>
      <c r="J33" s="542">
        <v>43.2</v>
      </c>
      <c r="K33" s="543" t="s">
        <v>349</v>
      </c>
      <c r="L33" s="364">
        <v>3.1999999999999957</v>
      </c>
    </row>
    <row r="34" spans="1:12" s="369" customFormat="1" ht="15" customHeight="1" x14ac:dyDescent="0.2">
      <c r="A34" s="367" t="s">
        <v>113</v>
      </c>
      <c r="B34" s="368" t="s">
        <v>116</v>
      </c>
      <c r="C34" s="362"/>
      <c r="D34" s="362"/>
      <c r="E34" s="363"/>
      <c r="F34" s="542">
        <v>37.1</v>
      </c>
      <c r="G34" s="542">
        <v>41.6</v>
      </c>
      <c r="H34" s="542">
        <v>41.8</v>
      </c>
      <c r="I34" s="542">
        <v>40.700000000000003</v>
      </c>
      <c r="J34" s="542">
        <v>39.200000000000003</v>
      </c>
      <c r="K34" s="543" t="s">
        <v>349</v>
      </c>
      <c r="L34" s="364">
        <v>-2.1000000000000014</v>
      </c>
    </row>
    <row r="35" spans="1:12" s="369" customFormat="1" ht="11.25" x14ac:dyDescent="0.2">
      <c r="A35" s="370"/>
      <c r="B35" s="371" t="s">
        <v>117</v>
      </c>
      <c r="C35" s="372"/>
      <c r="D35" s="372"/>
      <c r="E35" s="373"/>
      <c r="F35" s="545">
        <v>35.5</v>
      </c>
      <c r="G35" s="545">
        <v>45.5</v>
      </c>
      <c r="H35" s="545">
        <v>42.7</v>
      </c>
      <c r="I35" s="545">
        <v>44.9</v>
      </c>
      <c r="J35" s="546">
        <v>44.3</v>
      </c>
      <c r="K35" s="547" t="s">
        <v>349</v>
      </c>
      <c r="L35" s="374">
        <v>-8.7999999999999972</v>
      </c>
    </row>
    <row r="36" spans="1:12" s="369" customFormat="1" ht="15.95" customHeight="1" x14ac:dyDescent="0.2">
      <c r="A36" s="375" t="s">
        <v>350</v>
      </c>
      <c r="B36" s="376"/>
      <c r="C36" s="377"/>
      <c r="D36" s="376"/>
      <c r="E36" s="378"/>
      <c r="F36" s="548">
        <v>3280</v>
      </c>
      <c r="G36" s="548">
        <v>2859</v>
      </c>
      <c r="H36" s="548">
        <v>3795</v>
      </c>
      <c r="I36" s="548">
        <v>3113</v>
      </c>
      <c r="J36" s="548">
        <v>3940</v>
      </c>
      <c r="K36" s="549">
        <v>-660</v>
      </c>
      <c r="L36" s="380">
        <v>-16.751269035532996</v>
      </c>
    </row>
    <row r="37" spans="1:12" s="369" customFormat="1" ht="15.95" customHeight="1" x14ac:dyDescent="0.2">
      <c r="A37" s="381"/>
      <c r="B37" s="382" t="s">
        <v>113</v>
      </c>
      <c r="C37" s="382" t="s">
        <v>351</v>
      </c>
      <c r="D37" s="382"/>
      <c r="E37" s="383"/>
      <c r="F37" s="548">
        <v>1200</v>
      </c>
      <c r="G37" s="548">
        <v>1227</v>
      </c>
      <c r="H37" s="548">
        <v>1595</v>
      </c>
      <c r="I37" s="548">
        <v>1309</v>
      </c>
      <c r="J37" s="548">
        <v>1606</v>
      </c>
      <c r="K37" s="549">
        <v>-406</v>
      </c>
      <c r="L37" s="380">
        <v>-25.280199252801992</v>
      </c>
    </row>
    <row r="38" spans="1:12" s="369" customFormat="1" ht="15.95" customHeight="1" x14ac:dyDescent="0.2">
      <c r="A38" s="381"/>
      <c r="B38" s="384" t="s">
        <v>105</v>
      </c>
      <c r="C38" s="384" t="s">
        <v>106</v>
      </c>
      <c r="D38" s="385"/>
      <c r="E38" s="383"/>
      <c r="F38" s="548">
        <v>1890</v>
      </c>
      <c r="G38" s="548">
        <v>1579</v>
      </c>
      <c r="H38" s="548">
        <v>2005</v>
      </c>
      <c r="I38" s="548">
        <v>1804</v>
      </c>
      <c r="J38" s="550">
        <v>2254</v>
      </c>
      <c r="K38" s="549">
        <v>-364</v>
      </c>
      <c r="L38" s="380">
        <v>-16.149068322981368</v>
      </c>
    </row>
    <row r="39" spans="1:12" s="369" customFormat="1" ht="15.95" customHeight="1" x14ac:dyDescent="0.2">
      <c r="A39" s="381"/>
      <c r="B39" s="385"/>
      <c r="C39" s="382" t="s">
        <v>352</v>
      </c>
      <c r="D39" s="385"/>
      <c r="E39" s="383"/>
      <c r="F39" s="548">
        <v>627</v>
      </c>
      <c r="G39" s="548">
        <v>631</v>
      </c>
      <c r="H39" s="548">
        <v>770</v>
      </c>
      <c r="I39" s="548">
        <v>685</v>
      </c>
      <c r="J39" s="548">
        <v>857</v>
      </c>
      <c r="K39" s="549">
        <v>-230</v>
      </c>
      <c r="L39" s="380">
        <v>-26.837806301050176</v>
      </c>
    </row>
    <row r="40" spans="1:12" s="369" customFormat="1" ht="15.95" customHeight="1" x14ac:dyDescent="0.2">
      <c r="A40" s="381"/>
      <c r="B40" s="384"/>
      <c r="C40" s="384" t="s">
        <v>107</v>
      </c>
      <c r="D40" s="385"/>
      <c r="E40" s="383"/>
      <c r="F40" s="548">
        <v>1390</v>
      </c>
      <c r="G40" s="548">
        <v>1280</v>
      </c>
      <c r="H40" s="548">
        <v>1790</v>
      </c>
      <c r="I40" s="548">
        <v>1309</v>
      </c>
      <c r="J40" s="548">
        <v>1686</v>
      </c>
      <c r="K40" s="549">
        <v>-296</v>
      </c>
      <c r="L40" s="380">
        <v>-17.556346381969156</v>
      </c>
    </row>
    <row r="41" spans="1:12" s="369" customFormat="1" ht="24" customHeight="1" x14ac:dyDescent="0.2">
      <c r="A41" s="381"/>
      <c r="B41" s="385"/>
      <c r="C41" s="382" t="s">
        <v>352</v>
      </c>
      <c r="D41" s="385"/>
      <c r="E41" s="383"/>
      <c r="F41" s="548">
        <v>573</v>
      </c>
      <c r="G41" s="548">
        <v>596</v>
      </c>
      <c r="H41" s="548">
        <v>825</v>
      </c>
      <c r="I41" s="548">
        <v>624</v>
      </c>
      <c r="J41" s="550">
        <v>749</v>
      </c>
      <c r="K41" s="549">
        <v>-176</v>
      </c>
      <c r="L41" s="380">
        <v>-23.497997329773032</v>
      </c>
    </row>
    <row r="42" spans="1:12" s="110" customFormat="1" ht="15" customHeight="1" x14ac:dyDescent="0.2">
      <c r="A42" s="381"/>
      <c r="B42" s="384" t="s">
        <v>113</v>
      </c>
      <c r="C42" s="384" t="s">
        <v>353</v>
      </c>
      <c r="D42" s="385"/>
      <c r="E42" s="383"/>
      <c r="F42" s="548">
        <v>796</v>
      </c>
      <c r="G42" s="548">
        <v>692</v>
      </c>
      <c r="H42" s="548">
        <v>1063</v>
      </c>
      <c r="I42" s="548">
        <v>703</v>
      </c>
      <c r="J42" s="548">
        <v>915</v>
      </c>
      <c r="K42" s="549">
        <v>-119</v>
      </c>
      <c r="L42" s="380">
        <v>-13.005464480874316</v>
      </c>
    </row>
    <row r="43" spans="1:12" s="110" customFormat="1" ht="15" customHeight="1" x14ac:dyDescent="0.2">
      <c r="A43" s="381"/>
      <c r="B43" s="385"/>
      <c r="C43" s="382" t="s">
        <v>352</v>
      </c>
      <c r="D43" s="385"/>
      <c r="E43" s="383"/>
      <c r="F43" s="548">
        <v>373</v>
      </c>
      <c r="G43" s="548">
        <v>325</v>
      </c>
      <c r="H43" s="548">
        <v>501</v>
      </c>
      <c r="I43" s="548">
        <v>363</v>
      </c>
      <c r="J43" s="548">
        <v>464</v>
      </c>
      <c r="K43" s="549">
        <v>-91</v>
      </c>
      <c r="L43" s="380">
        <v>-19.612068965517242</v>
      </c>
    </row>
    <row r="44" spans="1:12" s="110" customFormat="1" ht="15" customHeight="1" x14ac:dyDescent="0.2">
      <c r="A44" s="381"/>
      <c r="B44" s="384"/>
      <c r="C44" s="366" t="s">
        <v>109</v>
      </c>
      <c r="D44" s="385"/>
      <c r="E44" s="383"/>
      <c r="F44" s="548">
        <v>2180</v>
      </c>
      <c r="G44" s="548">
        <v>1915</v>
      </c>
      <c r="H44" s="548">
        <v>2437</v>
      </c>
      <c r="I44" s="548">
        <v>2121</v>
      </c>
      <c r="J44" s="550">
        <v>2680</v>
      </c>
      <c r="K44" s="549">
        <v>-500</v>
      </c>
      <c r="L44" s="380">
        <v>-18.656716417910449</v>
      </c>
    </row>
    <row r="45" spans="1:12" s="110" customFormat="1" ht="15" customHeight="1" x14ac:dyDescent="0.2">
      <c r="A45" s="381"/>
      <c r="B45" s="385"/>
      <c r="C45" s="382" t="s">
        <v>352</v>
      </c>
      <c r="D45" s="385"/>
      <c r="E45" s="383"/>
      <c r="F45" s="548">
        <v>722</v>
      </c>
      <c r="G45" s="548">
        <v>779</v>
      </c>
      <c r="H45" s="548">
        <v>950</v>
      </c>
      <c r="I45" s="548">
        <v>825</v>
      </c>
      <c r="J45" s="548">
        <v>1002</v>
      </c>
      <c r="K45" s="549">
        <v>-280</v>
      </c>
      <c r="L45" s="380">
        <v>-27.944111776447105</v>
      </c>
    </row>
    <row r="46" spans="1:12" s="110" customFormat="1" ht="15" customHeight="1" x14ac:dyDescent="0.2">
      <c r="A46" s="381"/>
      <c r="B46" s="384"/>
      <c r="C46" s="366" t="s">
        <v>110</v>
      </c>
      <c r="D46" s="385"/>
      <c r="E46" s="383"/>
      <c r="F46" s="548">
        <v>272</v>
      </c>
      <c r="G46" s="548">
        <v>222</v>
      </c>
      <c r="H46" s="548">
        <v>255</v>
      </c>
      <c r="I46" s="548">
        <v>263</v>
      </c>
      <c r="J46" s="548">
        <v>306</v>
      </c>
      <c r="K46" s="549">
        <v>-34</v>
      </c>
      <c r="L46" s="380">
        <v>-11.111111111111111</v>
      </c>
    </row>
    <row r="47" spans="1:12" s="110" customFormat="1" ht="15" customHeight="1" x14ac:dyDescent="0.2">
      <c r="A47" s="381"/>
      <c r="B47" s="385"/>
      <c r="C47" s="382" t="s">
        <v>352</v>
      </c>
      <c r="D47" s="385"/>
      <c r="E47" s="383"/>
      <c r="F47" s="548">
        <v>83</v>
      </c>
      <c r="G47" s="548">
        <v>106</v>
      </c>
      <c r="H47" s="548">
        <v>114</v>
      </c>
      <c r="I47" s="548">
        <v>109</v>
      </c>
      <c r="J47" s="550">
        <v>126</v>
      </c>
      <c r="K47" s="549">
        <v>-43</v>
      </c>
      <c r="L47" s="380">
        <v>-34.126984126984127</v>
      </c>
    </row>
    <row r="48" spans="1:12" s="110" customFormat="1" ht="15" customHeight="1" x14ac:dyDescent="0.2">
      <c r="A48" s="381"/>
      <c r="B48" s="385"/>
      <c r="C48" s="366" t="s">
        <v>111</v>
      </c>
      <c r="D48" s="386"/>
      <c r="E48" s="387"/>
      <c r="F48" s="548">
        <v>32</v>
      </c>
      <c r="G48" s="548">
        <v>30</v>
      </c>
      <c r="H48" s="548">
        <v>40</v>
      </c>
      <c r="I48" s="548">
        <v>26</v>
      </c>
      <c r="J48" s="548">
        <v>39</v>
      </c>
      <c r="K48" s="549">
        <v>-7</v>
      </c>
      <c r="L48" s="380">
        <v>-17.948717948717949</v>
      </c>
    </row>
    <row r="49" spans="1:12" s="110" customFormat="1" ht="15" customHeight="1" x14ac:dyDescent="0.2">
      <c r="A49" s="381"/>
      <c r="B49" s="385"/>
      <c r="C49" s="382" t="s">
        <v>352</v>
      </c>
      <c r="D49" s="385"/>
      <c r="E49" s="383"/>
      <c r="F49" s="548">
        <v>22</v>
      </c>
      <c r="G49" s="548">
        <v>17</v>
      </c>
      <c r="H49" s="548">
        <v>30</v>
      </c>
      <c r="I49" s="548">
        <v>12</v>
      </c>
      <c r="J49" s="548">
        <v>14</v>
      </c>
      <c r="K49" s="549">
        <v>8</v>
      </c>
      <c r="L49" s="380">
        <v>57.142857142857146</v>
      </c>
    </row>
    <row r="50" spans="1:12" s="110" customFormat="1" ht="15" customHeight="1" x14ac:dyDescent="0.2">
      <c r="A50" s="381"/>
      <c r="B50" s="384" t="s">
        <v>113</v>
      </c>
      <c r="C50" s="382" t="s">
        <v>181</v>
      </c>
      <c r="D50" s="385"/>
      <c r="E50" s="383"/>
      <c r="F50" s="548">
        <v>2192</v>
      </c>
      <c r="G50" s="548">
        <v>1694</v>
      </c>
      <c r="H50" s="548">
        <v>2496</v>
      </c>
      <c r="I50" s="548">
        <v>1980</v>
      </c>
      <c r="J50" s="550">
        <v>2552</v>
      </c>
      <c r="K50" s="549">
        <v>-360</v>
      </c>
      <c r="L50" s="380">
        <v>-14.106583072100314</v>
      </c>
    </row>
    <row r="51" spans="1:12" s="110" customFormat="1" ht="15" customHeight="1" x14ac:dyDescent="0.2">
      <c r="A51" s="381"/>
      <c r="B51" s="385"/>
      <c r="C51" s="382" t="s">
        <v>352</v>
      </c>
      <c r="D51" s="385"/>
      <c r="E51" s="383"/>
      <c r="F51" s="548">
        <v>695</v>
      </c>
      <c r="G51" s="548">
        <v>656</v>
      </c>
      <c r="H51" s="548">
        <v>962</v>
      </c>
      <c r="I51" s="548">
        <v>736</v>
      </c>
      <c r="J51" s="548">
        <v>1007</v>
      </c>
      <c r="K51" s="549">
        <v>-312</v>
      </c>
      <c r="L51" s="380">
        <v>-30.983118172790466</v>
      </c>
    </row>
    <row r="52" spans="1:12" s="110" customFormat="1" ht="15" customHeight="1" x14ac:dyDescent="0.2">
      <c r="A52" s="381"/>
      <c r="B52" s="384"/>
      <c r="C52" s="382" t="s">
        <v>182</v>
      </c>
      <c r="D52" s="385"/>
      <c r="E52" s="383"/>
      <c r="F52" s="548">
        <v>1088</v>
      </c>
      <c r="G52" s="548">
        <v>1165</v>
      </c>
      <c r="H52" s="548">
        <v>1299</v>
      </c>
      <c r="I52" s="548">
        <v>1133</v>
      </c>
      <c r="J52" s="548">
        <v>1388</v>
      </c>
      <c r="K52" s="549">
        <v>-300</v>
      </c>
      <c r="L52" s="380">
        <v>-21.613832853025936</v>
      </c>
    </row>
    <row r="53" spans="1:12" s="269" customFormat="1" ht="11.25" customHeight="1" x14ac:dyDescent="0.2">
      <c r="A53" s="381"/>
      <c r="B53" s="385"/>
      <c r="C53" s="382" t="s">
        <v>352</v>
      </c>
      <c r="D53" s="385"/>
      <c r="E53" s="383"/>
      <c r="F53" s="548">
        <v>505</v>
      </c>
      <c r="G53" s="548">
        <v>571</v>
      </c>
      <c r="H53" s="548">
        <v>633</v>
      </c>
      <c r="I53" s="548">
        <v>573</v>
      </c>
      <c r="J53" s="550">
        <v>599</v>
      </c>
      <c r="K53" s="549">
        <v>-94</v>
      </c>
      <c r="L53" s="380">
        <v>-15.692821368948247</v>
      </c>
    </row>
    <row r="54" spans="1:12" s="151" customFormat="1" ht="12.75" customHeight="1" x14ac:dyDescent="0.2">
      <c r="A54" s="381"/>
      <c r="B54" s="384" t="s">
        <v>113</v>
      </c>
      <c r="C54" s="384" t="s">
        <v>116</v>
      </c>
      <c r="D54" s="385"/>
      <c r="E54" s="383"/>
      <c r="F54" s="548">
        <v>2294</v>
      </c>
      <c r="G54" s="548">
        <v>1900</v>
      </c>
      <c r="H54" s="548">
        <v>2628</v>
      </c>
      <c r="I54" s="548">
        <v>2070</v>
      </c>
      <c r="J54" s="548">
        <v>2705</v>
      </c>
      <c r="K54" s="549">
        <v>-411</v>
      </c>
      <c r="L54" s="380">
        <v>-15.194085027726432</v>
      </c>
    </row>
    <row r="55" spans="1:12" ht="11.25" x14ac:dyDescent="0.2">
      <c r="A55" s="381"/>
      <c r="B55" s="385"/>
      <c r="C55" s="382" t="s">
        <v>352</v>
      </c>
      <c r="D55" s="385"/>
      <c r="E55" s="383"/>
      <c r="F55" s="548">
        <v>851</v>
      </c>
      <c r="G55" s="548">
        <v>791</v>
      </c>
      <c r="H55" s="548">
        <v>1098</v>
      </c>
      <c r="I55" s="548">
        <v>843</v>
      </c>
      <c r="J55" s="548">
        <v>1061</v>
      </c>
      <c r="K55" s="549">
        <v>-210</v>
      </c>
      <c r="L55" s="380">
        <v>-19.792648444863335</v>
      </c>
    </row>
    <row r="56" spans="1:12" ht="14.25" customHeight="1" x14ac:dyDescent="0.2">
      <c r="A56" s="381"/>
      <c r="B56" s="385"/>
      <c r="C56" s="384" t="s">
        <v>117</v>
      </c>
      <c r="D56" s="385"/>
      <c r="E56" s="383"/>
      <c r="F56" s="548">
        <v>984</v>
      </c>
      <c r="G56" s="548">
        <v>959</v>
      </c>
      <c r="H56" s="548">
        <v>1163</v>
      </c>
      <c r="I56" s="548">
        <v>1037</v>
      </c>
      <c r="J56" s="548">
        <v>1231</v>
      </c>
      <c r="K56" s="549">
        <v>-247</v>
      </c>
      <c r="L56" s="380">
        <v>-20.064987814784729</v>
      </c>
    </row>
    <row r="57" spans="1:12" ht="18.75" customHeight="1" x14ac:dyDescent="0.2">
      <c r="A57" s="388"/>
      <c r="B57" s="389"/>
      <c r="C57" s="390" t="s">
        <v>352</v>
      </c>
      <c r="D57" s="389"/>
      <c r="E57" s="391"/>
      <c r="F57" s="551">
        <v>349</v>
      </c>
      <c r="G57" s="552">
        <v>436</v>
      </c>
      <c r="H57" s="552">
        <v>497</v>
      </c>
      <c r="I57" s="552">
        <v>466</v>
      </c>
      <c r="J57" s="552">
        <v>545</v>
      </c>
      <c r="K57" s="553">
        <f t="shared" ref="K57" si="0">IF(OR(F57=".",J57=".")=TRUE,".",IF(OR(F57="*",J57="*")=TRUE,"*",IF(AND(F57="-",J57="-")=TRUE,"-",IF(AND(ISNUMBER(J57),ISNUMBER(F57))=TRUE,IF(F57-J57=0,0,F57-J57),IF(ISNUMBER(F57)=TRUE,F57,-J57)))))</f>
        <v>-196</v>
      </c>
      <c r="L57" s="392">
        <f t="shared" ref="L57" si="1">IF(K57 =".",".",IF(K57 ="*","*",IF(K57="-","-",IF(K57=0,0,IF(OR(J57="-",J57=".",F57="-",F57=".")=TRUE,"X",IF(J57=0,"0,0",IF(ABS(K57*100/J57)&gt;250,".X",(K57*100/J57))))))))</f>
        <v>-35.963302752293579</v>
      </c>
    </row>
    <row r="58" spans="1:12" ht="11.25" x14ac:dyDescent="0.2">
      <c r="A58" s="393"/>
      <c r="B58" s="385"/>
      <c r="C58" s="382"/>
      <c r="D58" s="385"/>
      <c r="E58" s="385"/>
      <c r="F58" s="394"/>
      <c r="G58" s="394"/>
      <c r="H58" s="394"/>
      <c r="I58" s="379"/>
      <c r="J58" s="394"/>
      <c r="K58" s="395"/>
      <c r="L58" s="269" t="s">
        <v>45</v>
      </c>
    </row>
    <row r="59" spans="1:12" ht="20.25" customHeight="1" x14ac:dyDescent="0.2">
      <c r="A59" s="626" t="s">
        <v>354</v>
      </c>
      <c r="B59" s="627"/>
      <c r="C59" s="627"/>
      <c r="D59" s="626"/>
      <c r="E59" s="627"/>
      <c r="F59" s="627"/>
      <c r="G59" s="627"/>
      <c r="H59" s="627"/>
      <c r="I59" s="627"/>
      <c r="J59" s="627"/>
      <c r="K59" s="627"/>
      <c r="L59" s="627"/>
    </row>
    <row r="60" spans="1:12" ht="11.25" customHeight="1" x14ac:dyDescent="0.2">
      <c r="A60" s="628" t="s">
        <v>355</v>
      </c>
      <c r="B60" s="629"/>
      <c r="C60" s="629"/>
      <c r="D60" s="629"/>
      <c r="E60" s="629"/>
      <c r="F60" s="629"/>
      <c r="G60" s="629"/>
      <c r="H60" s="629"/>
      <c r="I60" s="629"/>
      <c r="J60" s="629"/>
      <c r="K60" s="629"/>
      <c r="L60" s="629"/>
    </row>
    <row r="61" spans="1:12" ht="12.75" customHeight="1" x14ac:dyDescent="0.2">
      <c r="A61" s="630" t="s">
        <v>356</v>
      </c>
      <c r="B61" s="631"/>
      <c r="C61" s="631"/>
      <c r="D61" s="631"/>
      <c r="E61" s="631"/>
      <c r="F61" s="631"/>
      <c r="G61" s="631"/>
      <c r="H61" s="631"/>
      <c r="I61" s="631"/>
      <c r="J61" s="631"/>
      <c r="K61" s="631"/>
      <c r="L61" s="631"/>
    </row>
    <row r="62" spans="1:12" ht="15.95" customHeight="1" x14ac:dyDescent="0.2">
      <c r="A62" s="396"/>
      <c r="B62" s="396"/>
      <c r="C62" s="396"/>
      <c r="D62" s="396"/>
      <c r="E62" s="396"/>
      <c r="F62" s="396"/>
      <c r="G62" s="396"/>
      <c r="H62" s="396"/>
      <c r="I62" s="396"/>
      <c r="J62" s="397"/>
      <c r="K62" s="397"/>
      <c r="L62" s="398"/>
    </row>
    <row r="63" spans="1:12" ht="15.95" customHeight="1" x14ac:dyDescent="0.2">
      <c r="A63" s="398"/>
      <c r="B63" s="399"/>
      <c r="C63" s="398"/>
      <c r="D63" s="399"/>
      <c r="E63" s="399"/>
      <c r="F63" s="397"/>
      <c r="G63" s="397"/>
      <c r="H63" s="397"/>
      <c r="I63" s="397"/>
      <c r="J63" s="397"/>
      <c r="K63" s="397"/>
      <c r="L63" s="400"/>
    </row>
    <row r="64" spans="1:12" ht="15.95" customHeight="1" x14ac:dyDescent="0.2">
      <c r="A64" s="398"/>
      <c r="B64" s="399"/>
      <c r="C64" s="398"/>
      <c r="D64" s="399"/>
      <c r="E64" s="399"/>
      <c r="F64" s="397"/>
      <c r="G64" s="397"/>
      <c r="H64" s="397"/>
      <c r="I64" s="397"/>
      <c r="J64" s="397"/>
      <c r="K64" s="397"/>
      <c r="L64" s="400"/>
    </row>
    <row r="65" spans="12:12" ht="15.95" customHeight="1" x14ac:dyDescent="0.2">
      <c r="L65" s="401"/>
    </row>
  </sheetData>
  <mergeCells count="15">
    <mergeCell ref="A3:L3"/>
    <mergeCell ref="A5:D5"/>
    <mergeCell ref="A7:E10"/>
    <mergeCell ref="F7:L7"/>
    <mergeCell ref="F8:F9"/>
    <mergeCell ref="G8:G9"/>
    <mergeCell ref="H8:H9"/>
    <mergeCell ref="I8:I9"/>
    <mergeCell ref="J8:J9"/>
    <mergeCell ref="K8:L8"/>
    <mergeCell ref="A11:E11"/>
    <mergeCell ref="A24:E24"/>
    <mergeCell ref="A59:L59"/>
    <mergeCell ref="A60:L60"/>
    <mergeCell ref="A61:L61"/>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47" t="s">
        <v>358</v>
      </c>
      <c r="E7" s="648"/>
      <c r="F7" s="648"/>
      <c r="G7" s="648"/>
      <c r="H7" s="649"/>
      <c r="I7" s="650" t="s">
        <v>359</v>
      </c>
      <c r="J7" s="651"/>
      <c r="K7" s="96"/>
      <c r="L7" s="96"/>
      <c r="M7" s="96"/>
      <c r="N7" s="96"/>
      <c r="O7" s="96"/>
    </row>
    <row r="8" spans="1:15" ht="21.75" customHeight="1" x14ac:dyDescent="0.2">
      <c r="A8" s="616"/>
      <c r="B8" s="617"/>
      <c r="C8" s="583"/>
      <c r="D8" s="566" t="s">
        <v>335</v>
      </c>
      <c r="E8" s="566" t="s">
        <v>337</v>
      </c>
      <c r="F8" s="566" t="s">
        <v>338</v>
      </c>
      <c r="G8" s="566" t="s">
        <v>339</v>
      </c>
      <c r="H8" s="566" t="s">
        <v>340</v>
      </c>
      <c r="I8" s="652"/>
      <c r="J8" s="653"/>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3357</v>
      </c>
      <c r="E11" s="114">
        <v>3060</v>
      </c>
      <c r="F11" s="114">
        <v>4962</v>
      </c>
      <c r="G11" s="114">
        <v>3161</v>
      </c>
      <c r="H11" s="140">
        <v>4041</v>
      </c>
      <c r="I11" s="115">
        <v>-684</v>
      </c>
      <c r="J11" s="116">
        <v>-16.92650334075724</v>
      </c>
    </row>
    <row r="12" spans="1:15" s="110" customFormat="1" ht="24.95" customHeight="1" x14ac:dyDescent="0.2">
      <c r="A12" s="193" t="s">
        <v>132</v>
      </c>
      <c r="B12" s="194" t="s">
        <v>133</v>
      </c>
      <c r="C12" s="113" t="s">
        <v>513</v>
      </c>
      <c r="D12" s="115" t="s">
        <v>513</v>
      </c>
      <c r="E12" s="114" t="s">
        <v>513</v>
      </c>
      <c r="F12" s="114" t="s">
        <v>513</v>
      </c>
      <c r="G12" s="114" t="s">
        <v>513</v>
      </c>
      <c r="H12" s="140" t="s">
        <v>513</v>
      </c>
      <c r="I12" s="115" t="s">
        <v>513</v>
      </c>
      <c r="J12" s="116" t="s">
        <v>513</v>
      </c>
    </row>
    <row r="13" spans="1:15" s="110" customFormat="1" ht="24.95" customHeight="1" x14ac:dyDescent="0.2">
      <c r="A13" s="193" t="s">
        <v>134</v>
      </c>
      <c r="B13" s="199" t="s">
        <v>214</v>
      </c>
      <c r="C13" s="113" t="s">
        <v>513</v>
      </c>
      <c r="D13" s="115" t="s">
        <v>513</v>
      </c>
      <c r="E13" s="114" t="s">
        <v>513</v>
      </c>
      <c r="F13" s="114" t="s">
        <v>513</v>
      </c>
      <c r="G13" s="114" t="s">
        <v>513</v>
      </c>
      <c r="H13" s="140" t="s">
        <v>513</v>
      </c>
      <c r="I13" s="115" t="s">
        <v>513</v>
      </c>
      <c r="J13" s="116" t="s">
        <v>513</v>
      </c>
    </row>
    <row r="14" spans="1:15" s="287" customFormat="1" ht="24.95" customHeight="1" x14ac:dyDescent="0.2">
      <c r="A14" s="193" t="s">
        <v>215</v>
      </c>
      <c r="B14" s="199" t="s">
        <v>137</v>
      </c>
      <c r="C14" s="113">
        <v>8.7280309800417033</v>
      </c>
      <c r="D14" s="115">
        <v>293</v>
      </c>
      <c r="E14" s="114">
        <v>193</v>
      </c>
      <c r="F14" s="114">
        <v>490</v>
      </c>
      <c r="G14" s="114">
        <v>264</v>
      </c>
      <c r="H14" s="140">
        <v>483</v>
      </c>
      <c r="I14" s="115">
        <v>-190</v>
      </c>
      <c r="J14" s="116">
        <v>-39.337474120082817</v>
      </c>
      <c r="K14" s="110"/>
      <c r="L14" s="110"/>
      <c r="M14" s="110"/>
      <c r="N14" s="110"/>
      <c r="O14" s="110"/>
    </row>
    <row r="15" spans="1:15" s="110" customFormat="1" ht="24.95" customHeight="1" x14ac:dyDescent="0.2">
      <c r="A15" s="193" t="s">
        <v>216</v>
      </c>
      <c r="B15" s="199" t="s">
        <v>217</v>
      </c>
      <c r="C15" s="113">
        <v>2.4724456359845099</v>
      </c>
      <c r="D15" s="115">
        <v>83</v>
      </c>
      <c r="E15" s="114">
        <v>48</v>
      </c>
      <c r="F15" s="114">
        <v>85</v>
      </c>
      <c r="G15" s="114">
        <v>32</v>
      </c>
      <c r="H15" s="140">
        <v>85</v>
      </c>
      <c r="I15" s="115">
        <v>-2</v>
      </c>
      <c r="J15" s="116">
        <v>-2.3529411764705883</v>
      </c>
    </row>
    <row r="16" spans="1:15" s="287" customFormat="1" ht="24.95" customHeight="1" x14ac:dyDescent="0.2">
      <c r="A16" s="193" t="s">
        <v>218</v>
      </c>
      <c r="B16" s="199" t="s">
        <v>141</v>
      </c>
      <c r="C16" s="113">
        <v>5.2427762883526956</v>
      </c>
      <c r="D16" s="115">
        <v>176</v>
      </c>
      <c r="E16" s="114">
        <v>118</v>
      </c>
      <c r="F16" s="114">
        <v>353</v>
      </c>
      <c r="G16" s="114">
        <v>215</v>
      </c>
      <c r="H16" s="140">
        <v>362</v>
      </c>
      <c r="I16" s="115">
        <v>-186</v>
      </c>
      <c r="J16" s="116">
        <v>-51.381215469613259</v>
      </c>
      <c r="K16" s="110"/>
      <c r="L16" s="110"/>
      <c r="M16" s="110"/>
      <c r="N16" s="110"/>
      <c r="O16" s="110"/>
    </row>
    <row r="17" spans="1:15" s="110" customFormat="1" ht="24.95" customHeight="1" x14ac:dyDescent="0.2">
      <c r="A17" s="193" t="s">
        <v>142</v>
      </c>
      <c r="B17" s="199" t="s">
        <v>220</v>
      </c>
      <c r="C17" s="113">
        <v>1.012809055704498</v>
      </c>
      <c r="D17" s="115">
        <v>34</v>
      </c>
      <c r="E17" s="114">
        <v>27</v>
      </c>
      <c r="F17" s="114">
        <v>52</v>
      </c>
      <c r="G17" s="114">
        <v>17</v>
      </c>
      <c r="H17" s="140">
        <v>36</v>
      </c>
      <c r="I17" s="115">
        <v>-2</v>
      </c>
      <c r="J17" s="116">
        <v>-5.5555555555555554</v>
      </c>
    </row>
    <row r="18" spans="1:15" s="287" customFormat="1" ht="24.95" customHeight="1" x14ac:dyDescent="0.2">
      <c r="A18" s="201" t="s">
        <v>144</v>
      </c>
      <c r="B18" s="202" t="s">
        <v>145</v>
      </c>
      <c r="C18" s="113">
        <v>4.6470062555853442</v>
      </c>
      <c r="D18" s="115">
        <v>156</v>
      </c>
      <c r="E18" s="114" t="s">
        <v>513</v>
      </c>
      <c r="F18" s="114" t="s">
        <v>513</v>
      </c>
      <c r="G18" s="114" t="s">
        <v>513</v>
      </c>
      <c r="H18" s="140" t="s">
        <v>513</v>
      </c>
      <c r="I18" s="115" t="s">
        <v>513</v>
      </c>
      <c r="J18" s="116" t="s">
        <v>513</v>
      </c>
      <c r="K18" s="110"/>
      <c r="L18" s="110"/>
      <c r="M18" s="110"/>
      <c r="N18" s="110"/>
      <c r="O18" s="110"/>
    </row>
    <row r="19" spans="1:15" s="110" customFormat="1" ht="24.95" customHeight="1" x14ac:dyDescent="0.2">
      <c r="A19" s="193" t="s">
        <v>146</v>
      </c>
      <c r="B19" s="199" t="s">
        <v>147</v>
      </c>
      <c r="C19" s="113">
        <v>14.745308310991957</v>
      </c>
      <c r="D19" s="115">
        <v>495</v>
      </c>
      <c r="E19" s="114">
        <v>531</v>
      </c>
      <c r="F19" s="114">
        <v>881</v>
      </c>
      <c r="G19" s="114">
        <v>445</v>
      </c>
      <c r="H19" s="140">
        <v>510</v>
      </c>
      <c r="I19" s="115">
        <v>-15</v>
      </c>
      <c r="J19" s="116">
        <v>-2.9411764705882355</v>
      </c>
    </row>
    <row r="20" spans="1:15" s="287" customFormat="1" ht="24.95" customHeight="1" x14ac:dyDescent="0.2">
      <c r="A20" s="193" t="s">
        <v>148</v>
      </c>
      <c r="B20" s="199" t="s">
        <v>149</v>
      </c>
      <c r="C20" s="113">
        <v>12.451593684837652</v>
      </c>
      <c r="D20" s="115">
        <v>418</v>
      </c>
      <c r="E20" s="114">
        <v>405</v>
      </c>
      <c r="F20" s="114">
        <v>351</v>
      </c>
      <c r="G20" s="114">
        <v>330</v>
      </c>
      <c r="H20" s="140">
        <v>268</v>
      </c>
      <c r="I20" s="115">
        <v>150</v>
      </c>
      <c r="J20" s="116">
        <v>55.970149253731343</v>
      </c>
      <c r="K20" s="110"/>
      <c r="L20" s="110"/>
      <c r="M20" s="110"/>
      <c r="N20" s="110"/>
      <c r="O20" s="110"/>
    </row>
    <row r="21" spans="1:15" s="110" customFormat="1" ht="24.95" customHeight="1" x14ac:dyDescent="0.2">
      <c r="A21" s="201" t="s">
        <v>150</v>
      </c>
      <c r="B21" s="202" t="s">
        <v>151</v>
      </c>
      <c r="C21" s="113">
        <v>6.5832588620792372</v>
      </c>
      <c r="D21" s="115">
        <v>221</v>
      </c>
      <c r="E21" s="114">
        <v>190</v>
      </c>
      <c r="F21" s="114">
        <v>240</v>
      </c>
      <c r="G21" s="114">
        <v>207</v>
      </c>
      <c r="H21" s="140">
        <v>242</v>
      </c>
      <c r="I21" s="115">
        <v>-21</v>
      </c>
      <c r="J21" s="116">
        <v>-8.677685950413224</v>
      </c>
    </row>
    <row r="22" spans="1:15" s="110" customFormat="1" ht="24.95" customHeight="1" x14ac:dyDescent="0.2">
      <c r="A22" s="201" t="s">
        <v>152</v>
      </c>
      <c r="B22" s="199" t="s">
        <v>153</v>
      </c>
      <c r="C22" s="113" t="s">
        <v>513</v>
      </c>
      <c r="D22" s="115" t="s">
        <v>513</v>
      </c>
      <c r="E22" s="114" t="s">
        <v>513</v>
      </c>
      <c r="F22" s="114">
        <v>119</v>
      </c>
      <c r="G22" s="114">
        <v>75</v>
      </c>
      <c r="H22" s="140">
        <v>95</v>
      </c>
      <c r="I22" s="115" t="s">
        <v>513</v>
      </c>
      <c r="J22" s="116" t="s">
        <v>513</v>
      </c>
    </row>
    <row r="23" spans="1:15" s="110" customFormat="1" ht="24.95" customHeight="1" x14ac:dyDescent="0.2">
      <c r="A23" s="193" t="s">
        <v>154</v>
      </c>
      <c r="B23" s="199" t="s">
        <v>155</v>
      </c>
      <c r="C23" s="113" t="s">
        <v>513</v>
      </c>
      <c r="D23" s="115" t="s">
        <v>513</v>
      </c>
      <c r="E23" s="114" t="s">
        <v>513</v>
      </c>
      <c r="F23" s="114">
        <v>71</v>
      </c>
      <c r="G23" s="114">
        <v>18</v>
      </c>
      <c r="H23" s="140">
        <v>46</v>
      </c>
      <c r="I23" s="115" t="s">
        <v>513</v>
      </c>
      <c r="J23" s="116" t="s">
        <v>513</v>
      </c>
    </row>
    <row r="24" spans="1:15" s="110" customFormat="1" ht="24.95" customHeight="1" x14ac:dyDescent="0.2">
      <c r="A24" s="193" t="s">
        <v>156</v>
      </c>
      <c r="B24" s="199" t="s">
        <v>221</v>
      </c>
      <c r="C24" s="113">
        <v>6.2853738456955615</v>
      </c>
      <c r="D24" s="115">
        <v>211</v>
      </c>
      <c r="E24" s="114">
        <v>143</v>
      </c>
      <c r="F24" s="114">
        <v>267</v>
      </c>
      <c r="G24" s="114">
        <v>137</v>
      </c>
      <c r="H24" s="140">
        <v>349</v>
      </c>
      <c r="I24" s="115">
        <v>-138</v>
      </c>
      <c r="J24" s="116">
        <v>-39.541547277936964</v>
      </c>
    </row>
    <row r="25" spans="1:15" s="110" customFormat="1" ht="24.95" customHeight="1" x14ac:dyDescent="0.2">
      <c r="A25" s="193" t="s">
        <v>222</v>
      </c>
      <c r="B25" s="204" t="s">
        <v>159</v>
      </c>
      <c r="C25" s="113">
        <v>6.4938933571641346</v>
      </c>
      <c r="D25" s="115">
        <v>218</v>
      </c>
      <c r="E25" s="114">
        <v>259</v>
      </c>
      <c r="F25" s="114">
        <v>353</v>
      </c>
      <c r="G25" s="114">
        <v>245</v>
      </c>
      <c r="H25" s="140">
        <v>365</v>
      </c>
      <c r="I25" s="115">
        <v>-147</v>
      </c>
      <c r="J25" s="116">
        <v>-40.273972602739725</v>
      </c>
    </row>
    <row r="26" spans="1:15" s="110" customFormat="1" ht="24.95" customHeight="1" x14ac:dyDescent="0.2">
      <c r="A26" s="201">
        <v>782.78300000000002</v>
      </c>
      <c r="B26" s="203" t="s">
        <v>160</v>
      </c>
      <c r="C26" s="113">
        <v>16.056002383080131</v>
      </c>
      <c r="D26" s="115">
        <v>539</v>
      </c>
      <c r="E26" s="114">
        <v>438</v>
      </c>
      <c r="F26" s="114">
        <v>672</v>
      </c>
      <c r="G26" s="114">
        <v>678</v>
      </c>
      <c r="H26" s="140">
        <v>762</v>
      </c>
      <c r="I26" s="115">
        <v>-223</v>
      </c>
      <c r="J26" s="116">
        <v>-29.26509186351706</v>
      </c>
    </row>
    <row r="27" spans="1:15" s="110" customFormat="1" ht="24.95" customHeight="1" x14ac:dyDescent="0.2">
      <c r="A27" s="193" t="s">
        <v>161</v>
      </c>
      <c r="B27" s="199" t="s">
        <v>162</v>
      </c>
      <c r="C27" s="113">
        <v>2.8596961572832886</v>
      </c>
      <c r="D27" s="115">
        <v>96</v>
      </c>
      <c r="E27" s="114">
        <v>83</v>
      </c>
      <c r="F27" s="114">
        <v>153</v>
      </c>
      <c r="G27" s="114">
        <v>121</v>
      </c>
      <c r="H27" s="140">
        <v>138</v>
      </c>
      <c r="I27" s="115">
        <v>-42</v>
      </c>
      <c r="J27" s="116">
        <v>-30.434782608695652</v>
      </c>
    </row>
    <row r="28" spans="1:15" s="110" customFormat="1" ht="24.95" customHeight="1" x14ac:dyDescent="0.2">
      <c r="A28" s="193" t="s">
        <v>163</v>
      </c>
      <c r="B28" s="199" t="s">
        <v>164</v>
      </c>
      <c r="C28" s="113">
        <v>3.5150431933273758</v>
      </c>
      <c r="D28" s="115">
        <v>118</v>
      </c>
      <c r="E28" s="114">
        <v>105</v>
      </c>
      <c r="F28" s="114">
        <v>275</v>
      </c>
      <c r="G28" s="114">
        <v>91</v>
      </c>
      <c r="H28" s="140">
        <v>92</v>
      </c>
      <c r="I28" s="115">
        <v>26</v>
      </c>
      <c r="J28" s="116">
        <v>28.260869565217391</v>
      </c>
    </row>
    <row r="29" spans="1:15" s="110" customFormat="1" ht="24.95" customHeight="1" x14ac:dyDescent="0.2">
      <c r="A29" s="193">
        <v>86</v>
      </c>
      <c r="B29" s="199" t="s">
        <v>165</v>
      </c>
      <c r="C29" s="113">
        <v>7.4173369079535298</v>
      </c>
      <c r="D29" s="115">
        <v>249</v>
      </c>
      <c r="E29" s="114">
        <v>285</v>
      </c>
      <c r="F29" s="114">
        <v>348</v>
      </c>
      <c r="G29" s="114">
        <v>176</v>
      </c>
      <c r="H29" s="140">
        <v>227</v>
      </c>
      <c r="I29" s="115">
        <v>22</v>
      </c>
      <c r="J29" s="116">
        <v>9.6916299559471373</v>
      </c>
    </row>
    <row r="30" spans="1:15" s="110" customFormat="1" ht="24.95" customHeight="1" x14ac:dyDescent="0.2">
      <c r="A30" s="193">
        <v>87.88</v>
      </c>
      <c r="B30" s="204" t="s">
        <v>166</v>
      </c>
      <c r="C30" s="113">
        <v>3.0086386654751265</v>
      </c>
      <c r="D30" s="115">
        <v>101</v>
      </c>
      <c r="E30" s="114">
        <v>89</v>
      </c>
      <c r="F30" s="114">
        <v>290</v>
      </c>
      <c r="G30" s="114">
        <v>106</v>
      </c>
      <c r="H30" s="140">
        <v>138</v>
      </c>
      <c r="I30" s="115">
        <v>-37</v>
      </c>
      <c r="J30" s="116">
        <v>-26.811594202898551</v>
      </c>
    </row>
    <row r="31" spans="1:15" s="110" customFormat="1" ht="24.95" customHeight="1" x14ac:dyDescent="0.2">
      <c r="A31" s="193" t="s">
        <v>167</v>
      </c>
      <c r="B31" s="199" t="s">
        <v>168</v>
      </c>
      <c r="C31" s="113">
        <v>2.6213881441763478</v>
      </c>
      <c r="D31" s="115">
        <v>88</v>
      </c>
      <c r="E31" s="114">
        <v>98</v>
      </c>
      <c r="F31" s="114">
        <v>132</v>
      </c>
      <c r="G31" s="114">
        <v>112</v>
      </c>
      <c r="H31" s="140">
        <v>126</v>
      </c>
      <c r="I31" s="115">
        <v>-38</v>
      </c>
      <c r="J31" s="116">
        <v>-30.158730158730158</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t="s">
        <v>513</v>
      </c>
      <c r="D34" s="115" t="s">
        <v>513</v>
      </c>
      <c r="E34" s="114" t="s">
        <v>513</v>
      </c>
      <c r="F34" s="114" t="s">
        <v>513</v>
      </c>
      <c r="G34" s="114" t="s">
        <v>513</v>
      </c>
      <c r="H34" s="140" t="s">
        <v>513</v>
      </c>
      <c r="I34" s="115" t="s">
        <v>513</v>
      </c>
      <c r="J34" s="116" t="s">
        <v>513</v>
      </c>
    </row>
    <row r="35" spans="1:10" s="110" customFormat="1" ht="24.95" customHeight="1" x14ac:dyDescent="0.2">
      <c r="A35" s="292" t="s">
        <v>171</v>
      </c>
      <c r="B35" s="293" t="s">
        <v>172</v>
      </c>
      <c r="C35" s="113" t="s">
        <v>513</v>
      </c>
      <c r="D35" s="115" t="s">
        <v>513</v>
      </c>
      <c r="E35" s="114" t="s">
        <v>513</v>
      </c>
      <c r="F35" s="114" t="s">
        <v>513</v>
      </c>
      <c r="G35" s="114" t="s">
        <v>513</v>
      </c>
      <c r="H35" s="140" t="s">
        <v>513</v>
      </c>
      <c r="I35" s="115" t="s">
        <v>513</v>
      </c>
      <c r="J35" s="116" t="s">
        <v>513</v>
      </c>
    </row>
    <row r="36" spans="1:10" s="110" customFormat="1" ht="24.95" customHeight="1" x14ac:dyDescent="0.2">
      <c r="A36" s="294" t="s">
        <v>173</v>
      </c>
      <c r="B36" s="295" t="s">
        <v>174</v>
      </c>
      <c r="C36" s="125">
        <v>85.433422698838243</v>
      </c>
      <c r="D36" s="143">
        <v>2868</v>
      </c>
      <c r="E36" s="144">
        <v>2729</v>
      </c>
      <c r="F36" s="144">
        <v>4152</v>
      </c>
      <c r="G36" s="144">
        <v>2741</v>
      </c>
      <c r="H36" s="145">
        <v>3358</v>
      </c>
      <c r="I36" s="143">
        <v>-490</v>
      </c>
      <c r="J36" s="146">
        <v>-14.592019058963668</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44" t="s">
        <v>360</v>
      </c>
      <c r="B39" s="645"/>
      <c r="C39" s="645"/>
      <c r="D39" s="645"/>
      <c r="E39" s="645"/>
      <c r="F39" s="645"/>
      <c r="G39" s="645"/>
      <c r="H39" s="645"/>
      <c r="I39" s="645"/>
      <c r="J39" s="645"/>
    </row>
    <row r="40" spans="1:10" ht="31.5" customHeight="1" x14ac:dyDescent="0.2">
      <c r="A40" s="646" t="s">
        <v>361</v>
      </c>
      <c r="B40" s="646"/>
      <c r="C40" s="646"/>
      <c r="D40" s="646"/>
      <c r="E40" s="646"/>
      <c r="F40" s="646"/>
      <c r="G40" s="646"/>
      <c r="H40" s="646"/>
      <c r="I40" s="646"/>
      <c r="J40" s="646"/>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335</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332</v>
      </c>
      <c r="B7" s="577"/>
      <c r="C7" s="577"/>
      <c r="D7" s="582" t="s">
        <v>94</v>
      </c>
      <c r="E7" s="656" t="s">
        <v>363</v>
      </c>
      <c r="F7" s="586"/>
      <c r="G7" s="586"/>
      <c r="H7" s="586"/>
      <c r="I7" s="587"/>
      <c r="J7" s="650" t="s">
        <v>359</v>
      </c>
      <c r="K7" s="651"/>
      <c r="L7" s="96"/>
      <c r="M7" s="96"/>
      <c r="N7" s="96"/>
      <c r="O7" s="96"/>
    </row>
    <row r="8" spans="1:15" ht="21.75" customHeight="1" x14ac:dyDescent="0.2">
      <c r="A8" s="578"/>
      <c r="B8" s="579"/>
      <c r="C8" s="579"/>
      <c r="D8" s="583"/>
      <c r="E8" s="566" t="s">
        <v>335</v>
      </c>
      <c r="F8" s="566" t="s">
        <v>337</v>
      </c>
      <c r="G8" s="566" t="s">
        <v>338</v>
      </c>
      <c r="H8" s="566" t="s">
        <v>339</v>
      </c>
      <c r="I8" s="566" t="s">
        <v>340</v>
      </c>
      <c r="J8" s="652"/>
      <c r="K8" s="653"/>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3357</v>
      </c>
      <c r="F11" s="264">
        <v>3060</v>
      </c>
      <c r="G11" s="264">
        <v>4962</v>
      </c>
      <c r="H11" s="264">
        <v>3161</v>
      </c>
      <c r="I11" s="265">
        <v>4041</v>
      </c>
      <c r="J11" s="263">
        <v>-684</v>
      </c>
      <c r="K11" s="266">
        <v>-16.92650334075724</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31.724754244861483</v>
      </c>
      <c r="E13" s="115">
        <v>1065</v>
      </c>
      <c r="F13" s="114">
        <v>1018</v>
      </c>
      <c r="G13" s="114">
        <v>1275</v>
      </c>
      <c r="H13" s="114">
        <v>1187</v>
      </c>
      <c r="I13" s="140">
        <v>1285</v>
      </c>
      <c r="J13" s="115">
        <v>-220</v>
      </c>
      <c r="K13" s="116">
        <v>-17.120622568093385</v>
      </c>
    </row>
    <row r="14" spans="1:15" ht="15.95" customHeight="1" x14ac:dyDescent="0.2">
      <c r="A14" s="306" t="s">
        <v>230</v>
      </c>
      <c r="B14" s="307"/>
      <c r="C14" s="308"/>
      <c r="D14" s="113">
        <v>51.980935358951442</v>
      </c>
      <c r="E14" s="115">
        <v>1745</v>
      </c>
      <c r="F14" s="114">
        <v>1539</v>
      </c>
      <c r="G14" s="114">
        <v>2997</v>
      </c>
      <c r="H14" s="114">
        <v>1463</v>
      </c>
      <c r="I14" s="140">
        <v>2064</v>
      </c>
      <c r="J14" s="115">
        <v>-319</v>
      </c>
      <c r="K14" s="116">
        <v>-15.455426356589147</v>
      </c>
    </row>
    <row r="15" spans="1:15" ht="15.95" customHeight="1" x14ac:dyDescent="0.2">
      <c r="A15" s="306" t="s">
        <v>231</v>
      </c>
      <c r="B15" s="307"/>
      <c r="C15" s="308"/>
      <c r="D15" s="113">
        <v>7.0300863866547516</v>
      </c>
      <c r="E15" s="115">
        <v>236</v>
      </c>
      <c r="F15" s="114">
        <v>222</v>
      </c>
      <c r="G15" s="114">
        <v>295</v>
      </c>
      <c r="H15" s="114">
        <v>207</v>
      </c>
      <c r="I15" s="140">
        <v>283</v>
      </c>
      <c r="J15" s="115">
        <v>-47</v>
      </c>
      <c r="K15" s="116">
        <v>-16.607773851590107</v>
      </c>
    </row>
    <row r="16" spans="1:15" ht="15.95" customHeight="1" x14ac:dyDescent="0.2">
      <c r="A16" s="306" t="s">
        <v>232</v>
      </c>
      <c r="B16" s="307"/>
      <c r="C16" s="308"/>
      <c r="D16" s="113">
        <v>8.7876079833184395</v>
      </c>
      <c r="E16" s="115">
        <v>295</v>
      </c>
      <c r="F16" s="114">
        <v>263</v>
      </c>
      <c r="G16" s="114">
        <v>316</v>
      </c>
      <c r="H16" s="114">
        <v>288</v>
      </c>
      <c r="I16" s="140">
        <v>392</v>
      </c>
      <c r="J16" s="115">
        <v>-97</v>
      </c>
      <c r="K16" s="116">
        <v>-24.744897959183675</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0.14894250819183796</v>
      </c>
      <c r="E18" s="115">
        <v>5</v>
      </c>
      <c r="F18" s="114">
        <v>4</v>
      </c>
      <c r="G18" s="114">
        <v>15</v>
      </c>
      <c r="H18" s="114">
        <v>8</v>
      </c>
      <c r="I18" s="140" t="s">
        <v>513</v>
      </c>
      <c r="J18" s="115" t="s">
        <v>513</v>
      </c>
      <c r="K18" s="116" t="s">
        <v>513</v>
      </c>
    </row>
    <row r="19" spans="1:11" ht="14.1" customHeight="1" x14ac:dyDescent="0.2">
      <c r="A19" s="306" t="s">
        <v>235</v>
      </c>
      <c r="B19" s="307" t="s">
        <v>236</v>
      </c>
      <c r="C19" s="308"/>
      <c r="D19" s="113" t="s">
        <v>513</v>
      </c>
      <c r="E19" s="115" t="s">
        <v>513</v>
      </c>
      <c r="F19" s="114" t="s">
        <v>513</v>
      </c>
      <c r="G19" s="114" t="s">
        <v>513</v>
      </c>
      <c r="H19" s="114" t="s">
        <v>513</v>
      </c>
      <c r="I19" s="140">
        <v>0</v>
      </c>
      <c r="J19" s="115" t="s">
        <v>513</v>
      </c>
      <c r="K19" s="116" t="s">
        <v>513</v>
      </c>
    </row>
    <row r="20" spans="1:11" ht="14.1" customHeight="1" x14ac:dyDescent="0.2">
      <c r="A20" s="306">
        <v>12</v>
      </c>
      <c r="B20" s="307" t="s">
        <v>237</v>
      </c>
      <c r="C20" s="308"/>
      <c r="D20" s="113">
        <v>0.23830801310694072</v>
      </c>
      <c r="E20" s="115">
        <v>8</v>
      </c>
      <c r="F20" s="114">
        <v>11</v>
      </c>
      <c r="G20" s="114">
        <v>11</v>
      </c>
      <c r="H20" s="114">
        <v>28</v>
      </c>
      <c r="I20" s="140">
        <v>12</v>
      </c>
      <c r="J20" s="115">
        <v>-4</v>
      </c>
      <c r="K20" s="116">
        <v>-33.333333333333336</v>
      </c>
    </row>
    <row r="21" spans="1:11" ht="14.1" customHeight="1" x14ac:dyDescent="0.2">
      <c r="A21" s="306">
        <v>21</v>
      </c>
      <c r="B21" s="307" t="s">
        <v>238</v>
      </c>
      <c r="C21" s="308"/>
      <c r="D21" s="113">
        <v>0.29788501638367593</v>
      </c>
      <c r="E21" s="115">
        <v>10</v>
      </c>
      <c r="F21" s="114">
        <v>5</v>
      </c>
      <c r="G21" s="114">
        <v>6</v>
      </c>
      <c r="H21" s="114">
        <v>11</v>
      </c>
      <c r="I21" s="140">
        <v>15</v>
      </c>
      <c r="J21" s="115">
        <v>-5</v>
      </c>
      <c r="K21" s="116">
        <v>-33.333333333333336</v>
      </c>
    </row>
    <row r="22" spans="1:11" ht="14.1" customHeight="1" x14ac:dyDescent="0.2">
      <c r="A22" s="306">
        <v>22</v>
      </c>
      <c r="B22" s="307" t="s">
        <v>239</v>
      </c>
      <c r="C22" s="308"/>
      <c r="D22" s="113">
        <v>1.3106940720881739</v>
      </c>
      <c r="E22" s="115">
        <v>44</v>
      </c>
      <c r="F22" s="114">
        <v>20</v>
      </c>
      <c r="G22" s="114">
        <v>52</v>
      </c>
      <c r="H22" s="114">
        <v>25</v>
      </c>
      <c r="I22" s="140">
        <v>48</v>
      </c>
      <c r="J22" s="115">
        <v>-4</v>
      </c>
      <c r="K22" s="116">
        <v>-8.3333333333333339</v>
      </c>
    </row>
    <row r="23" spans="1:11" ht="14.1" customHeight="1" x14ac:dyDescent="0.2">
      <c r="A23" s="306">
        <v>23</v>
      </c>
      <c r="B23" s="307" t="s">
        <v>240</v>
      </c>
      <c r="C23" s="308"/>
      <c r="D23" s="113">
        <v>0.53619302949061665</v>
      </c>
      <c r="E23" s="115">
        <v>18</v>
      </c>
      <c r="F23" s="114">
        <v>10</v>
      </c>
      <c r="G23" s="114">
        <v>22</v>
      </c>
      <c r="H23" s="114">
        <v>13</v>
      </c>
      <c r="I23" s="140">
        <v>22</v>
      </c>
      <c r="J23" s="115">
        <v>-4</v>
      </c>
      <c r="K23" s="116">
        <v>-18.181818181818183</v>
      </c>
    </row>
    <row r="24" spans="1:11" ht="14.1" customHeight="1" x14ac:dyDescent="0.2">
      <c r="A24" s="306">
        <v>24</v>
      </c>
      <c r="B24" s="307" t="s">
        <v>241</v>
      </c>
      <c r="C24" s="308"/>
      <c r="D24" s="113">
        <v>5.0342567768841224</v>
      </c>
      <c r="E24" s="115">
        <v>169</v>
      </c>
      <c r="F24" s="114">
        <v>95</v>
      </c>
      <c r="G24" s="114">
        <v>225</v>
      </c>
      <c r="H24" s="114">
        <v>165</v>
      </c>
      <c r="I24" s="140">
        <v>202</v>
      </c>
      <c r="J24" s="115">
        <v>-33</v>
      </c>
      <c r="K24" s="116">
        <v>-16.336633663366335</v>
      </c>
    </row>
    <row r="25" spans="1:11" ht="14.1" customHeight="1" x14ac:dyDescent="0.2">
      <c r="A25" s="306">
        <v>25</v>
      </c>
      <c r="B25" s="307" t="s">
        <v>242</v>
      </c>
      <c r="C25" s="308"/>
      <c r="D25" s="113">
        <v>4.3789097408400357</v>
      </c>
      <c r="E25" s="115">
        <v>147</v>
      </c>
      <c r="F25" s="114">
        <v>73</v>
      </c>
      <c r="G25" s="114">
        <v>237</v>
      </c>
      <c r="H25" s="114">
        <v>127</v>
      </c>
      <c r="I25" s="140">
        <v>218</v>
      </c>
      <c r="J25" s="115">
        <v>-71</v>
      </c>
      <c r="K25" s="116">
        <v>-32.568807339449542</v>
      </c>
    </row>
    <row r="26" spans="1:11" ht="14.1" customHeight="1" x14ac:dyDescent="0.2">
      <c r="A26" s="306">
        <v>26</v>
      </c>
      <c r="B26" s="307" t="s">
        <v>243</v>
      </c>
      <c r="C26" s="308"/>
      <c r="D26" s="113">
        <v>2.5320226392612453</v>
      </c>
      <c r="E26" s="115">
        <v>85</v>
      </c>
      <c r="F26" s="114">
        <v>34</v>
      </c>
      <c r="G26" s="114">
        <v>125</v>
      </c>
      <c r="H26" s="114">
        <v>46</v>
      </c>
      <c r="I26" s="140">
        <v>75</v>
      </c>
      <c r="J26" s="115">
        <v>10</v>
      </c>
      <c r="K26" s="116">
        <v>13.333333333333334</v>
      </c>
    </row>
    <row r="27" spans="1:11" ht="14.1" customHeight="1" x14ac:dyDescent="0.2">
      <c r="A27" s="306">
        <v>27</v>
      </c>
      <c r="B27" s="307" t="s">
        <v>244</v>
      </c>
      <c r="C27" s="308"/>
      <c r="D27" s="113">
        <v>1.3106940720881739</v>
      </c>
      <c r="E27" s="115">
        <v>44</v>
      </c>
      <c r="F27" s="114">
        <v>50</v>
      </c>
      <c r="G27" s="114">
        <v>71</v>
      </c>
      <c r="H27" s="114">
        <v>77</v>
      </c>
      <c r="I27" s="140">
        <v>82</v>
      </c>
      <c r="J27" s="115">
        <v>-38</v>
      </c>
      <c r="K27" s="116">
        <v>-46.341463414634148</v>
      </c>
    </row>
    <row r="28" spans="1:11" ht="14.1" customHeight="1" x14ac:dyDescent="0.2">
      <c r="A28" s="306">
        <v>28</v>
      </c>
      <c r="B28" s="307" t="s">
        <v>245</v>
      </c>
      <c r="C28" s="308"/>
      <c r="D28" s="113">
        <v>0.23830801310694072</v>
      </c>
      <c r="E28" s="115">
        <v>8</v>
      </c>
      <c r="F28" s="114">
        <v>4</v>
      </c>
      <c r="G28" s="114">
        <v>8</v>
      </c>
      <c r="H28" s="114">
        <v>7</v>
      </c>
      <c r="I28" s="140">
        <v>4</v>
      </c>
      <c r="J28" s="115">
        <v>4</v>
      </c>
      <c r="K28" s="116">
        <v>100</v>
      </c>
    </row>
    <row r="29" spans="1:11" ht="14.1" customHeight="1" x14ac:dyDescent="0.2">
      <c r="A29" s="306">
        <v>29</v>
      </c>
      <c r="B29" s="307" t="s">
        <v>246</v>
      </c>
      <c r="C29" s="308"/>
      <c r="D29" s="113">
        <v>3.4852546916890081</v>
      </c>
      <c r="E29" s="115">
        <v>117</v>
      </c>
      <c r="F29" s="114">
        <v>95</v>
      </c>
      <c r="G29" s="114">
        <v>137</v>
      </c>
      <c r="H29" s="114">
        <v>87</v>
      </c>
      <c r="I29" s="140">
        <v>110</v>
      </c>
      <c r="J29" s="115">
        <v>7</v>
      </c>
      <c r="K29" s="116">
        <v>6.3636363636363633</v>
      </c>
    </row>
    <row r="30" spans="1:11" ht="14.1" customHeight="1" x14ac:dyDescent="0.2">
      <c r="A30" s="306" t="s">
        <v>247</v>
      </c>
      <c r="B30" s="307" t="s">
        <v>248</v>
      </c>
      <c r="C30" s="308"/>
      <c r="D30" s="113" t="s">
        <v>513</v>
      </c>
      <c r="E30" s="115" t="s">
        <v>513</v>
      </c>
      <c r="F30" s="114">
        <v>10</v>
      </c>
      <c r="G30" s="114" t="s">
        <v>513</v>
      </c>
      <c r="H30" s="114" t="s">
        <v>513</v>
      </c>
      <c r="I30" s="140" t="s">
        <v>513</v>
      </c>
      <c r="J30" s="115" t="s">
        <v>513</v>
      </c>
      <c r="K30" s="116" t="s">
        <v>513</v>
      </c>
    </row>
    <row r="31" spans="1:11" ht="14.1" customHeight="1" x14ac:dyDescent="0.2">
      <c r="A31" s="306" t="s">
        <v>249</v>
      </c>
      <c r="B31" s="307" t="s">
        <v>250</v>
      </c>
      <c r="C31" s="308"/>
      <c r="D31" s="113">
        <v>2.7703306523681861</v>
      </c>
      <c r="E31" s="115">
        <v>93</v>
      </c>
      <c r="F31" s="114">
        <v>85</v>
      </c>
      <c r="G31" s="114">
        <v>108</v>
      </c>
      <c r="H31" s="114">
        <v>77</v>
      </c>
      <c r="I31" s="140">
        <v>91</v>
      </c>
      <c r="J31" s="115">
        <v>2</v>
      </c>
      <c r="K31" s="116">
        <v>2.197802197802198</v>
      </c>
    </row>
    <row r="32" spans="1:11" ht="14.1" customHeight="1" x14ac:dyDescent="0.2">
      <c r="A32" s="306">
        <v>31</v>
      </c>
      <c r="B32" s="307" t="s">
        <v>251</v>
      </c>
      <c r="C32" s="308"/>
      <c r="D32" s="113">
        <v>0.44682752457551383</v>
      </c>
      <c r="E32" s="115">
        <v>15</v>
      </c>
      <c r="F32" s="114">
        <v>23</v>
      </c>
      <c r="G32" s="114">
        <v>18</v>
      </c>
      <c r="H32" s="114">
        <v>18</v>
      </c>
      <c r="I32" s="140">
        <v>25</v>
      </c>
      <c r="J32" s="115">
        <v>-10</v>
      </c>
      <c r="K32" s="116">
        <v>-40</v>
      </c>
    </row>
    <row r="33" spans="1:11" ht="14.1" customHeight="1" x14ac:dyDescent="0.2">
      <c r="A33" s="306">
        <v>32</v>
      </c>
      <c r="B33" s="307" t="s">
        <v>252</v>
      </c>
      <c r="C33" s="308"/>
      <c r="D33" s="113">
        <v>1.6979445933869526</v>
      </c>
      <c r="E33" s="115">
        <v>57</v>
      </c>
      <c r="F33" s="114">
        <v>37</v>
      </c>
      <c r="G33" s="114">
        <v>76</v>
      </c>
      <c r="H33" s="114">
        <v>59</v>
      </c>
      <c r="I33" s="140">
        <v>51</v>
      </c>
      <c r="J33" s="115">
        <v>6</v>
      </c>
      <c r="K33" s="116">
        <v>11.764705882352942</v>
      </c>
    </row>
    <row r="34" spans="1:11" ht="14.1" customHeight="1" x14ac:dyDescent="0.2">
      <c r="A34" s="306">
        <v>33</v>
      </c>
      <c r="B34" s="307" t="s">
        <v>253</v>
      </c>
      <c r="C34" s="308"/>
      <c r="D34" s="113">
        <v>0.92344355078939533</v>
      </c>
      <c r="E34" s="115">
        <v>31</v>
      </c>
      <c r="F34" s="114">
        <v>16</v>
      </c>
      <c r="G34" s="114">
        <v>35</v>
      </c>
      <c r="H34" s="114">
        <v>20</v>
      </c>
      <c r="I34" s="140">
        <v>38</v>
      </c>
      <c r="J34" s="115">
        <v>-7</v>
      </c>
      <c r="K34" s="116">
        <v>-18.421052631578949</v>
      </c>
    </row>
    <row r="35" spans="1:11" ht="14.1" customHeight="1" x14ac:dyDescent="0.2">
      <c r="A35" s="306">
        <v>34</v>
      </c>
      <c r="B35" s="307" t="s">
        <v>254</v>
      </c>
      <c r="C35" s="308"/>
      <c r="D35" s="113">
        <v>1.2809055704498065</v>
      </c>
      <c r="E35" s="115">
        <v>43</v>
      </c>
      <c r="F35" s="114">
        <v>30</v>
      </c>
      <c r="G35" s="114">
        <v>68</v>
      </c>
      <c r="H35" s="114">
        <v>38</v>
      </c>
      <c r="I35" s="140">
        <v>51</v>
      </c>
      <c r="J35" s="115">
        <v>-8</v>
      </c>
      <c r="K35" s="116">
        <v>-15.686274509803921</v>
      </c>
    </row>
    <row r="36" spans="1:11" ht="14.1" customHeight="1" x14ac:dyDescent="0.2">
      <c r="A36" s="306">
        <v>41</v>
      </c>
      <c r="B36" s="307" t="s">
        <v>255</v>
      </c>
      <c r="C36" s="308"/>
      <c r="D36" s="113">
        <v>0.53619302949061665</v>
      </c>
      <c r="E36" s="115">
        <v>18</v>
      </c>
      <c r="F36" s="114">
        <v>8</v>
      </c>
      <c r="G36" s="114">
        <v>13</v>
      </c>
      <c r="H36" s="114">
        <v>11</v>
      </c>
      <c r="I36" s="140">
        <v>11</v>
      </c>
      <c r="J36" s="115">
        <v>7</v>
      </c>
      <c r="K36" s="116">
        <v>63.636363636363633</v>
      </c>
    </row>
    <row r="37" spans="1:11" ht="14.1" customHeight="1" x14ac:dyDescent="0.2">
      <c r="A37" s="306">
        <v>42</v>
      </c>
      <c r="B37" s="307" t="s">
        <v>256</v>
      </c>
      <c r="C37" s="308"/>
      <c r="D37" s="113" t="s">
        <v>513</v>
      </c>
      <c r="E37" s="115" t="s">
        <v>513</v>
      </c>
      <c r="F37" s="114" t="s">
        <v>513</v>
      </c>
      <c r="G37" s="114">
        <v>4</v>
      </c>
      <c r="H37" s="114" t="s">
        <v>513</v>
      </c>
      <c r="I37" s="140" t="s">
        <v>513</v>
      </c>
      <c r="J37" s="115" t="s">
        <v>513</v>
      </c>
      <c r="K37" s="116" t="s">
        <v>513</v>
      </c>
    </row>
    <row r="38" spans="1:11" ht="14.1" customHeight="1" x14ac:dyDescent="0.2">
      <c r="A38" s="306">
        <v>43</v>
      </c>
      <c r="B38" s="307" t="s">
        <v>257</v>
      </c>
      <c r="C38" s="308"/>
      <c r="D38" s="113">
        <v>2.7107536490914508</v>
      </c>
      <c r="E38" s="115">
        <v>91</v>
      </c>
      <c r="F38" s="114">
        <v>65</v>
      </c>
      <c r="G38" s="114">
        <v>100</v>
      </c>
      <c r="H38" s="114">
        <v>65</v>
      </c>
      <c r="I38" s="140">
        <v>83</v>
      </c>
      <c r="J38" s="115">
        <v>8</v>
      </c>
      <c r="K38" s="116">
        <v>9.6385542168674707</v>
      </c>
    </row>
    <row r="39" spans="1:11" ht="14.1" customHeight="1" x14ac:dyDescent="0.2">
      <c r="A39" s="306">
        <v>51</v>
      </c>
      <c r="B39" s="307" t="s">
        <v>258</v>
      </c>
      <c r="C39" s="308"/>
      <c r="D39" s="113">
        <v>19.332737563300565</v>
      </c>
      <c r="E39" s="115">
        <v>649</v>
      </c>
      <c r="F39" s="114">
        <v>679</v>
      </c>
      <c r="G39" s="114">
        <v>768</v>
      </c>
      <c r="H39" s="114">
        <v>644</v>
      </c>
      <c r="I39" s="140">
        <v>759</v>
      </c>
      <c r="J39" s="115">
        <v>-110</v>
      </c>
      <c r="K39" s="116">
        <v>-14.492753623188406</v>
      </c>
    </row>
    <row r="40" spans="1:11" ht="14.1" customHeight="1" x14ac:dyDescent="0.2">
      <c r="A40" s="306" t="s">
        <v>259</v>
      </c>
      <c r="B40" s="307" t="s">
        <v>260</v>
      </c>
      <c r="C40" s="308"/>
      <c r="D40" s="113">
        <v>18.79654453380995</v>
      </c>
      <c r="E40" s="115">
        <v>631</v>
      </c>
      <c r="F40" s="114">
        <v>668</v>
      </c>
      <c r="G40" s="114">
        <v>731</v>
      </c>
      <c r="H40" s="114">
        <v>623</v>
      </c>
      <c r="I40" s="140">
        <v>671</v>
      </c>
      <c r="J40" s="115">
        <v>-40</v>
      </c>
      <c r="K40" s="116">
        <v>-5.9612518628912072</v>
      </c>
    </row>
    <row r="41" spans="1:11" ht="14.1" customHeight="1" x14ac:dyDescent="0.2">
      <c r="A41" s="306"/>
      <c r="B41" s="307" t="s">
        <v>261</v>
      </c>
      <c r="C41" s="308"/>
      <c r="D41" s="113">
        <v>13.583556747095621</v>
      </c>
      <c r="E41" s="115">
        <v>456</v>
      </c>
      <c r="F41" s="114">
        <v>506</v>
      </c>
      <c r="G41" s="114">
        <v>562</v>
      </c>
      <c r="H41" s="114">
        <v>524</v>
      </c>
      <c r="I41" s="140">
        <v>612</v>
      </c>
      <c r="J41" s="115">
        <v>-156</v>
      </c>
      <c r="K41" s="116">
        <v>-25.490196078431371</v>
      </c>
    </row>
    <row r="42" spans="1:11" ht="14.1" customHeight="1" x14ac:dyDescent="0.2">
      <c r="A42" s="306">
        <v>52</v>
      </c>
      <c r="B42" s="307" t="s">
        <v>262</v>
      </c>
      <c r="C42" s="308"/>
      <c r="D42" s="113">
        <v>5.2725647899910637</v>
      </c>
      <c r="E42" s="115">
        <v>177</v>
      </c>
      <c r="F42" s="114">
        <v>154</v>
      </c>
      <c r="G42" s="114">
        <v>153</v>
      </c>
      <c r="H42" s="114">
        <v>150</v>
      </c>
      <c r="I42" s="140">
        <v>176</v>
      </c>
      <c r="J42" s="115">
        <v>1</v>
      </c>
      <c r="K42" s="116">
        <v>0.56818181818181823</v>
      </c>
    </row>
    <row r="43" spans="1:11" ht="14.1" customHeight="1" x14ac:dyDescent="0.2">
      <c r="A43" s="306" t="s">
        <v>263</v>
      </c>
      <c r="B43" s="307" t="s">
        <v>264</v>
      </c>
      <c r="C43" s="308"/>
      <c r="D43" s="113">
        <v>3.991659219541257</v>
      </c>
      <c r="E43" s="115">
        <v>134</v>
      </c>
      <c r="F43" s="114">
        <v>136</v>
      </c>
      <c r="G43" s="114">
        <v>97</v>
      </c>
      <c r="H43" s="114">
        <v>104</v>
      </c>
      <c r="I43" s="140">
        <v>112</v>
      </c>
      <c r="J43" s="115">
        <v>22</v>
      </c>
      <c r="K43" s="116">
        <v>19.642857142857142</v>
      </c>
    </row>
    <row r="44" spans="1:11" ht="14.1" customHeight="1" x14ac:dyDescent="0.2">
      <c r="A44" s="306">
        <v>53</v>
      </c>
      <c r="B44" s="307" t="s">
        <v>265</v>
      </c>
      <c r="C44" s="308"/>
      <c r="D44" s="113">
        <v>1.459636580280012</v>
      </c>
      <c r="E44" s="115">
        <v>49</v>
      </c>
      <c r="F44" s="114">
        <v>55</v>
      </c>
      <c r="G44" s="114">
        <v>116</v>
      </c>
      <c r="H44" s="114">
        <v>65</v>
      </c>
      <c r="I44" s="140">
        <v>97</v>
      </c>
      <c r="J44" s="115">
        <v>-48</v>
      </c>
      <c r="K44" s="116">
        <v>-49.484536082474229</v>
      </c>
    </row>
    <row r="45" spans="1:11" ht="14.1" customHeight="1" x14ac:dyDescent="0.2">
      <c r="A45" s="306" t="s">
        <v>266</v>
      </c>
      <c r="B45" s="307" t="s">
        <v>267</v>
      </c>
      <c r="C45" s="308"/>
      <c r="D45" s="113">
        <v>1.4000595770032767</v>
      </c>
      <c r="E45" s="115">
        <v>47</v>
      </c>
      <c r="F45" s="114">
        <v>53</v>
      </c>
      <c r="G45" s="114">
        <v>110</v>
      </c>
      <c r="H45" s="114">
        <v>65</v>
      </c>
      <c r="I45" s="140">
        <v>94</v>
      </c>
      <c r="J45" s="115">
        <v>-47</v>
      </c>
      <c r="K45" s="116">
        <v>-50</v>
      </c>
    </row>
    <row r="46" spans="1:11" ht="14.1" customHeight="1" x14ac:dyDescent="0.2">
      <c r="A46" s="306">
        <v>54</v>
      </c>
      <c r="B46" s="307" t="s">
        <v>268</v>
      </c>
      <c r="C46" s="308"/>
      <c r="D46" s="113">
        <v>3.9022937146261545</v>
      </c>
      <c r="E46" s="115">
        <v>131</v>
      </c>
      <c r="F46" s="114">
        <v>152</v>
      </c>
      <c r="G46" s="114">
        <v>209</v>
      </c>
      <c r="H46" s="114">
        <v>203</v>
      </c>
      <c r="I46" s="140">
        <v>239</v>
      </c>
      <c r="J46" s="115">
        <v>-108</v>
      </c>
      <c r="K46" s="116">
        <v>-45.188284518828453</v>
      </c>
    </row>
    <row r="47" spans="1:11" ht="14.1" customHeight="1" x14ac:dyDescent="0.2">
      <c r="A47" s="306">
        <v>61</v>
      </c>
      <c r="B47" s="307" t="s">
        <v>269</v>
      </c>
      <c r="C47" s="308"/>
      <c r="D47" s="113">
        <v>2.6511766458147155</v>
      </c>
      <c r="E47" s="115">
        <v>89</v>
      </c>
      <c r="F47" s="114">
        <v>76</v>
      </c>
      <c r="G47" s="114">
        <v>154</v>
      </c>
      <c r="H47" s="114">
        <v>74</v>
      </c>
      <c r="I47" s="140">
        <v>114</v>
      </c>
      <c r="J47" s="115">
        <v>-25</v>
      </c>
      <c r="K47" s="116">
        <v>-21.92982456140351</v>
      </c>
    </row>
    <row r="48" spans="1:11" ht="14.1" customHeight="1" x14ac:dyDescent="0.2">
      <c r="A48" s="306">
        <v>62</v>
      </c>
      <c r="B48" s="307" t="s">
        <v>270</v>
      </c>
      <c r="C48" s="308"/>
      <c r="D48" s="113">
        <v>7.4173369079535298</v>
      </c>
      <c r="E48" s="115">
        <v>249</v>
      </c>
      <c r="F48" s="114">
        <v>333</v>
      </c>
      <c r="G48" s="114">
        <v>454</v>
      </c>
      <c r="H48" s="114">
        <v>253</v>
      </c>
      <c r="I48" s="140">
        <v>237</v>
      </c>
      <c r="J48" s="115">
        <v>12</v>
      </c>
      <c r="K48" s="116">
        <v>5.0632911392405067</v>
      </c>
    </row>
    <row r="49" spans="1:11" ht="14.1" customHeight="1" x14ac:dyDescent="0.2">
      <c r="A49" s="306">
        <v>63</v>
      </c>
      <c r="B49" s="307" t="s">
        <v>271</v>
      </c>
      <c r="C49" s="308"/>
      <c r="D49" s="113">
        <v>4.5278522490318736</v>
      </c>
      <c r="E49" s="115">
        <v>152</v>
      </c>
      <c r="F49" s="114">
        <v>138</v>
      </c>
      <c r="G49" s="114">
        <v>198</v>
      </c>
      <c r="H49" s="114">
        <v>138</v>
      </c>
      <c r="I49" s="140">
        <v>155</v>
      </c>
      <c r="J49" s="115">
        <v>-3</v>
      </c>
      <c r="K49" s="116">
        <v>-1.935483870967742</v>
      </c>
    </row>
    <row r="50" spans="1:11" ht="14.1" customHeight="1" x14ac:dyDescent="0.2">
      <c r="A50" s="306" t="s">
        <v>272</v>
      </c>
      <c r="B50" s="307" t="s">
        <v>273</v>
      </c>
      <c r="C50" s="308"/>
      <c r="D50" s="113">
        <v>0.6255585344057194</v>
      </c>
      <c r="E50" s="115">
        <v>21</v>
      </c>
      <c r="F50" s="114">
        <v>8</v>
      </c>
      <c r="G50" s="114">
        <v>24</v>
      </c>
      <c r="H50" s="114">
        <v>23</v>
      </c>
      <c r="I50" s="140">
        <v>9</v>
      </c>
      <c r="J50" s="115">
        <v>12</v>
      </c>
      <c r="K50" s="116">
        <v>133.33333333333334</v>
      </c>
    </row>
    <row r="51" spans="1:11" ht="14.1" customHeight="1" x14ac:dyDescent="0.2">
      <c r="A51" s="306" t="s">
        <v>274</v>
      </c>
      <c r="B51" s="307" t="s">
        <v>275</v>
      </c>
      <c r="C51" s="308"/>
      <c r="D51" s="113">
        <v>3.3363121834971703</v>
      </c>
      <c r="E51" s="115">
        <v>112</v>
      </c>
      <c r="F51" s="114">
        <v>117</v>
      </c>
      <c r="G51" s="114">
        <v>142</v>
      </c>
      <c r="H51" s="114">
        <v>107</v>
      </c>
      <c r="I51" s="140">
        <v>130</v>
      </c>
      <c r="J51" s="115">
        <v>-18</v>
      </c>
      <c r="K51" s="116">
        <v>-13.846153846153847</v>
      </c>
    </row>
    <row r="52" spans="1:11" ht="14.1" customHeight="1" x14ac:dyDescent="0.2">
      <c r="A52" s="306">
        <v>71</v>
      </c>
      <c r="B52" s="307" t="s">
        <v>276</v>
      </c>
      <c r="C52" s="308"/>
      <c r="D52" s="113">
        <v>8.5790884718498663</v>
      </c>
      <c r="E52" s="115">
        <v>288</v>
      </c>
      <c r="F52" s="114">
        <v>251</v>
      </c>
      <c r="G52" s="114">
        <v>383</v>
      </c>
      <c r="H52" s="114">
        <v>259</v>
      </c>
      <c r="I52" s="140">
        <v>458</v>
      </c>
      <c r="J52" s="115">
        <v>-170</v>
      </c>
      <c r="K52" s="116">
        <v>-37.117903930131007</v>
      </c>
    </row>
    <row r="53" spans="1:11" ht="14.1" customHeight="1" x14ac:dyDescent="0.2">
      <c r="A53" s="306" t="s">
        <v>277</v>
      </c>
      <c r="B53" s="307" t="s">
        <v>278</v>
      </c>
      <c r="C53" s="308"/>
      <c r="D53" s="113">
        <v>3.9022937146261545</v>
      </c>
      <c r="E53" s="115">
        <v>131</v>
      </c>
      <c r="F53" s="114">
        <v>103</v>
      </c>
      <c r="G53" s="114">
        <v>170</v>
      </c>
      <c r="H53" s="114">
        <v>99</v>
      </c>
      <c r="I53" s="140">
        <v>254</v>
      </c>
      <c r="J53" s="115">
        <v>-123</v>
      </c>
      <c r="K53" s="116">
        <v>-48.425196850393704</v>
      </c>
    </row>
    <row r="54" spans="1:11" ht="14.1" customHeight="1" x14ac:dyDescent="0.2">
      <c r="A54" s="306" t="s">
        <v>279</v>
      </c>
      <c r="B54" s="307" t="s">
        <v>280</v>
      </c>
      <c r="C54" s="308"/>
      <c r="D54" s="113">
        <v>3.8129282097110515</v>
      </c>
      <c r="E54" s="115">
        <v>128</v>
      </c>
      <c r="F54" s="114">
        <v>126</v>
      </c>
      <c r="G54" s="114">
        <v>184</v>
      </c>
      <c r="H54" s="114">
        <v>125</v>
      </c>
      <c r="I54" s="140">
        <v>174</v>
      </c>
      <c r="J54" s="115">
        <v>-46</v>
      </c>
      <c r="K54" s="116">
        <v>-26.436781609195403</v>
      </c>
    </row>
    <row r="55" spans="1:11" ht="14.1" customHeight="1" x14ac:dyDescent="0.2">
      <c r="A55" s="306">
        <v>72</v>
      </c>
      <c r="B55" s="307" t="s">
        <v>281</v>
      </c>
      <c r="C55" s="308"/>
      <c r="D55" s="113">
        <v>1.9958296097706285</v>
      </c>
      <c r="E55" s="115">
        <v>67</v>
      </c>
      <c r="F55" s="114">
        <v>53</v>
      </c>
      <c r="G55" s="114">
        <v>138</v>
      </c>
      <c r="H55" s="114">
        <v>49</v>
      </c>
      <c r="I55" s="140">
        <v>91</v>
      </c>
      <c r="J55" s="115">
        <v>-24</v>
      </c>
      <c r="K55" s="116">
        <v>-26.373626373626372</v>
      </c>
    </row>
    <row r="56" spans="1:11" ht="14.1" customHeight="1" x14ac:dyDescent="0.2">
      <c r="A56" s="306" t="s">
        <v>282</v>
      </c>
      <c r="B56" s="307" t="s">
        <v>283</v>
      </c>
      <c r="C56" s="308"/>
      <c r="D56" s="113">
        <v>0.59577003276735185</v>
      </c>
      <c r="E56" s="115">
        <v>20</v>
      </c>
      <c r="F56" s="114">
        <v>14</v>
      </c>
      <c r="G56" s="114">
        <v>55</v>
      </c>
      <c r="H56" s="114">
        <v>15</v>
      </c>
      <c r="I56" s="140">
        <v>33</v>
      </c>
      <c r="J56" s="115">
        <v>-13</v>
      </c>
      <c r="K56" s="116">
        <v>-39.393939393939391</v>
      </c>
    </row>
    <row r="57" spans="1:11" ht="14.1" customHeight="1" x14ac:dyDescent="0.2">
      <c r="A57" s="306" t="s">
        <v>284</v>
      </c>
      <c r="B57" s="307" t="s">
        <v>285</v>
      </c>
      <c r="C57" s="308"/>
      <c r="D57" s="113">
        <v>0.65534703604408695</v>
      </c>
      <c r="E57" s="115">
        <v>22</v>
      </c>
      <c r="F57" s="114">
        <v>29</v>
      </c>
      <c r="G57" s="114">
        <v>39</v>
      </c>
      <c r="H57" s="114">
        <v>22</v>
      </c>
      <c r="I57" s="140">
        <v>27</v>
      </c>
      <c r="J57" s="115">
        <v>-5</v>
      </c>
      <c r="K57" s="116">
        <v>-18.518518518518519</v>
      </c>
    </row>
    <row r="58" spans="1:11" ht="14.1" customHeight="1" x14ac:dyDescent="0.2">
      <c r="A58" s="306">
        <v>73</v>
      </c>
      <c r="B58" s="307" t="s">
        <v>286</v>
      </c>
      <c r="C58" s="308"/>
      <c r="D58" s="113">
        <v>1.0723860589812333</v>
      </c>
      <c r="E58" s="115">
        <v>36</v>
      </c>
      <c r="F58" s="114">
        <v>54</v>
      </c>
      <c r="G58" s="114">
        <v>125</v>
      </c>
      <c r="H58" s="114">
        <v>55</v>
      </c>
      <c r="I58" s="140">
        <v>69</v>
      </c>
      <c r="J58" s="115">
        <v>-33</v>
      </c>
      <c r="K58" s="116">
        <v>-47.826086956521742</v>
      </c>
    </row>
    <row r="59" spans="1:11" ht="14.1" customHeight="1" x14ac:dyDescent="0.2">
      <c r="A59" s="306" t="s">
        <v>287</v>
      </c>
      <c r="B59" s="307" t="s">
        <v>288</v>
      </c>
      <c r="C59" s="308"/>
      <c r="D59" s="113">
        <v>0.65534703604408695</v>
      </c>
      <c r="E59" s="115">
        <v>22</v>
      </c>
      <c r="F59" s="114">
        <v>37</v>
      </c>
      <c r="G59" s="114">
        <v>72</v>
      </c>
      <c r="H59" s="114">
        <v>40</v>
      </c>
      <c r="I59" s="140">
        <v>43</v>
      </c>
      <c r="J59" s="115">
        <v>-21</v>
      </c>
      <c r="K59" s="116">
        <v>-48.837209302325583</v>
      </c>
    </row>
    <row r="60" spans="1:11" ht="14.1" customHeight="1" x14ac:dyDescent="0.2">
      <c r="A60" s="306">
        <v>81</v>
      </c>
      <c r="B60" s="307" t="s">
        <v>289</v>
      </c>
      <c r="C60" s="308"/>
      <c r="D60" s="113">
        <v>6.732201370271075</v>
      </c>
      <c r="E60" s="115">
        <v>226</v>
      </c>
      <c r="F60" s="114">
        <v>274</v>
      </c>
      <c r="G60" s="114">
        <v>308</v>
      </c>
      <c r="H60" s="114">
        <v>161</v>
      </c>
      <c r="I60" s="140">
        <v>224</v>
      </c>
      <c r="J60" s="115">
        <v>2</v>
      </c>
      <c r="K60" s="116">
        <v>0.8928571428571429</v>
      </c>
    </row>
    <row r="61" spans="1:11" ht="14.1" customHeight="1" x14ac:dyDescent="0.2">
      <c r="A61" s="306" t="s">
        <v>290</v>
      </c>
      <c r="B61" s="307" t="s">
        <v>291</v>
      </c>
      <c r="C61" s="308"/>
      <c r="D61" s="113">
        <v>3.0980041703902295</v>
      </c>
      <c r="E61" s="115">
        <v>104</v>
      </c>
      <c r="F61" s="114">
        <v>53</v>
      </c>
      <c r="G61" s="114">
        <v>164</v>
      </c>
      <c r="H61" s="114">
        <v>52</v>
      </c>
      <c r="I61" s="140">
        <v>80</v>
      </c>
      <c r="J61" s="115">
        <v>24</v>
      </c>
      <c r="K61" s="116">
        <v>30</v>
      </c>
    </row>
    <row r="62" spans="1:11" ht="14.1" customHeight="1" x14ac:dyDescent="0.2">
      <c r="A62" s="306" t="s">
        <v>292</v>
      </c>
      <c r="B62" s="307" t="s">
        <v>293</v>
      </c>
      <c r="C62" s="308"/>
      <c r="D62" s="113">
        <v>1.1915400655347037</v>
      </c>
      <c r="E62" s="115">
        <v>40</v>
      </c>
      <c r="F62" s="114">
        <v>166</v>
      </c>
      <c r="G62" s="114">
        <v>72</v>
      </c>
      <c r="H62" s="114">
        <v>35</v>
      </c>
      <c r="I62" s="140">
        <v>78</v>
      </c>
      <c r="J62" s="115">
        <v>-38</v>
      </c>
      <c r="K62" s="116">
        <v>-48.717948717948715</v>
      </c>
    </row>
    <row r="63" spans="1:11" ht="14.1" customHeight="1" x14ac:dyDescent="0.2">
      <c r="A63" s="306"/>
      <c r="B63" s="307" t="s">
        <v>294</v>
      </c>
      <c r="C63" s="308"/>
      <c r="D63" s="113">
        <v>0.89365504915102767</v>
      </c>
      <c r="E63" s="115">
        <v>30</v>
      </c>
      <c r="F63" s="114">
        <v>127</v>
      </c>
      <c r="G63" s="114">
        <v>50</v>
      </c>
      <c r="H63" s="114">
        <v>33</v>
      </c>
      <c r="I63" s="140">
        <v>65</v>
      </c>
      <c r="J63" s="115">
        <v>-35</v>
      </c>
      <c r="K63" s="116">
        <v>-53.846153846153847</v>
      </c>
    </row>
    <row r="64" spans="1:11" ht="14.1" customHeight="1" x14ac:dyDescent="0.2">
      <c r="A64" s="306" t="s">
        <v>295</v>
      </c>
      <c r="B64" s="307" t="s">
        <v>296</v>
      </c>
      <c r="C64" s="308"/>
      <c r="D64" s="113">
        <v>1.3106940720881739</v>
      </c>
      <c r="E64" s="115">
        <v>44</v>
      </c>
      <c r="F64" s="114">
        <v>22</v>
      </c>
      <c r="G64" s="114">
        <v>33</v>
      </c>
      <c r="H64" s="114">
        <v>26</v>
      </c>
      <c r="I64" s="140">
        <v>28</v>
      </c>
      <c r="J64" s="115">
        <v>16</v>
      </c>
      <c r="K64" s="116">
        <v>57.142857142857146</v>
      </c>
    </row>
    <row r="65" spans="1:11" ht="14.1" customHeight="1" x14ac:dyDescent="0.2">
      <c r="A65" s="306" t="s">
        <v>297</v>
      </c>
      <c r="B65" s="307" t="s">
        <v>298</v>
      </c>
      <c r="C65" s="308"/>
      <c r="D65" s="113">
        <v>0.53619302949061665</v>
      </c>
      <c r="E65" s="115">
        <v>18</v>
      </c>
      <c r="F65" s="114">
        <v>8</v>
      </c>
      <c r="G65" s="114">
        <v>18</v>
      </c>
      <c r="H65" s="114">
        <v>17</v>
      </c>
      <c r="I65" s="140">
        <v>21</v>
      </c>
      <c r="J65" s="115">
        <v>-3</v>
      </c>
      <c r="K65" s="116">
        <v>-14.285714285714286</v>
      </c>
    </row>
    <row r="66" spans="1:11" ht="14.1" customHeight="1" x14ac:dyDescent="0.2">
      <c r="A66" s="306">
        <v>82</v>
      </c>
      <c r="B66" s="307" t="s">
        <v>299</v>
      </c>
      <c r="C66" s="308"/>
      <c r="D66" s="113">
        <v>2.4128686327077746</v>
      </c>
      <c r="E66" s="115">
        <v>81</v>
      </c>
      <c r="F66" s="114">
        <v>67</v>
      </c>
      <c r="G66" s="114">
        <v>146</v>
      </c>
      <c r="H66" s="114">
        <v>71</v>
      </c>
      <c r="I66" s="140">
        <v>94</v>
      </c>
      <c r="J66" s="115">
        <v>-13</v>
      </c>
      <c r="K66" s="116">
        <v>-13.829787234042554</v>
      </c>
    </row>
    <row r="67" spans="1:11" ht="14.1" customHeight="1" x14ac:dyDescent="0.2">
      <c r="A67" s="306" t="s">
        <v>300</v>
      </c>
      <c r="B67" s="307" t="s">
        <v>301</v>
      </c>
      <c r="C67" s="308"/>
      <c r="D67" s="113">
        <v>1.012809055704498</v>
      </c>
      <c r="E67" s="115">
        <v>34</v>
      </c>
      <c r="F67" s="114">
        <v>22</v>
      </c>
      <c r="G67" s="114">
        <v>65</v>
      </c>
      <c r="H67" s="114">
        <v>33</v>
      </c>
      <c r="I67" s="140">
        <v>45</v>
      </c>
      <c r="J67" s="115">
        <v>-11</v>
      </c>
      <c r="K67" s="116">
        <v>-24.444444444444443</v>
      </c>
    </row>
    <row r="68" spans="1:11" ht="14.1" customHeight="1" x14ac:dyDescent="0.2">
      <c r="A68" s="306" t="s">
        <v>302</v>
      </c>
      <c r="B68" s="307" t="s">
        <v>303</v>
      </c>
      <c r="C68" s="308"/>
      <c r="D68" s="113">
        <v>0.86386654751266012</v>
      </c>
      <c r="E68" s="115">
        <v>29</v>
      </c>
      <c r="F68" s="114">
        <v>33</v>
      </c>
      <c r="G68" s="114">
        <v>45</v>
      </c>
      <c r="H68" s="114">
        <v>26</v>
      </c>
      <c r="I68" s="140">
        <v>27</v>
      </c>
      <c r="J68" s="115">
        <v>2</v>
      </c>
      <c r="K68" s="116">
        <v>7.4074074074074074</v>
      </c>
    </row>
    <row r="69" spans="1:11" ht="14.1" customHeight="1" x14ac:dyDescent="0.2">
      <c r="A69" s="306">
        <v>83</v>
      </c>
      <c r="B69" s="307" t="s">
        <v>304</v>
      </c>
      <c r="C69" s="308"/>
      <c r="D69" s="113">
        <v>3.276735180220435</v>
      </c>
      <c r="E69" s="115">
        <v>110</v>
      </c>
      <c r="F69" s="114">
        <v>82</v>
      </c>
      <c r="G69" s="114">
        <v>324</v>
      </c>
      <c r="H69" s="114">
        <v>136</v>
      </c>
      <c r="I69" s="140">
        <v>143</v>
      </c>
      <c r="J69" s="115">
        <v>-33</v>
      </c>
      <c r="K69" s="116">
        <v>-23.076923076923077</v>
      </c>
    </row>
    <row r="70" spans="1:11" ht="14.1" customHeight="1" x14ac:dyDescent="0.2">
      <c r="A70" s="306" t="s">
        <v>305</v>
      </c>
      <c r="B70" s="307" t="s">
        <v>306</v>
      </c>
      <c r="C70" s="308"/>
      <c r="D70" s="113">
        <v>2.7703306523681861</v>
      </c>
      <c r="E70" s="115">
        <v>93</v>
      </c>
      <c r="F70" s="114">
        <v>74</v>
      </c>
      <c r="G70" s="114">
        <v>299</v>
      </c>
      <c r="H70" s="114">
        <v>124</v>
      </c>
      <c r="I70" s="140">
        <v>128</v>
      </c>
      <c r="J70" s="115">
        <v>-35</v>
      </c>
      <c r="K70" s="116">
        <v>-27.34375</v>
      </c>
    </row>
    <row r="71" spans="1:11" ht="14.1" customHeight="1" x14ac:dyDescent="0.2">
      <c r="A71" s="306"/>
      <c r="B71" s="307" t="s">
        <v>307</v>
      </c>
      <c r="C71" s="308"/>
      <c r="D71" s="113">
        <v>1.7277330950253202</v>
      </c>
      <c r="E71" s="115">
        <v>58</v>
      </c>
      <c r="F71" s="114">
        <v>32</v>
      </c>
      <c r="G71" s="114">
        <v>168</v>
      </c>
      <c r="H71" s="114">
        <v>45</v>
      </c>
      <c r="I71" s="140">
        <v>42</v>
      </c>
      <c r="J71" s="115">
        <v>16</v>
      </c>
      <c r="K71" s="116">
        <v>38.095238095238095</v>
      </c>
    </row>
    <row r="72" spans="1:11" ht="14.1" customHeight="1" x14ac:dyDescent="0.2">
      <c r="A72" s="306">
        <v>84</v>
      </c>
      <c r="B72" s="307" t="s">
        <v>308</v>
      </c>
      <c r="C72" s="308"/>
      <c r="D72" s="113">
        <v>1.3404825737265416</v>
      </c>
      <c r="E72" s="115">
        <v>45</v>
      </c>
      <c r="F72" s="114">
        <v>43</v>
      </c>
      <c r="G72" s="114">
        <v>89</v>
      </c>
      <c r="H72" s="114">
        <v>24</v>
      </c>
      <c r="I72" s="140">
        <v>37</v>
      </c>
      <c r="J72" s="115">
        <v>8</v>
      </c>
      <c r="K72" s="116">
        <v>21.621621621621621</v>
      </c>
    </row>
    <row r="73" spans="1:11" ht="14.1" customHeight="1" x14ac:dyDescent="0.2">
      <c r="A73" s="306" t="s">
        <v>309</v>
      </c>
      <c r="B73" s="307" t="s">
        <v>310</v>
      </c>
      <c r="C73" s="308"/>
      <c r="D73" s="113">
        <v>0.38725052129877868</v>
      </c>
      <c r="E73" s="115">
        <v>13</v>
      </c>
      <c r="F73" s="114">
        <v>11</v>
      </c>
      <c r="G73" s="114">
        <v>31</v>
      </c>
      <c r="H73" s="114">
        <v>4</v>
      </c>
      <c r="I73" s="140">
        <v>9</v>
      </c>
      <c r="J73" s="115">
        <v>4</v>
      </c>
      <c r="K73" s="116">
        <v>44.444444444444443</v>
      </c>
    </row>
    <row r="74" spans="1:11" ht="14.1" customHeight="1" x14ac:dyDescent="0.2">
      <c r="A74" s="306" t="s">
        <v>311</v>
      </c>
      <c r="B74" s="307" t="s">
        <v>312</v>
      </c>
      <c r="C74" s="308"/>
      <c r="D74" s="113">
        <v>0.11915400655347036</v>
      </c>
      <c r="E74" s="115">
        <v>4</v>
      </c>
      <c r="F74" s="114">
        <v>4</v>
      </c>
      <c r="G74" s="114">
        <v>20</v>
      </c>
      <c r="H74" s="114">
        <v>8</v>
      </c>
      <c r="I74" s="140">
        <v>10</v>
      </c>
      <c r="J74" s="115">
        <v>-6</v>
      </c>
      <c r="K74" s="116">
        <v>-60</v>
      </c>
    </row>
    <row r="75" spans="1:11" ht="14.1" customHeight="1" x14ac:dyDescent="0.2">
      <c r="A75" s="306" t="s">
        <v>313</v>
      </c>
      <c r="B75" s="307" t="s">
        <v>314</v>
      </c>
      <c r="C75" s="308"/>
      <c r="D75" s="113">
        <v>0.32767351802204348</v>
      </c>
      <c r="E75" s="115">
        <v>11</v>
      </c>
      <c r="F75" s="114">
        <v>7</v>
      </c>
      <c r="G75" s="114">
        <v>3</v>
      </c>
      <c r="H75" s="114" t="s">
        <v>513</v>
      </c>
      <c r="I75" s="140" t="s">
        <v>513</v>
      </c>
      <c r="J75" s="115" t="s">
        <v>513</v>
      </c>
      <c r="K75" s="116" t="s">
        <v>513</v>
      </c>
    </row>
    <row r="76" spans="1:11" ht="14.1" customHeight="1" x14ac:dyDescent="0.2">
      <c r="A76" s="306">
        <v>91</v>
      </c>
      <c r="B76" s="307" t="s">
        <v>315</v>
      </c>
      <c r="C76" s="308"/>
      <c r="D76" s="113" t="s">
        <v>513</v>
      </c>
      <c r="E76" s="115" t="s">
        <v>513</v>
      </c>
      <c r="F76" s="114">
        <v>0</v>
      </c>
      <c r="G76" s="114">
        <v>0</v>
      </c>
      <c r="H76" s="114" t="s">
        <v>513</v>
      </c>
      <c r="I76" s="140">
        <v>0</v>
      </c>
      <c r="J76" s="115" t="s">
        <v>513</v>
      </c>
      <c r="K76" s="116" t="s">
        <v>513</v>
      </c>
    </row>
    <row r="77" spans="1:11" ht="14.1" customHeight="1" x14ac:dyDescent="0.2">
      <c r="A77" s="306">
        <v>92</v>
      </c>
      <c r="B77" s="307" t="s">
        <v>316</v>
      </c>
      <c r="C77" s="308"/>
      <c r="D77" s="113">
        <v>0.80428954423592491</v>
      </c>
      <c r="E77" s="115">
        <v>27</v>
      </c>
      <c r="F77" s="114">
        <v>26</v>
      </c>
      <c r="G77" s="114">
        <v>39</v>
      </c>
      <c r="H77" s="114">
        <v>32</v>
      </c>
      <c r="I77" s="140">
        <v>36</v>
      </c>
      <c r="J77" s="115">
        <v>-9</v>
      </c>
      <c r="K77" s="116">
        <v>-25</v>
      </c>
    </row>
    <row r="78" spans="1:11" ht="14.1" customHeight="1" x14ac:dyDescent="0.2">
      <c r="A78" s="306">
        <v>93</v>
      </c>
      <c r="B78" s="307" t="s">
        <v>317</v>
      </c>
      <c r="C78" s="308"/>
      <c r="D78" s="113">
        <v>0.20851951146857314</v>
      </c>
      <c r="E78" s="115">
        <v>7</v>
      </c>
      <c r="F78" s="114" t="s">
        <v>513</v>
      </c>
      <c r="G78" s="114">
        <v>15</v>
      </c>
      <c r="H78" s="114" t="s">
        <v>513</v>
      </c>
      <c r="I78" s="140">
        <v>6</v>
      </c>
      <c r="J78" s="115">
        <v>1</v>
      </c>
      <c r="K78" s="116">
        <v>16.666666666666668</v>
      </c>
    </row>
    <row r="79" spans="1:11" ht="14.1" customHeight="1" x14ac:dyDescent="0.2">
      <c r="A79" s="306">
        <v>94</v>
      </c>
      <c r="B79" s="307" t="s">
        <v>318</v>
      </c>
      <c r="C79" s="308"/>
      <c r="D79" s="113">
        <v>1.3106940720881739</v>
      </c>
      <c r="E79" s="115">
        <v>44</v>
      </c>
      <c r="F79" s="114">
        <v>20</v>
      </c>
      <c r="G79" s="114">
        <v>41</v>
      </c>
      <c r="H79" s="114">
        <v>22</v>
      </c>
      <c r="I79" s="140">
        <v>39</v>
      </c>
      <c r="J79" s="115">
        <v>5</v>
      </c>
      <c r="K79" s="116">
        <v>12.820512820512821</v>
      </c>
    </row>
    <row r="80" spans="1:11" ht="14.1" customHeight="1" x14ac:dyDescent="0.2">
      <c r="A80" s="306" t="s">
        <v>319</v>
      </c>
      <c r="B80" s="307" t="s">
        <v>320</v>
      </c>
      <c r="C80" s="308"/>
      <c r="D80" s="113">
        <v>0</v>
      </c>
      <c r="E80" s="115">
        <v>0</v>
      </c>
      <c r="F80" s="114">
        <v>0</v>
      </c>
      <c r="G80" s="114">
        <v>0</v>
      </c>
      <c r="H80" s="114">
        <v>0</v>
      </c>
      <c r="I80" s="140">
        <v>0</v>
      </c>
      <c r="J80" s="115">
        <v>0</v>
      </c>
      <c r="K80" s="116">
        <v>0</v>
      </c>
    </row>
    <row r="81" spans="1:11" ht="14.1" customHeight="1" x14ac:dyDescent="0.2">
      <c r="A81" s="310" t="s">
        <v>321</v>
      </c>
      <c r="B81" s="311" t="s">
        <v>333</v>
      </c>
      <c r="C81" s="312"/>
      <c r="D81" s="125">
        <v>0.47661602621388144</v>
      </c>
      <c r="E81" s="143">
        <v>16</v>
      </c>
      <c r="F81" s="144">
        <v>18</v>
      </c>
      <c r="G81" s="144">
        <v>79</v>
      </c>
      <c r="H81" s="144">
        <v>16</v>
      </c>
      <c r="I81" s="145">
        <v>17</v>
      </c>
      <c r="J81" s="143">
        <v>-1</v>
      </c>
      <c r="K81" s="146">
        <v>-5.882352941176471</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4" t="s">
        <v>364</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151" t="s">
        <v>365</v>
      </c>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5">
    <mergeCell ref="A3:K3"/>
    <mergeCell ref="A4:K4"/>
    <mergeCell ref="A5:E5"/>
    <mergeCell ref="A7:C10"/>
    <mergeCell ref="D7:D10"/>
    <mergeCell ref="E7:I7"/>
    <mergeCell ref="J7:K8"/>
    <mergeCell ref="E8:E9"/>
    <mergeCell ref="F8:F9"/>
    <mergeCell ref="G8:G9"/>
    <mergeCell ref="H8:H9"/>
    <mergeCell ref="I8:I9"/>
    <mergeCell ref="A84:K84"/>
    <mergeCell ref="A85:K85"/>
    <mergeCell ref="A87:K87"/>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366</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56" t="s">
        <v>367</v>
      </c>
      <c r="E7" s="657"/>
      <c r="F7" s="657"/>
      <c r="G7" s="657"/>
      <c r="H7" s="658"/>
      <c r="I7" s="588" t="s">
        <v>359</v>
      </c>
      <c r="J7" s="589"/>
      <c r="K7" s="96"/>
      <c r="L7" s="96"/>
      <c r="M7" s="96"/>
      <c r="N7" s="96"/>
      <c r="O7" s="96"/>
    </row>
    <row r="8" spans="1:15" ht="21.75" customHeight="1" x14ac:dyDescent="0.2">
      <c r="A8" s="616"/>
      <c r="B8" s="617"/>
      <c r="C8" s="583"/>
      <c r="D8" s="566" t="s">
        <v>335</v>
      </c>
      <c r="E8" s="566" t="s">
        <v>337</v>
      </c>
      <c r="F8" s="566" t="s">
        <v>338</v>
      </c>
      <c r="G8" s="566" t="s">
        <v>339</v>
      </c>
      <c r="H8" s="566" t="s">
        <v>340</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3852</v>
      </c>
      <c r="E11" s="114">
        <v>3331</v>
      </c>
      <c r="F11" s="114">
        <v>4251</v>
      </c>
      <c r="G11" s="114">
        <v>3016</v>
      </c>
      <c r="H11" s="140">
        <v>3981</v>
      </c>
      <c r="I11" s="115">
        <v>-129</v>
      </c>
      <c r="J11" s="116">
        <v>-3.2403918613413714</v>
      </c>
    </row>
    <row r="12" spans="1:15" s="110" customFormat="1" ht="24.95" customHeight="1" x14ac:dyDescent="0.2">
      <c r="A12" s="193" t="s">
        <v>132</v>
      </c>
      <c r="B12" s="194" t="s">
        <v>133</v>
      </c>
      <c r="C12" s="113" t="s">
        <v>513</v>
      </c>
      <c r="D12" s="115" t="s">
        <v>513</v>
      </c>
      <c r="E12" s="114" t="s">
        <v>513</v>
      </c>
      <c r="F12" s="114" t="s">
        <v>513</v>
      </c>
      <c r="G12" s="114" t="s">
        <v>513</v>
      </c>
      <c r="H12" s="140" t="s">
        <v>513</v>
      </c>
      <c r="I12" s="115" t="s">
        <v>513</v>
      </c>
      <c r="J12" s="116" t="s">
        <v>513</v>
      </c>
    </row>
    <row r="13" spans="1:15" s="110" customFormat="1" ht="24.95" customHeight="1" x14ac:dyDescent="0.2">
      <c r="A13" s="193" t="s">
        <v>134</v>
      </c>
      <c r="B13" s="199" t="s">
        <v>214</v>
      </c>
      <c r="C13" s="113" t="s">
        <v>513</v>
      </c>
      <c r="D13" s="115" t="s">
        <v>513</v>
      </c>
      <c r="E13" s="114" t="s">
        <v>513</v>
      </c>
      <c r="F13" s="114" t="s">
        <v>513</v>
      </c>
      <c r="G13" s="114" t="s">
        <v>513</v>
      </c>
      <c r="H13" s="140" t="s">
        <v>513</v>
      </c>
      <c r="I13" s="115" t="s">
        <v>513</v>
      </c>
      <c r="J13" s="116" t="s">
        <v>513</v>
      </c>
    </row>
    <row r="14" spans="1:15" s="287" customFormat="1" ht="24.95" customHeight="1" x14ac:dyDescent="0.2">
      <c r="A14" s="193" t="s">
        <v>215</v>
      </c>
      <c r="B14" s="199" t="s">
        <v>137</v>
      </c>
      <c r="C14" s="113">
        <v>11.630321910695743</v>
      </c>
      <c r="D14" s="115">
        <v>448</v>
      </c>
      <c r="E14" s="114">
        <v>356</v>
      </c>
      <c r="F14" s="114">
        <v>432</v>
      </c>
      <c r="G14" s="114">
        <v>277</v>
      </c>
      <c r="H14" s="140">
        <v>440</v>
      </c>
      <c r="I14" s="115">
        <v>8</v>
      </c>
      <c r="J14" s="116">
        <v>1.8181818181818181</v>
      </c>
      <c r="K14" s="110"/>
      <c r="L14" s="110"/>
      <c r="M14" s="110"/>
      <c r="N14" s="110"/>
      <c r="O14" s="110"/>
    </row>
    <row r="15" spans="1:15" s="110" customFormat="1" ht="24.95" customHeight="1" x14ac:dyDescent="0.2">
      <c r="A15" s="193" t="s">
        <v>216</v>
      </c>
      <c r="B15" s="199" t="s">
        <v>217</v>
      </c>
      <c r="C15" s="113">
        <v>2.2845275181723781</v>
      </c>
      <c r="D15" s="115">
        <v>88</v>
      </c>
      <c r="E15" s="114">
        <v>46</v>
      </c>
      <c r="F15" s="114">
        <v>90</v>
      </c>
      <c r="G15" s="114">
        <v>36</v>
      </c>
      <c r="H15" s="140">
        <v>87</v>
      </c>
      <c r="I15" s="115">
        <v>1</v>
      </c>
      <c r="J15" s="116">
        <v>1.1494252873563218</v>
      </c>
    </row>
    <row r="16" spans="1:15" s="287" customFormat="1" ht="24.95" customHeight="1" x14ac:dyDescent="0.2">
      <c r="A16" s="193" t="s">
        <v>218</v>
      </c>
      <c r="B16" s="199" t="s">
        <v>141</v>
      </c>
      <c r="C16" s="113">
        <v>8.5929387331256493</v>
      </c>
      <c r="D16" s="115">
        <v>331</v>
      </c>
      <c r="E16" s="114">
        <v>286</v>
      </c>
      <c r="F16" s="114">
        <v>308</v>
      </c>
      <c r="G16" s="114">
        <v>211</v>
      </c>
      <c r="H16" s="140">
        <v>312</v>
      </c>
      <c r="I16" s="115">
        <v>19</v>
      </c>
      <c r="J16" s="116">
        <v>6.0897435897435894</v>
      </c>
      <c r="K16" s="110"/>
      <c r="L16" s="110"/>
      <c r="M16" s="110"/>
      <c r="N16" s="110"/>
      <c r="O16" s="110"/>
    </row>
    <row r="17" spans="1:15" s="110" customFormat="1" ht="24.95" customHeight="1" x14ac:dyDescent="0.2">
      <c r="A17" s="193" t="s">
        <v>142</v>
      </c>
      <c r="B17" s="199" t="s">
        <v>220</v>
      </c>
      <c r="C17" s="113">
        <v>0.75285565939771548</v>
      </c>
      <c r="D17" s="115">
        <v>29</v>
      </c>
      <c r="E17" s="114">
        <v>24</v>
      </c>
      <c r="F17" s="114">
        <v>34</v>
      </c>
      <c r="G17" s="114">
        <v>30</v>
      </c>
      <c r="H17" s="140">
        <v>41</v>
      </c>
      <c r="I17" s="115">
        <v>-12</v>
      </c>
      <c r="J17" s="116">
        <v>-29.26829268292683</v>
      </c>
    </row>
    <row r="18" spans="1:15" s="287" customFormat="1" ht="24.95" customHeight="1" x14ac:dyDescent="0.2">
      <c r="A18" s="201" t="s">
        <v>144</v>
      </c>
      <c r="B18" s="202" t="s">
        <v>145</v>
      </c>
      <c r="C18" s="113" t="s">
        <v>513</v>
      </c>
      <c r="D18" s="115" t="s">
        <v>513</v>
      </c>
      <c r="E18" s="114" t="s">
        <v>513</v>
      </c>
      <c r="F18" s="114" t="s">
        <v>513</v>
      </c>
      <c r="G18" s="114" t="s">
        <v>513</v>
      </c>
      <c r="H18" s="140" t="s">
        <v>513</v>
      </c>
      <c r="I18" s="115" t="s">
        <v>513</v>
      </c>
      <c r="J18" s="116" t="s">
        <v>513</v>
      </c>
      <c r="K18" s="110"/>
      <c r="L18" s="110"/>
      <c r="M18" s="110"/>
      <c r="N18" s="110"/>
      <c r="O18" s="110"/>
    </row>
    <row r="19" spans="1:15" s="110" customFormat="1" ht="24.95" customHeight="1" x14ac:dyDescent="0.2">
      <c r="A19" s="193" t="s">
        <v>146</v>
      </c>
      <c r="B19" s="199" t="s">
        <v>147</v>
      </c>
      <c r="C19" s="113">
        <v>16.121495327102803</v>
      </c>
      <c r="D19" s="115">
        <v>621</v>
      </c>
      <c r="E19" s="114">
        <v>437</v>
      </c>
      <c r="F19" s="114">
        <v>666</v>
      </c>
      <c r="G19" s="114">
        <v>405</v>
      </c>
      <c r="H19" s="140">
        <v>609</v>
      </c>
      <c r="I19" s="115">
        <v>12</v>
      </c>
      <c r="J19" s="116">
        <v>1.9704433497536946</v>
      </c>
    </row>
    <row r="20" spans="1:15" s="287" customFormat="1" ht="24.95" customHeight="1" x14ac:dyDescent="0.2">
      <c r="A20" s="193" t="s">
        <v>148</v>
      </c>
      <c r="B20" s="199" t="s">
        <v>149</v>
      </c>
      <c r="C20" s="113">
        <v>10.539979231568017</v>
      </c>
      <c r="D20" s="115">
        <v>406</v>
      </c>
      <c r="E20" s="114">
        <v>277</v>
      </c>
      <c r="F20" s="114">
        <v>309</v>
      </c>
      <c r="G20" s="114">
        <v>225</v>
      </c>
      <c r="H20" s="140">
        <v>229</v>
      </c>
      <c r="I20" s="115">
        <v>177</v>
      </c>
      <c r="J20" s="116">
        <v>77.292576419213972</v>
      </c>
      <c r="K20" s="110"/>
      <c r="L20" s="110"/>
      <c r="M20" s="110"/>
      <c r="N20" s="110"/>
      <c r="O20" s="110"/>
    </row>
    <row r="21" spans="1:15" s="110" customFormat="1" ht="24.95" customHeight="1" x14ac:dyDescent="0.2">
      <c r="A21" s="201" t="s">
        <v>150</v>
      </c>
      <c r="B21" s="202" t="s">
        <v>151</v>
      </c>
      <c r="C21" s="113">
        <v>5.7892004153686401</v>
      </c>
      <c r="D21" s="115">
        <v>223</v>
      </c>
      <c r="E21" s="114">
        <v>211</v>
      </c>
      <c r="F21" s="114">
        <v>227</v>
      </c>
      <c r="G21" s="114">
        <v>217</v>
      </c>
      <c r="H21" s="140">
        <v>229</v>
      </c>
      <c r="I21" s="115">
        <v>-6</v>
      </c>
      <c r="J21" s="116">
        <v>-2.6200873362445414</v>
      </c>
    </row>
    <row r="22" spans="1:15" s="110" customFormat="1" ht="24.95" customHeight="1" x14ac:dyDescent="0.2">
      <c r="A22" s="201" t="s">
        <v>152</v>
      </c>
      <c r="B22" s="199" t="s">
        <v>153</v>
      </c>
      <c r="C22" s="113">
        <v>2.232606438213915</v>
      </c>
      <c r="D22" s="115">
        <v>86</v>
      </c>
      <c r="E22" s="114">
        <v>57</v>
      </c>
      <c r="F22" s="114">
        <v>95</v>
      </c>
      <c r="G22" s="114">
        <v>62</v>
      </c>
      <c r="H22" s="140">
        <v>82</v>
      </c>
      <c r="I22" s="115">
        <v>4</v>
      </c>
      <c r="J22" s="116">
        <v>4.8780487804878048</v>
      </c>
    </row>
    <row r="23" spans="1:15" s="110" customFormat="1" ht="24.95" customHeight="1" x14ac:dyDescent="0.2">
      <c r="A23" s="193" t="s">
        <v>154</v>
      </c>
      <c r="B23" s="199" t="s">
        <v>155</v>
      </c>
      <c r="C23" s="113">
        <v>1.4537902388369679</v>
      </c>
      <c r="D23" s="115">
        <v>56</v>
      </c>
      <c r="E23" s="114">
        <v>36</v>
      </c>
      <c r="F23" s="114">
        <v>67</v>
      </c>
      <c r="G23" s="114">
        <v>25</v>
      </c>
      <c r="H23" s="140">
        <v>73</v>
      </c>
      <c r="I23" s="115">
        <v>-17</v>
      </c>
      <c r="J23" s="116">
        <v>-23.287671232876711</v>
      </c>
    </row>
    <row r="24" spans="1:15" s="110" customFormat="1" ht="24.95" customHeight="1" x14ac:dyDescent="0.2">
      <c r="A24" s="193" t="s">
        <v>156</v>
      </c>
      <c r="B24" s="199" t="s">
        <v>221</v>
      </c>
      <c r="C24" s="113">
        <v>4.6469366562824508</v>
      </c>
      <c r="D24" s="115">
        <v>179</v>
      </c>
      <c r="E24" s="114">
        <v>152</v>
      </c>
      <c r="F24" s="114">
        <v>215</v>
      </c>
      <c r="G24" s="114">
        <v>159</v>
      </c>
      <c r="H24" s="140">
        <v>295</v>
      </c>
      <c r="I24" s="115">
        <v>-116</v>
      </c>
      <c r="J24" s="116">
        <v>-39.322033898305087</v>
      </c>
    </row>
    <row r="25" spans="1:15" s="110" customFormat="1" ht="24.95" customHeight="1" x14ac:dyDescent="0.2">
      <c r="A25" s="193" t="s">
        <v>222</v>
      </c>
      <c r="B25" s="204" t="s">
        <v>159</v>
      </c>
      <c r="C25" s="113">
        <v>7.7102803738317753</v>
      </c>
      <c r="D25" s="115">
        <v>297</v>
      </c>
      <c r="E25" s="114">
        <v>282</v>
      </c>
      <c r="F25" s="114">
        <v>252</v>
      </c>
      <c r="G25" s="114">
        <v>232</v>
      </c>
      <c r="H25" s="140">
        <v>310</v>
      </c>
      <c r="I25" s="115">
        <v>-13</v>
      </c>
      <c r="J25" s="116">
        <v>-4.193548387096774</v>
      </c>
    </row>
    <row r="26" spans="1:15" s="110" customFormat="1" ht="24.95" customHeight="1" x14ac:dyDescent="0.2">
      <c r="A26" s="201">
        <v>782.78300000000002</v>
      </c>
      <c r="B26" s="203" t="s">
        <v>160</v>
      </c>
      <c r="C26" s="113">
        <v>16.095534787123572</v>
      </c>
      <c r="D26" s="115">
        <v>620</v>
      </c>
      <c r="E26" s="114">
        <v>686</v>
      </c>
      <c r="F26" s="114">
        <v>769</v>
      </c>
      <c r="G26" s="114">
        <v>714</v>
      </c>
      <c r="H26" s="140">
        <v>759</v>
      </c>
      <c r="I26" s="115">
        <v>-139</v>
      </c>
      <c r="J26" s="116">
        <v>-18.313570487483531</v>
      </c>
    </row>
    <row r="27" spans="1:15" s="110" customFormat="1" ht="24.95" customHeight="1" x14ac:dyDescent="0.2">
      <c r="A27" s="193" t="s">
        <v>161</v>
      </c>
      <c r="B27" s="199" t="s">
        <v>162</v>
      </c>
      <c r="C27" s="113">
        <v>2.4922118380062304</v>
      </c>
      <c r="D27" s="115">
        <v>96</v>
      </c>
      <c r="E27" s="114">
        <v>108</v>
      </c>
      <c r="F27" s="114">
        <v>113</v>
      </c>
      <c r="G27" s="114">
        <v>101</v>
      </c>
      <c r="H27" s="140">
        <v>137</v>
      </c>
      <c r="I27" s="115">
        <v>-41</v>
      </c>
      <c r="J27" s="116">
        <v>-29.927007299270073</v>
      </c>
    </row>
    <row r="28" spans="1:15" s="110" customFormat="1" ht="24.95" customHeight="1" x14ac:dyDescent="0.2">
      <c r="A28" s="193" t="s">
        <v>163</v>
      </c>
      <c r="B28" s="199" t="s">
        <v>164</v>
      </c>
      <c r="C28" s="113">
        <v>3.0893042575285565</v>
      </c>
      <c r="D28" s="115">
        <v>119</v>
      </c>
      <c r="E28" s="114">
        <v>123</v>
      </c>
      <c r="F28" s="114">
        <v>282</v>
      </c>
      <c r="G28" s="114">
        <v>79</v>
      </c>
      <c r="H28" s="140">
        <v>103</v>
      </c>
      <c r="I28" s="115">
        <v>16</v>
      </c>
      <c r="J28" s="116">
        <v>15.533980582524272</v>
      </c>
    </row>
    <row r="29" spans="1:15" s="110" customFormat="1" ht="24.95" customHeight="1" x14ac:dyDescent="0.2">
      <c r="A29" s="193">
        <v>86</v>
      </c>
      <c r="B29" s="199" t="s">
        <v>165</v>
      </c>
      <c r="C29" s="113">
        <v>7.1391484942886816</v>
      </c>
      <c r="D29" s="115">
        <v>275</v>
      </c>
      <c r="E29" s="114">
        <v>223</v>
      </c>
      <c r="F29" s="114">
        <v>261</v>
      </c>
      <c r="G29" s="114">
        <v>183</v>
      </c>
      <c r="H29" s="140">
        <v>254</v>
      </c>
      <c r="I29" s="115">
        <v>21</v>
      </c>
      <c r="J29" s="116">
        <v>8.2677165354330704</v>
      </c>
    </row>
    <row r="30" spans="1:15" s="110" customFormat="1" ht="24.95" customHeight="1" x14ac:dyDescent="0.2">
      <c r="A30" s="193">
        <v>87.88</v>
      </c>
      <c r="B30" s="204" t="s">
        <v>166</v>
      </c>
      <c r="C30" s="113">
        <v>3.5046728971962615</v>
      </c>
      <c r="D30" s="115">
        <v>135</v>
      </c>
      <c r="E30" s="114">
        <v>98</v>
      </c>
      <c r="F30" s="114">
        <v>232</v>
      </c>
      <c r="G30" s="114">
        <v>98</v>
      </c>
      <c r="H30" s="140">
        <v>146</v>
      </c>
      <c r="I30" s="115">
        <v>-11</v>
      </c>
      <c r="J30" s="116">
        <v>-7.5342465753424657</v>
      </c>
    </row>
    <row r="31" spans="1:15" s="110" customFormat="1" ht="24.95" customHeight="1" x14ac:dyDescent="0.2">
      <c r="A31" s="193" t="s">
        <v>167</v>
      </c>
      <c r="B31" s="199" t="s">
        <v>168</v>
      </c>
      <c r="C31" s="113">
        <v>2.4662512980269988</v>
      </c>
      <c r="D31" s="115">
        <v>95</v>
      </c>
      <c r="E31" s="114">
        <v>91</v>
      </c>
      <c r="F31" s="114">
        <v>136</v>
      </c>
      <c r="G31" s="114">
        <v>79</v>
      </c>
      <c r="H31" s="140">
        <v>130</v>
      </c>
      <c r="I31" s="115">
        <v>-35</v>
      </c>
      <c r="J31" s="116">
        <v>-26.923076923076923</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t="s">
        <v>513</v>
      </c>
      <c r="D34" s="115" t="s">
        <v>513</v>
      </c>
      <c r="E34" s="114" t="s">
        <v>513</v>
      </c>
      <c r="F34" s="114" t="s">
        <v>513</v>
      </c>
      <c r="G34" s="114" t="s">
        <v>513</v>
      </c>
      <c r="H34" s="140" t="s">
        <v>513</v>
      </c>
      <c r="I34" s="115" t="s">
        <v>513</v>
      </c>
      <c r="J34" s="116" t="s">
        <v>513</v>
      </c>
    </row>
    <row r="35" spans="1:10" s="110" customFormat="1" ht="24.95" customHeight="1" x14ac:dyDescent="0.2">
      <c r="A35" s="292" t="s">
        <v>171</v>
      </c>
      <c r="B35" s="293" t="s">
        <v>172</v>
      </c>
      <c r="C35" s="113" t="s">
        <v>513</v>
      </c>
      <c r="D35" s="115" t="s">
        <v>513</v>
      </c>
      <c r="E35" s="114" t="s">
        <v>513</v>
      </c>
      <c r="F35" s="114" t="s">
        <v>513</v>
      </c>
      <c r="G35" s="114" t="s">
        <v>513</v>
      </c>
      <c r="H35" s="140" t="s">
        <v>513</v>
      </c>
      <c r="I35" s="115" t="s">
        <v>513</v>
      </c>
      <c r="J35" s="116" t="s">
        <v>513</v>
      </c>
    </row>
    <row r="36" spans="1:10" s="110" customFormat="1" ht="24.95" customHeight="1" x14ac:dyDescent="0.2">
      <c r="A36" s="294" t="s">
        <v>173</v>
      </c>
      <c r="B36" s="295" t="s">
        <v>174</v>
      </c>
      <c r="C36" s="125">
        <v>83.281412253374867</v>
      </c>
      <c r="D36" s="143">
        <v>3208</v>
      </c>
      <c r="E36" s="144">
        <v>2781</v>
      </c>
      <c r="F36" s="144">
        <v>3624</v>
      </c>
      <c r="G36" s="144">
        <v>2579</v>
      </c>
      <c r="H36" s="145">
        <v>3356</v>
      </c>
      <c r="I36" s="143">
        <v>-148</v>
      </c>
      <c r="J36" s="146">
        <v>-4.410011918951132</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44" t="s">
        <v>368</v>
      </c>
      <c r="B39" s="645"/>
      <c r="C39" s="645"/>
      <c r="D39" s="645"/>
      <c r="E39" s="645"/>
      <c r="F39" s="645"/>
      <c r="G39" s="645"/>
      <c r="H39" s="645"/>
      <c r="I39" s="645"/>
      <c r="J39" s="645"/>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7"/>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369</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335</v>
      </c>
      <c r="B5" s="573"/>
      <c r="C5" s="573"/>
      <c r="D5" s="573"/>
      <c r="E5" s="573"/>
      <c r="F5" s="252"/>
      <c r="G5" s="252"/>
      <c r="H5" s="252"/>
      <c r="I5" s="252"/>
      <c r="J5" s="252"/>
      <c r="K5" s="252"/>
    </row>
    <row r="6" spans="1:17" s="94" customFormat="1" ht="11.25" customHeight="1" x14ac:dyDescent="0.2">
      <c r="A6" s="227"/>
      <c r="B6" s="228"/>
      <c r="C6" s="228"/>
      <c r="D6" s="228"/>
      <c r="E6" s="228"/>
      <c r="F6" s="228"/>
      <c r="G6" s="228"/>
      <c r="H6" s="228"/>
      <c r="I6" s="228"/>
      <c r="J6" s="228"/>
    </row>
    <row r="7" spans="1:17" s="91" customFormat="1" ht="24.95" customHeight="1" x14ac:dyDescent="0.2">
      <c r="A7" s="588" t="s">
        <v>332</v>
      </c>
      <c r="B7" s="577"/>
      <c r="C7" s="577"/>
      <c r="D7" s="582" t="s">
        <v>94</v>
      </c>
      <c r="E7" s="647" t="s">
        <v>370</v>
      </c>
      <c r="F7" s="648"/>
      <c r="G7" s="648"/>
      <c r="H7" s="648"/>
      <c r="I7" s="649"/>
      <c r="J7" s="588" t="s">
        <v>359</v>
      </c>
      <c r="K7" s="589"/>
      <c r="L7" s="96"/>
      <c r="M7" s="96"/>
      <c r="N7" s="96"/>
      <c r="O7" s="96"/>
      <c r="Q7" s="408"/>
    </row>
    <row r="8" spans="1:17" ht="21.75" customHeight="1" x14ac:dyDescent="0.2">
      <c r="A8" s="578"/>
      <c r="B8" s="579"/>
      <c r="C8" s="579"/>
      <c r="D8" s="583"/>
      <c r="E8" s="566" t="s">
        <v>335</v>
      </c>
      <c r="F8" s="566" t="s">
        <v>337</v>
      </c>
      <c r="G8" s="566" t="s">
        <v>338</v>
      </c>
      <c r="H8" s="566" t="s">
        <v>339</v>
      </c>
      <c r="I8" s="566" t="s">
        <v>340</v>
      </c>
      <c r="J8" s="590"/>
      <c r="K8" s="591"/>
    </row>
    <row r="9" spans="1:17" ht="12" customHeight="1" x14ac:dyDescent="0.2">
      <c r="A9" s="578"/>
      <c r="B9" s="579"/>
      <c r="C9" s="579"/>
      <c r="D9" s="583"/>
      <c r="E9" s="567"/>
      <c r="F9" s="567"/>
      <c r="G9" s="567"/>
      <c r="H9" s="567"/>
      <c r="I9" s="567"/>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3852</v>
      </c>
      <c r="F11" s="264">
        <v>3331</v>
      </c>
      <c r="G11" s="264">
        <v>4251</v>
      </c>
      <c r="H11" s="264">
        <v>3016</v>
      </c>
      <c r="I11" s="265">
        <v>3981</v>
      </c>
      <c r="J11" s="263">
        <v>-129</v>
      </c>
      <c r="K11" s="266">
        <v>-3.2403918613413714</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31.100726895119418</v>
      </c>
      <c r="E13" s="115">
        <v>1198</v>
      </c>
      <c r="F13" s="114">
        <v>1135</v>
      </c>
      <c r="G13" s="114">
        <v>1302</v>
      </c>
      <c r="H13" s="114">
        <v>1061</v>
      </c>
      <c r="I13" s="140">
        <v>1133</v>
      </c>
      <c r="J13" s="115">
        <v>65</v>
      </c>
      <c r="K13" s="116">
        <v>5.7369814651368047</v>
      </c>
    </row>
    <row r="14" spans="1:17" ht="15.95" customHeight="1" x14ac:dyDescent="0.2">
      <c r="A14" s="306" t="s">
        <v>230</v>
      </c>
      <c r="B14" s="307"/>
      <c r="C14" s="308"/>
      <c r="D14" s="113">
        <v>54.101765316718591</v>
      </c>
      <c r="E14" s="115">
        <v>2084</v>
      </c>
      <c r="F14" s="114">
        <v>1724</v>
      </c>
      <c r="G14" s="114">
        <v>2311</v>
      </c>
      <c r="H14" s="114">
        <v>1482</v>
      </c>
      <c r="I14" s="140">
        <v>2217</v>
      </c>
      <c r="J14" s="115">
        <v>-133</v>
      </c>
      <c r="K14" s="116">
        <v>-5.9990978800180423</v>
      </c>
    </row>
    <row r="15" spans="1:17" ht="15.95" customHeight="1" x14ac:dyDescent="0.2">
      <c r="A15" s="306" t="s">
        <v>231</v>
      </c>
      <c r="B15" s="307"/>
      <c r="C15" s="308"/>
      <c r="D15" s="113">
        <v>6.5160955347871239</v>
      </c>
      <c r="E15" s="115">
        <v>251</v>
      </c>
      <c r="F15" s="114">
        <v>214</v>
      </c>
      <c r="G15" s="114">
        <v>249</v>
      </c>
      <c r="H15" s="114">
        <v>224</v>
      </c>
      <c r="I15" s="140">
        <v>281</v>
      </c>
      <c r="J15" s="115">
        <v>-30</v>
      </c>
      <c r="K15" s="116">
        <v>-10.676156583629894</v>
      </c>
    </row>
    <row r="16" spans="1:17" ht="15.95" customHeight="1" x14ac:dyDescent="0.2">
      <c r="A16" s="306" t="s">
        <v>232</v>
      </c>
      <c r="B16" s="307"/>
      <c r="C16" s="308"/>
      <c r="D16" s="113">
        <v>7.5285565939771546</v>
      </c>
      <c r="E16" s="115">
        <v>290</v>
      </c>
      <c r="F16" s="114">
        <v>231</v>
      </c>
      <c r="G16" s="114">
        <v>320</v>
      </c>
      <c r="H16" s="114">
        <v>234</v>
      </c>
      <c r="I16" s="140">
        <v>319</v>
      </c>
      <c r="J16" s="115">
        <v>-29</v>
      </c>
      <c r="K16" s="116">
        <v>-9.0909090909090917</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t="s">
        <v>513</v>
      </c>
      <c r="E18" s="115" t="s">
        <v>513</v>
      </c>
      <c r="F18" s="114">
        <v>4</v>
      </c>
      <c r="G18" s="114">
        <v>14</v>
      </c>
      <c r="H18" s="114" t="s">
        <v>513</v>
      </c>
      <c r="I18" s="140">
        <v>5</v>
      </c>
      <c r="J18" s="115" t="s">
        <v>513</v>
      </c>
      <c r="K18" s="116" t="s">
        <v>513</v>
      </c>
    </row>
    <row r="19" spans="1:11" ht="14.1" customHeight="1" x14ac:dyDescent="0.2">
      <c r="A19" s="306" t="s">
        <v>235</v>
      </c>
      <c r="B19" s="307" t="s">
        <v>236</v>
      </c>
      <c r="C19" s="308"/>
      <c r="D19" s="113">
        <v>0</v>
      </c>
      <c r="E19" s="115">
        <v>0</v>
      </c>
      <c r="F19" s="114" t="s">
        <v>513</v>
      </c>
      <c r="G19" s="114" t="s">
        <v>513</v>
      </c>
      <c r="H19" s="114" t="s">
        <v>513</v>
      </c>
      <c r="I19" s="140" t="s">
        <v>513</v>
      </c>
      <c r="J19" s="115" t="s">
        <v>513</v>
      </c>
      <c r="K19" s="116" t="s">
        <v>513</v>
      </c>
    </row>
    <row r="20" spans="1:11" ht="14.1" customHeight="1" x14ac:dyDescent="0.2">
      <c r="A20" s="306">
        <v>12</v>
      </c>
      <c r="B20" s="307" t="s">
        <v>237</v>
      </c>
      <c r="C20" s="308"/>
      <c r="D20" s="113">
        <v>0.28556593977154726</v>
      </c>
      <c r="E20" s="115">
        <v>11</v>
      </c>
      <c r="F20" s="114">
        <v>25</v>
      </c>
      <c r="G20" s="114">
        <v>8</v>
      </c>
      <c r="H20" s="114">
        <v>13</v>
      </c>
      <c r="I20" s="140">
        <v>14</v>
      </c>
      <c r="J20" s="115">
        <v>-3</v>
      </c>
      <c r="K20" s="116">
        <v>-21.428571428571427</v>
      </c>
    </row>
    <row r="21" spans="1:11" ht="14.1" customHeight="1" x14ac:dyDescent="0.2">
      <c r="A21" s="306">
        <v>21</v>
      </c>
      <c r="B21" s="307" t="s">
        <v>238</v>
      </c>
      <c r="C21" s="308"/>
      <c r="D21" s="113">
        <v>0.1557632398753894</v>
      </c>
      <c r="E21" s="115">
        <v>6</v>
      </c>
      <c r="F21" s="114">
        <v>8</v>
      </c>
      <c r="G21" s="114">
        <v>11</v>
      </c>
      <c r="H21" s="114">
        <v>18</v>
      </c>
      <c r="I21" s="140">
        <v>7</v>
      </c>
      <c r="J21" s="115">
        <v>-1</v>
      </c>
      <c r="K21" s="116">
        <v>-14.285714285714286</v>
      </c>
    </row>
    <row r="22" spans="1:11" ht="14.1" customHeight="1" x14ac:dyDescent="0.2">
      <c r="A22" s="306">
        <v>22</v>
      </c>
      <c r="B22" s="307" t="s">
        <v>239</v>
      </c>
      <c r="C22" s="308"/>
      <c r="D22" s="113">
        <v>1.0903426791277258</v>
      </c>
      <c r="E22" s="115">
        <v>42</v>
      </c>
      <c r="F22" s="114">
        <v>41</v>
      </c>
      <c r="G22" s="114">
        <v>68</v>
      </c>
      <c r="H22" s="114">
        <v>49</v>
      </c>
      <c r="I22" s="140">
        <v>49</v>
      </c>
      <c r="J22" s="115">
        <v>-7</v>
      </c>
      <c r="K22" s="116">
        <v>-14.285714285714286</v>
      </c>
    </row>
    <row r="23" spans="1:11" ht="14.1" customHeight="1" x14ac:dyDescent="0.2">
      <c r="A23" s="306">
        <v>23</v>
      </c>
      <c r="B23" s="307" t="s">
        <v>240</v>
      </c>
      <c r="C23" s="308"/>
      <c r="D23" s="113">
        <v>0.38940809968847351</v>
      </c>
      <c r="E23" s="115">
        <v>15</v>
      </c>
      <c r="F23" s="114">
        <v>12</v>
      </c>
      <c r="G23" s="114">
        <v>25</v>
      </c>
      <c r="H23" s="114">
        <v>13</v>
      </c>
      <c r="I23" s="140">
        <v>28</v>
      </c>
      <c r="J23" s="115">
        <v>-13</v>
      </c>
      <c r="K23" s="116">
        <v>-46.428571428571431</v>
      </c>
    </row>
    <row r="24" spans="1:11" ht="14.1" customHeight="1" x14ac:dyDescent="0.2">
      <c r="A24" s="306">
        <v>24</v>
      </c>
      <c r="B24" s="307" t="s">
        <v>241</v>
      </c>
      <c r="C24" s="308"/>
      <c r="D24" s="113">
        <v>5.3219106957424716</v>
      </c>
      <c r="E24" s="115">
        <v>205</v>
      </c>
      <c r="F24" s="114">
        <v>223</v>
      </c>
      <c r="G24" s="114">
        <v>211</v>
      </c>
      <c r="H24" s="114">
        <v>209</v>
      </c>
      <c r="I24" s="140">
        <v>211</v>
      </c>
      <c r="J24" s="115">
        <v>-6</v>
      </c>
      <c r="K24" s="116">
        <v>-2.8436018957345972</v>
      </c>
    </row>
    <row r="25" spans="1:11" ht="14.1" customHeight="1" x14ac:dyDescent="0.2">
      <c r="A25" s="306">
        <v>25</v>
      </c>
      <c r="B25" s="307" t="s">
        <v>242</v>
      </c>
      <c r="C25" s="308"/>
      <c r="D25" s="113">
        <v>5.4257528556593977</v>
      </c>
      <c r="E25" s="115">
        <v>209</v>
      </c>
      <c r="F25" s="114">
        <v>175</v>
      </c>
      <c r="G25" s="114">
        <v>179</v>
      </c>
      <c r="H25" s="114">
        <v>125</v>
      </c>
      <c r="I25" s="140">
        <v>203</v>
      </c>
      <c r="J25" s="115">
        <v>6</v>
      </c>
      <c r="K25" s="116">
        <v>2.9556650246305418</v>
      </c>
    </row>
    <row r="26" spans="1:11" ht="14.1" customHeight="1" x14ac:dyDescent="0.2">
      <c r="A26" s="306">
        <v>26</v>
      </c>
      <c r="B26" s="307" t="s">
        <v>243</v>
      </c>
      <c r="C26" s="308"/>
      <c r="D26" s="113">
        <v>2.2845275181723781</v>
      </c>
      <c r="E26" s="115">
        <v>88</v>
      </c>
      <c r="F26" s="114">
        <v>46</v>
      </c>
      <c r="G26" s="114">
        <v>81</v>
      </c>
      <c r="H26" s="114">
        <v>41</v>
      </c>
      <c r="I26" s="140">
        <v>79</v>
      </c>
      <c r="J26" s="115">
        <v>9</v>
      </c>
      <c r="K26" s="116">
        <v>11.39240506329114</v>
      </c>
    </row>
    <row r="27" spans="1:11" ht="14.1" customHeight="1" x14ac:dyDescent="0.2">
      <c r="A27" s="306">
        <v>27</v>
      </c>
      <c r="B27" s="307" t="s">
        <v>244</v>
      </c>
      <c r="C27" s="308"/>
      <c r="D27" s="113">
        <v>1.8951194184839044</v>
      </c>
      <c r="E27" s="115">
        <v>73</v>
      </c>
      <c r="F27" s="114">
        <v>69</v>
      </c>
      <c r="G27" s="114">
        <v>57</v>
      </c>
      <c r="H27" s="114">
        <v>55</v>
      </c>
      <c r="I27" s="140">
        <v>55</v>
      </c>
      <c r="J27" s="115">
        <v>18</v>
      </c>
      <c r="K27" s="116">
        <v>32.727272727272727</v>
      </c>
    </row>
    <row r="28" spans="1:11" ht="14.1" customHeight="1" x14ac:dyDescent="0.2">
      <c r="A28" s="306">
        <v>28</v>
      </c>
      <c r="B28" s="307" t="s">
        <v>245</v>
      </c>
      <c r="C28" s="308"/>
      <c r="D28" s="113">
        <v>0.28556593977154726</v>
      </c>
      <c r="E28" s="115">
        <v>11</v>
      </c>
      <c r="F28" s="114">
        <v>8</v>
      </c>
      <c r="G28" s="114">
        <v>19</v>
      </c>
      <c r="H28" s="114">
        <v>13</v>
      </c>
      <c r="I28" s="140">
        <v>21</v>
      </c>
      <c r="J28" s="115">
        <v>-10</v>
      </c>
      <c r="K28" s="116">
        <v>-47.61904761904762</v>
      </c>
    </row>
    <row r="29" spans="1:11" ht="14.1" customHeight="1" x14ac:dyDescent="0.2">
      <c r="A29" s="306">
        <v>29</v>
      </c>
      <c r="B29" s="307" t="s">
        <v>246</v>
      </c>
      <c r="C29" s="308"/>
      <c r="D29" s="113">
        <v>2.9595015576323989</v>
      </c>
      <c r="E29" s="115">
        <v>114</v>
      </c>
      <c r="F29" s="114">
        <v>93</v>
      </c>
      <c r="G29" s="114">
        <v>113</v>
      </c>
      <c r="H29" s="114">
        <v>92</v>
      </c>
      <c r="I29" s="140">
        <v>131</v>
      </c>
      <c r="J29" s="115">
        <v>-17</v>
      </c>
      <c r="K29" s="116">
        <v>-12.977099236641221</v>
      </c>
    </row>
    <row r="30" spans="1:11" ht="14.1" customHeight="1" x14ac:dyDescent="0.2">
      <c r="A30" s="306" t="s">
        <v>247</v>
      </c>
      <c r="B30" s="307" t="s">
        <v>248</v>
      </c>
      <c r="C30" s="308"/>
      <c r="D30" s="113">
        <v>0.51921079958463134</v>
      </c>
      <c r="E30" s="115">
        <v>20</v>
      </c>
      <c r="F30" s="114" t="s">
        <v>513</v>
      </c>
      <c r="G30" s="114">
        <v>17</v>
      </c>
      <c r="H30" s="114" t="s">
        <v>513</v>
      </c>
      <c r="I30" s="140">
        <v>21</v>
      </c>
      <c r="J30" s="115">
        <v>-1</v>
      </c>
      <c r="K30" s="116">
        <v>-4.7619047619047619</v>
      </c>
    </row>
    <row r="31" spans="1:11" ht="14.1" customHeight="1" x14ac:dyDescent="0.2">
      <c r="A31" s="306" t="s">
        <v>249</v>
      </c>
      <c r="B31" s="307" t="s">
        <v>250</v>
      </c>
      <c r="C31" s="308"/>
      <c r="D31" s="113">
        <v>2.3624091381100727</v>
      </c>
      <c r="E31" s="115">
        <v>91</v>
      </c>
      <c r="F31" s="114">
        <v>76</v>
      </c>
      <c r="G31" s="114">
        <v>96</v>
      </c>
      <c r="H31" s="114">
        <v>79</v>
      </c>
      <c r="I31" s="140">
        <v>110</v>
      </c>
      <c r="J31" s="115">
        <v>-19</v>
      </c>
      <c r="K31" s="116">
        <v>-17.272727272727273</v>
      </c>
    </row>
    <row r="32" spans="1:11" ht="14.1" customHeight="1" x14ac:dyDescent="0.2">
      <c r="A32" s="306">
        <v>31</v>
      </c>
      <c r="B32" s="307" t="s">
        <v>251</v>
      </c>
      <c r="C32" s="308"/>
      <c r="D32" s="113">
        <v>0.51921079958463134</v>
      </c>
      <c r="E32" s="115">
        <v>20</v>
      </c>
      <c r="F32" s="114">
        <v>19</v>
      </c>
      <c r="G32" s="114">
        <v>18</v>
      </c>
      <c r="H32" s="114">
        <v>20</v>
      </c>
      <c r="I32" s="140">
        <v>25</v>
      </c>
      <c r="J32" s="115">
        <v>-5</v>
      </c>
      <c r="K32" s="116">
        <v>-20</v>
      </c>
    </row>
    <row r="33" spans="1:11" ht="14.1" customHeight="1" x14ac:dyDescent="0.2">
      <c r="A33" s="306">
        <v>32</v>
      </c>
      <c r="B33" s="307" t="s">
        <v>252</v>
      </c>
      <c r="C33" s="308"/>
      <c r="D33" s="113">
        <v>1.0903426791277258</v>
      </c>
      <c r="E33" s="115">
        <v>42</v>
      </c>
      <c r="F33" s="114">
        <v>61</v>
      </c>
      <c r="G33" s="114">
        <v>50</v>
      </c>
      <c r="H33" s="114">
        <v>57</v>
      </c>
      <c r="I33" s="140">
        <v>51</v>
      </c>
      <c r="J33" s="115">
        <v>-9</v>
      </c>
      <c r="K33" s="116">
        <v>-17.647058823529413</v>
      </c>
    </row>
    <row r="34" spans="1:11" ht="14.1" customHeight="1" x14ac:dyDescent="0.2">
      <c r="A34" s="306">
        <v>33</v>
      </c>
      <c r="B34" s="307" t="s">
        <v>253</v>
      </c>
      <c r="C34" s="308"/>
      <c r="D34" s="113">
        <v>0.59709241952232606</v>
      </c>
      <c r="E34" s="115">
        <v>23</v>
      </c>
      <c r="F34" s="114">
        <v>29</v>
      </c>
      <c r="G34" s="114">
        <v>26</v>
      </c>
      <c r="H34" s="114">
        <v>10</v>
      </c>
      <c r="I34" s="140">
        <v>22</v>
      </c>
      <c r="J34" s="115">
        <v>1</v>
      </c>
      <c r="K34" s="116">
        <v>4.5454545454545459</v>
      </c>
    </row>
    <row r="35" spans="1:11" ht="14.1" customHeight="1" x14ac:dyDescent="0.2">
      <c r="A35" s="306">
        <v>34</v>
      </c>
      <c r="B35" s="307" t="s">
        <v>254</v>
      </c>
      <c r="C35" s="308"/>
      <c r="D35" s="113">
        <v>1.1682242990654206</v>
      </c>
      <c r="E35" s="115">
        <v>45</v>
      </c>
      <c r="F35" s="114">
        <v>43</v>
      </c>
      <c r="G35" s="114">
        <v>49</v>
      </c>
      <c r="H35" s="114">
        <v>37</v>
      </c>
      <c r="I35" s="140">
        <v>56</v>
      </c>
      <c r="J35" s="115">
        <v>-11</v>
      </c>
      <c r="K35" s="116">
        <v>-19.642857142857142</v>
      </c>
    </row>
    <row r="36" spans="1:11" ht="14.1" customHeight="1" x14ac:dyDescent="0.2">
      <c r="A36" s="306">
        <v>41</v>
      </c>
      <c r="B36" s="307" t="s">
        <v>255</v>
      </c>
      <c r="C36" s="308"/>
      <c r="D36" s="113">
        <v>0.4153686396677051</v>
      </c>
      <c r="E36" s="115">
        <v>16</v>
      </c>
      <c r="F36" s="114">
        <v>10</v>
      </c>
      <c r="G36" s="114">
        <v>12</v>
      </c>
      <c r="H36" s="114">
        <v>7</v>
      </c>
      <c r="I36" s="140">
        <v>14</v>
      </c>
      <c r="J36" s="115">
        <v>2</v>
      </c>
      <c r="K36" s="116">
        <v>14.285714285714286</v>
      </c>
    </row>
    <row r="37" spans="1:11" ht="14.1" customHeight="1" x14ac:dyDescent="0.2">
      <c r="A37" s="306">
        <v>42</v>
      </c>
      <c r="B37" s="307" t="s">
        <v>256</v>
      </c>
      <c r="C37" s="308"/>
      <c r="D37" s="113" t="s">
        <v>513</v>
      </c>
      <c r="E37" s="115" t="s">
        <v>513</v>
      </c>
      <c r="F37" s="114">
        <v>0</v>
      </c>
      <c r="G37" s="114" t="s">
        <v>513</v>
      </c>
      <c r="H37" s="114">
        <v>0</v>
      </c>
      <c r="I37" s="140" t="s">
        <v>513</v>
      </c>
      <c r="J37" s="115" t="s">
        <v>513</v>
      </c>
      <c r="K37" s="116" t="s">
        <v>513</v>
      </c>
    </row>
    <row r="38" spans="1:11" ht="14.1" customHeight="1" x14ac:dyDescent="0.2">
      <c r="A38" s="306">
        <v>43</v>
      </c>
      <c r="B38" s="307" t="s">
        <v>257</v>
      </c>
      <c r="C38" s="308"/>
      <c r="D38" s="113">
        <v>1.739356178608515</v>
      </c>
      <c r="E38" s="115">
        <v>67</v>
      </c>
      <c r="F38" s="114">
        <v>44</v>
      </c>
      <c r="G38" s="114">
        <v>62</v>
      </c>
      <c r="H38" s="114">
        <v>49</v>
      </c>
      <c r="I38" s="140">
        <v>59</v>
      </c>
      <c r="J38" s="115">
        <v>8</v>
      </c>
      <c r="K38" s="116">
        <v>13.559322033898304</v>
      </c>
    </row>
    <row r="39" spans="1:11" ht="14.1" customHeight="1" x14ac:dyDescent="0.2">
      <c r="A39" s="306">
        <v>51</v>
      </c>
      <c r="B39" s="307" t="s">
        <v>258</v>
      </c>
      <c r="C39" s="308"/>
      <c r="D39" s="113">
        <v>19.522326064382138</v>
      </c>
      <c r="E39" s="115">
        <v>752</v>
      </c>
      <c r="F39" s="114">
        <v>620</v>
      </c>
      <c r="G39" s="114">
        <v>759</v>
      </c>
      <c r="H39" s="114">
        <v>595</v>
      </c>
      <c r="I39" s="140">
        <v>662</v>
      </c>
      <c r="J39" s="115">
        <v>90</v>
      </c>
      <c r="K39" s="116">
        <v>13.595166163141993</v>
      </c>
    </row>
    <row r="40" spans="1:11" ht="14.1" customHeight="1" x14ac:dyDescent="0.2">
      <c r="A40" s="306" t="s">
        <v>259</v>
      </c>
      <c r="B40" s="307" t="s">
        <v>260</v>
      </c>
      <c r="C40" s="308"/>
      <c r="D40" s="113">
        <v>18.899273104880582</v>
      </c>
      <c r="E40" s="115">
        <v>728</v>
      </c>
      <c r="F40" s="114">
        <v>604</v>
      </c>
      <c r="G40" s="114">
        <v>709</v>
      </c>
      <c r="H40" s="114">
        <v>570</v>
      </c>
      <c r="I40" s="140">
        <v>606</v>
      </c>
      <c r="J40" s="115">
        <v>122</v>
      </c>
      <c r="K40" s="116">
        <v>20.132013201320131</v>
      </c>
    </row>
    <row r="41" spans="1:11" ht="14.1" customHeight="1" x14ac:dyDescent="0.2">
      <c r="A41" s="306"/>
      <c r="B41" s="307" t="s">
        <v>261</v>
      </c>
      <c r="C41" s="308"/>
      <c r="D41" s="113">
        <v>16.069574247144342</v>
      </c>
      <c r="E41" s="115">
        <v>619</v>
      </c>
      <c r="F41" s="114">
        <v>519</v>
      </c>
      <c r="G41" s="114">
        <v>608</v>
      </c>
      <c r="H41" s="114">
        <v>517</v>
      </c>
      <c r="I41" s="140">
        <v>528</v>
      </c>
      <c r="J41" s="115">
        <v>91</v>
      </c>
      <c r="K41" s="116">
        <v>17.234848484848484</v>
      </c>
    </row>
    <row r="42" spans="1:11" ht="14.1" customHeight="1" x14ac:dyDescent="0.2">
      <c r="A42" s="306">
        <v>52</v>
      </c>
      <c r="B42" s="307" t="s">
        <v>262</v>
      </c>
      <c r="C42" s="308"/>
      <c r="D42" s="113">
        <v>4.0238836967808931</v>
      </c>
      <c r="E42" s="115">
        <v>155</v>
      </c>
      <c r="F42" s="114">
        <v>153</v>
      </c>
      <c r="G42" s="114">
        <v>157</v>
      </c>
      <c r="H42" s="114">
        <v>144</v>
      </c>
      <c r="I42" s="140">
        <v>143</v>
      </c>
      <c r="J42" s="115">
        <v>12</v>
      </c>
      <c r="K42" s="116">
        <v>8.3916083916083917</v>
      </c>
    </row>
    <row r="43" spans="1:11" ht="14.1" customHeight="1" x14ac:dyDescent="0.2">
      <c r="A43" s="306" t="s">
        <v>263</v>
      </c>
      <c r="B43" s="307" t="s">
        <v>264</v>
      </c>
      <c r="C43" s="308"/>
      <c r="D43" s="113">
        <v>3.0373831775700935</v>
      </c>
      <c r="E43" s="115">
        <v>117</v>
      </c>
      <c r="F43" s="114">
        <v>99</v>
      </c>
      <c r="G43" s="114">
        <v>107</v>
      </c>
      <c r="H43" s="114">
        <v>102</v>
      </c>
      <c r="I43" s="140">
        <v>95</v>
      </c>
      <c r="J43" s="115">
        <v>22</v>
      </c>
      <c r="K43" s="116">
        <v>23.157894736842106</v>
      </c>
    </row>
    <row r="44" spans="1:11" ht="14.1" customHeight="1" x14ac:dyDescent="0.2">
      <c r="A44" s="306">
        <v>53</v>
      </c>
      <c r="B44" s="307" t="s">
        <v>265</v>
      </c>
      <c r="C44" s="308"/>
      <c r="D44" s="113">
        <v>2.2585669781931466</v>
      </c>
      <c r="E44" s="115">
        <v>87</v>
      </c>
      <c r="F44" s="114">
        <v>83</v>
      </c>
      <c r="G44" s="114">
        <v>80</v>
      </c>
      <c r="H44" s="114">
        <v>59</v>
      </c>
      <c r="I44" s="140">
        <v>106</v>
      </c>
      <c r="J44" s="115">
        <v>-19</v>
      </c>
      <c r="K44" s="116">
        <v>-17.924528301886792</v>
      </c>
    </row>
    <row r="45" spans="1:11" ht="14.1" customHeight="1" x14ac:dyDescent="0.2">
      <c r="A45" s="306" t="s">
        <v>266</v>
      </c>
      <c r="B45" s="307" t="s">
        <v>267</v>
      </c>
      <c r="C45" s="308"/>
      <c r="D45" s="113">
        <v>2.2066458982346835</v>
      </c>
      <c r="E45" s="115">
        <v>85</v>
      </c>
      <c r="F45" s="114">
        <v>79</v>
      </c>
      <c r="G45" s="114">
        <v>80</v>
      </c>
      <c r="H45" s="114">
        <v>58</v>
      </c>
      <c r="I45" s="140">
        <v>104</v>
      </c>
      <c r="J45" s="115">
        <v>-19</v>
      </c>
      <c r="K45" s="116">
        <v>-18.26923076923077</v>
      </c>
    </row>
    <row r="46" spans="1:11" ht="14.1" customHeight="1" x14ac:dyDescent="0.2">
      <c r="A46" s="306">
        <v>54</v>
      </c>
      <c r="B46" s="307" t="s">
        <v>268</v>
      </c>
      <c r="C46" s="308"/>
      <c r="D46" s="113">
        <v>4.4911734164070616</v>
      </c>
      <c r="E46" s="115">
        <v>173</v>
      </c>
      <c r="F46" s="114">
        <v>190</v>
      </c>
      <c r="G46" s="114">
        <v>181</v>
      </c>
      <c r="H46" s="114">
        <v>153</v>
      </c>
      <c r="I46" s="140">
        <v>192</v>
      </c>
      <c r="J46" s="115">
        <v>-19</v>
      </c>
      <c r="K46" s="116">
        <v>-9.8958333333333339</v>
      </c>
    </row>
    <row r="47" spans="1:11" ht="14.1" customHeight="1" x14ac:dyDescent="0.2">
      <c r="A47" s="306">
        <v>61</v>
      </c>
      <c r="B47" s="307" t="s">
        <v>269</v>
      </c>
      <c r="C47" s="308"/>
      <c r="D47" s="113">
        <v>2.6998961578400831</v>
      </c>
      <c r="E47" s="115">
        <v>104</v>
      </c>
      <c r="F47" s="114">
        <v>77</v>
      </c>
      <c r="G47" s="114">
        <v>94</v>
      </c>
      <c r="H47" s="114">
        <v>58</v>
      </c>
      <c r="I47" s="140">
        <v>110</v>
      </c>
      <c r="J47" s="115">
        <v>-6</v>
      </c>
      <c r="K47" s="116">
        <v>-5.4545454545454541</v>
      </c>
    </row>
    <row r="48" spans="1:11" ht="14.1" customHeight="1" x14ac:dyDescent="0.2">
      <c r="A48" s="306">
        <v>62</v>
      </c>
      <c r="B48" s="307" t="s">
        <v>270</v>
      </c>
      <c r="C48" s="308"/>
      <c r="D48" s="113">
        <v>8.1256490134994817</v>
      </c>
      <c r="E48" s="115">
        <v>313</v>
      </c>
      <c r="F48" s="114">
        <v>267</v>
      </c>
      <c r="G48" s="114">
        <v>409</v>
      </c>
      <c r="H48" s="114">
        <v>223</v>
      </c>
      <c r="I48" s="140">
        <v>312</v>
      </c>
      <c r="J48" s="115">
        <v>1</v>
      </c>
      <c r="K48" s="116">
        <v>0.32051282051282054</v>
      </c>
    </row>
    <row r="49" spans="1:11" ht="14.1" customHeight="1" x14ac:dyDescent="0.2">
      <c r="A49" s="306">
        <v>63</v>
      </c>
      <c r="B49" s="307" t="s">
        <v>271</v>
      </c>
      <c r="C49" s="308"/>
      <c r="D49" s="113">
        <v>4.1796469366562823</v>
      </c>
      <c r="E49" s="115">
        <v>161</v>
      </c>
      <c r="F49" s="114">
        <v>134</v>
      </c>
      <c r="G49" s="114">
        <v>173</v>
      </c>
      <c r="H49" s="114">
        <v>140</v>
      </c>
      <c r="I49" s="140">
        <v>141</v>
      </c>
      <c r="J49" s="115">
        <v>20</v>
      </c>
      <c r="K49" s="116">
        <v>14.184397163120567</v>
      </c>
    </row>
    <row r="50" spans="1:11" ht="14.1" customHeight="1" x14ac:dyDescent="0.2">
      <c r="A50" s="306" t="s">
        <v>272</v>
      </c>
      <c r="B50" s="307" t="s">
        <v>273</v>
      </c>
      <c r="C50" s="308"/>
      <c r="D50" s="113">
        <v>0.4153686396677051</v>
      </c>
      <c r="E50" s="115">
        <v>16</v>
      </c>
      <c r="F50" s="114">
        <v>11</v>
      </c>
      <c r="G50" s="114">
        <v>18</v>
      </c>
      <c r="H50" s="114">
        <v>20</v>
      </c>
      <c r="I50" s="140">
        <v>11</v>
      </c>
      <c r="J50" s="115">
        <v>5</v>
      </c>
      <c r="K50" s="116">
        <v>45.454545454545453</v>
      </c>
    </row>
    <row r="51" spans="1:11" ht="14.1" customHeight="1" x14ac:dyDescent="0.2">
      <c r="A51" s="306" t="s">
        <v>274</v>
      </c>
      <c r="B51" s="307" t="s">
        <v>275</v>
      </c>
      <c r="C51" s="308"/>
      <c r="D51" s="113">
        <v>3.2969885773624092</v>
      </c>
      <c r="E51" s="115">
        <v>127</v>
      </c>
      <c r="F51" s="114">
        <v>112</v>
      </c>
      <c r="G51" s="114">
        <v>136</v>
      </c>
      <c r="H51" s="114">
        <v>100</v>
      </c>
      <c r="I51" s="140">
        <v>104</v>
      </c>
      <c r="J51" s="115">
        <v>23</v>
      </c>
      <c r="K51" s="116">
        <v>22.115384615384617</v>
      </c>
    </row>
    <row r="52" spans="1:11" ht="14.1" customHeight="1" x14ac:dyDescent="0.2">
      <c r="A52" s="306">
        <v>71</v>
      </c>
      <c r="B52" s="307" t="s">
        <v>276</v>
      </c>
      <c r="C52" s="308"/>
      <c r="D52" s="113">
        <v>8.2554517133956384</v>
      </c>
      <c r="E52" s="115">
        <v>318</v>
      </c>
      <c r="F52" s="114">
        <v>266</v>
      </c>
      <c r="G52" s="114">
        <v>293</v>
      </c>
      <c r="H52" s="114">
        <v>258</v>
      </c>
      <c r="I52" s="140">
        <v>506</v>
      </c>
      <c r="J52" s="115">
        <v>-188</v>
      </c>
      <c r="K52" s="116">
        <v>-37.154150197628461</v>
      </c>
    </row>
    <row r="53" spans="1:11" ht="14.1" customHeight="1" x14ac:dyDescent="0.2">
      <c r="A53" s="306" t="s">
        <v>277</v>
      </c>
      <c r="B53" s="307" t="s">
        <v>278</v>
      </c>
      <c r="C53" s="308"/>
      <c r="D53" s="113">
        <v>3.3748701973001038</v>
      </c>
      <c r="E53" s="115">
        <v>130</v>
      </c>
      <c r="F53" s="114">
        <v>106</v>
      </c>
      <c r="G53" s="114">
        <v>110</v>
      </c>
      <c r="H53" s="114">
        <v>100</v>
      </c>
      <c r="I53" s="140">
        <v>257</v>
      </c>
      <c r="J53" s="115">
        <v>-127</v>
      </c>
      <c r="K53" s="116">
        <v>-49.416342412451364</v>
      </c>
    </row>
    <row r="54" spans="1:11" ht="14.1" customHeight="1" x14ac:dyDescent="0.2">
      <c r="A54" s="306" t="s">
        <v>279</v>
      </c>
      <c r="B54" s="307" t="s">
        <v>280</v>
      </c>
      <c r="C54" s="308"/>
      <c r="D54" s="113">
        <v>4.2315680166147454</v>
      </c>
      <c r="E54" s="115">
        <v>163</v>
      </c>
      <c r="F54" s="114">
        <v>134</v>
      </c>
      <c r="G54" s="114">
        <v>150</v>
      </c>
      <c r="H54" s="114">
        <v>133</v>
      </c>
      <c r="I54" s="140">
        <v>208</v>
      </c>
      <c r="J54" s="115">
        <v>-45</v>
      </c>
      <c r="K54" s="116">
        <v>-21.634615384615383</v>
      </c>
    </row>
    <row r="55" spans="1:11" ht="14.1" customHeight="1" x14ac:dyDescent="0.2">
      <c r="A55" s="306">
        <v>72</v>
      </c>
      <c r="B55" s="307" t="s">
        <v>281</v>
      </c>
      <c r="C55" s="308"/>
      <c r="D55" s="113">
        <v>2.5960539979231569</v>
      </c>
      <c r="E55" s="115">
        <v>100</v>
      </c>
      <c r="F55" s="114">
        <v>73</v>
      </c>
      <c r="G55" s="114">
        <v>103</v>
      </c>
      <c r="H55" s="114">
        <v>74</v>
      </c>
      <c r="I55" s="140">
        <v>94</v>
      </c>
      <c r="J55" s="115">
        <v>6</v>
      </c>
      <c r="K55" s="116">
        <v>6.3829787234042552</v>
      </c>
    </row>
    <row r="56" spans="1:11" ht="14.1" customHeight="1" x14ac:dyDescent="0.2">
      <c r="A56" s="306" t="s">
        <v>282</v>
      </c>
      <c r="B56" s="307" t="s">
        <v>283</v>
      </c>
      <c r="C56" s="308"/>
      <c r="D56" s="113">
        <v>1.3759086188992731</v>
      </c>
      <c r="E56" s="115">
        <v>53</v>
      </c>
      <c r="F56" s="114">
        <v>29</v>
      </c>
      <c r="G56" s="114">
        <v>51</v>
      </c>
      <c r="H56" s="114">
        <v>27</v>
      </c>
      <c r="I56" s="140">
        <v>54</v>
      </c>
      <c r="J56" s="115">
        <v>-1</v>
      </c>
      <c r="K56" s="116">
        <v>-1.8518518518518519</v>
      </c>
    </row>
    <row r="57" spans="1:11" ht="14.1" customHeight="1" x14ac:dyDescent="0.2">
      <c r="A57" s="306" t="s">
        <v>284</v>
      </c>
      <c r="B57" s="307" t="s">
        <v>285</v>
      </c>
      <c r="C57" s="308"/>
      <c r="D57" s="113">
        <v>0.75285565939771548</v>
      </c>
      <c r="E57" s="115">
        <v>29</v>
      </c>
      <c r="F57" s="114">
        <v>27</v>
      </c>
      <c r="G57" s="114">
        <v>24</v>
      </c>
      <c r="H57" s="114">
        <v>24</v>
      </c>
      <c r="I57" s="140">
        <v>20</v>
      </c>
      <c r="J57" s="115">
        <v>9</v>
      </c>
      <c r="K57" s="116">
        <v>45</v>
      </c>
    </row>
    <row r="58" spans="1:11" ht="14.1" customHeight="1" x14ac:dyDescent="0.2">
      <c r="A58" s="306">
        <v>73</v>
      </c>
      <c r="B58" s="307" t="s">
        <v>286</v>
      </c>
      <c r="C58" s="308"/>
      <c r="D58" s="113">
        <v>1.3759086188992731</v>
      </c>
      <c r="E58" s="115">
        <v>53</v>
      </c>
      <c r="F58" s="114">
        <v>53</v>
      </c>
      <c r="G58" s="114">
        <v>89</v>
      </c>
      <c r="H58" s="114">
        <v>54</v>
      </c>
      <c r="I58" s="140">
        <v>73</v>
      </c>
      <c r="J58" s="115">
        <v>-20</v>
      </c>
      <c r="K58" s="116">
        <v>-27.397260273972602</v>
      </c>
    </row>
    <row r="59" spans="1:11" ht="14.1" customHeight="1" x14ac:dyDescent="0.2">
      <c r="A59" s="306" t="s">
        <v>287</v>
      </c>
      <c r="B59" s="307" t="s">
        <v>288</v>
      </c>
      <c r="C59" s="308"/>
      <c r="D59" s="113">
        <v>0.80477673935617866</v>
      </c>
      <c r="E59" s="115">
        <v>31</v>
      </c>
      <c r="F59" s="114">
        <v>32</v>
      </c>
      <c r="G59" s="114">
        <v>45</v>
      </c>
      <c r="H59" s="114">
        <v>22</v>
      </c>
      <c r="I59" s="140">
        <v>44</v>
      </c>
      <c r="J59" s="115">
        <v>-13</v>
      </c>
      <c r="K59" s="116">
        <v>-29.545454545454547</v>
      </c>
    </row>
    <row r="60" spans="1:11" ht="14.1" customHeight="1" x14ac:dyDescent="0.2">
      <c r="A60" s="306">
        <v>81</v>
      </c>
      <c r="B60" s="307" t="s">
        <v>289</v>
      </c>
      <c r="C60" s="308"/>
      <c r="D60" s="113">
        <v>7.0353063343717546</v>
      </c>
      <c r="E60" s="115">
        <v>271</v>
      </c>
      <c r="F60" s="114">
        <v>225</v>
      </c>
      <c r="G60" s="114">
        <v>244</v>
      </c>
      <c r="H60" s="114">
        <v>199</v>
      </c>
      <c r="I60" s="140">
        <v>256</v>
      </c>
      <c r="J60" s="115">
        <v>15</v>
      </c>
      <c r="K60" s="116">
        <v>5.859375</v>
      </c>
    </row>
    <row r="61" spans="1:11" ht="14.1" customHeight="1" x14ac:dyDescent="0.2">
      <c r="A61" s="306" t="s">
        <v>290</v>
      </c>
      <c r="B61" s="307" t="s">
        <v>291</v>
      </c>
      <c r="C61" s="308"/>
      <c r="D61" s="113">
        <v>2.8296988577362407</v>
      </c>
      <c r="E61" s="115">
        <v>109</v>
      </c>
      <c r="F61" s="114">
        <v>62</v>
      </c>
      <c r="G61" s="114">
        <v>107</v>
      </c>
      <c r="H61" s="114">
        <v>58</v>
      </c>
      <c r="I61" s="140">
        <v>84</v>
      </c>
      <c r="J61" s="115">
        <v>25</v>
      </c>
      <c r="K61" s="116">
        <v>29.761904761904763</v>
      </c>
    </row>
    <row r="62" spans="1:11" ht="14.1" customHeight="1" x14ac:dyDescent="0.2">
      <c r="A62" s="306" t="s">
        <v>292</v>
      </c>
      <c r="B62" s="307" t="s">
        <v>293</v>
      </c>
      <c r="C62" s="308"/>
      <c r="D62" s="113">
        <v>2.0768431983385254</v>
      </c>
      <c r="E62" s="115">
        <v>80</v>
      </c>
      <c r="F62" s="114">
        <v>109</v>
      </c>
      <c r="G62" s="114">
        <v>76</v>
      </c>
      <c r="H62" s="114">
        <v>68</v>
      </c>
      <c r="I62" s="140">
        <v>82</v>
      </c>
      <c r="J62" s="115">
        <v>-2</v>
      </c>
      <c r="K62" s="116">
        <v>-2.4390243902439024</v>
      </c>
    </row>
    <row r="63" spans="1:11" ht="14.1" customHeight="1" x14ac:dyDescent="0.2">
      <c r="A63" s="306"/>
      <c r="B63" s="307" t="s">
        <v>294</v>
      </c>
      <c r="C63" s="308"/>
      <c r="D63" s="113">
        <v>1.4797507788161994</v>
      </c>
      <c r="E63" s="115">
        <v>57</v>
      </c>
      <c r="F63" s="114">
        <v>93</v>
      </c>
      <c r="G63" s="114">
        <v>54</v>
      </c>
      <c r="H63" s="114">
        <v>56</v>
      </c>
      <c r="I63" s="140">
        <v>64</v>
      </c>
      <c r="J63" s="115">
        <v>-7</v>
      </c>
      <c r="K63" s="116">
        <v>-10.9375</v>
      </c>
    </row>
    <row r="64" spans="1:11" ht="14.1" customHeight="1" x14ac:dyDescent="0.2">
      <c r="A64" s="306" t="s">
        <v>295</v>
      </c>
      <c r="B64" s="307" t="s">
        <v>296</v>
      </c>
      <c r="C64" s="308"/>
      <c r="D64" s="113">
        <v>0.85669781931464173</v>
      </c>
      <c r="E64" s="115">
        <v>33</v>
      </c>
      <c r="F64" s="114">
        <v>25</v>
      </c>
      <c r="G64" s="114">
        <v>25</v>
      </c>
      <c r="H64" s="114">
        <v>25</v>
      </c>
      <c r="I64" s="140">
        <v>39</v>
      </c>
      <c r="J64" s="115">
        <v>-6</v>
      </c>
      <c r="K64" s="116">
        <v>-15.384615384615385</v>
      </c>
    </row>
    <row r="65" spans="1:11" ht="14.1" customHeight="1" x14ac:dyDescent="0.2">
      <c r="A65" s="306" t="s">
        <v>297</v>
      </c>
      <c r="B65" s="307" t="s">
        <v>298</v>
      </c>
      <c r="C65" s="308"/>
      <c r="D65" s="113">
        <v>0.4153686396677051</v>
      </c>
      <c r="E65" s="115">
        <v>16</v>
      </c>
      <c r="F65" s="114">
        <v>12</v>
      </c>
      <c r="G65" s="114">
        <v>16</v>
      </c>
      <c r="H65" s="114">
        <v>18</v>
      </c>
      <c r="I65" s="140">
        <v>21</v>
      </c>
      <c r="J65" s="115">
        <v>-5</v>
      </c>
      <c r="K65" s="116">
        <v>-23.80952380952381</v>
      </c>
    </row>
    <row r="66" spans="1:11" ht="14.1" customHeight="1" x14ac:dyDescent="0.2">
      <c r="A66" s="306">
        <v>82</v>
      </c>
      <c r="B66" s="307" t="s">
        <v>299</v>
      </c>
      <c r="C66" s="308"/>
      <c r="D66" s="113">
        <v>2.64797507788162</v>
      </c>
      <c r="E66" s="115">
        <v>102</v>
      </c>
      <c r="F66" s="114">
        <v>60</v>
      </c>
      <c r="G66" s="114">
        <v>131</v>
      </c>
      <c r="H66" s="114">
        <v>65</v>
      </c>
      <c r="I66" s="140">
        <v>95</v>
      </c>
      <c r="J66" s="115">
        <v>7</v>
      </c>
      <c r="K66" s="116">
        <v>7.3684210526315788</v>
      </c>
    </row>
    <row r="67" spans="1:11" ht="14.1" customHeight="1" x14ac:dyDescent="0.2">
      <c r="A67" s="306" t="s">
        <v>300</v>
      </c>
      <c r="B67" s="307" t="s">
        <v>301</v>
      </c>
      <c r="C67" s="308"/>
      <c r="D67" s="113">
        <v>1.0124610591900312</v>
      </c>
      <c r="E67" s="115">
        <v>39</v>
      </c>
      <c r="F67" s="114">
        <v>19</v>
      </c>
      <c r="G67" s="114">
        <v>55</v>
      </c>
      <c r="H67" s="114">
        <v>30</v>
      </c>
      <c r="I67" s="140">
        <v>38</v>
      </c>
      <c r="J67" s="115">
        <v>1</v>
      </c>
      <c r="K67" s="116">
        <v>2.6315789473684212</v>
      </c>
    </row>
    <row r="68" spans="1:11" ht="14.1" customHeight="1" x14ac:dyDescent="0.2">
      <c r="A68" s="306" t="s">
        <v>302</v>
      </c>
      <c r="B68" s="307" t="s">
        <v>303</v>
      </c>
      <c r="C68" s="308"/>
      <c r="D68" s="113">
        <v>0.93457943925233644</v>
      </c>
      <c r="E68" s="115">
        <v>36</v>
      </c>
      <c r="F68" s="114">
        <v>31</v>
      </c>
      <c r="G68" s="114">
        <v>48</v>
      </c>
      <c r="H68" s="114">
        <v>26</v>
      </c>
      <c r="I68" s="140">
        <v>30</v>
      </c>
      <c r="J68" s="115">
        <v>6</v>
      </c>
      <c r="K68" s="116">
        <v>20</v>
      </c>
    </row>
    <row r="69" spans="1:11" ht="14.1" customHeight="1" x14ac:dyDescent="0.2">
      <c r="A69" s="306">
        <v>83</v>
      </c>
      <c r="B69" s="307" t="s">
        <v>304</v>
      </c>
      <c r="C69" s="308"/>
      <c r="D69" s="113">
        <v>2.7258566978193146</v>
      </c>
      <c r="E69" s="115">
        <v>105</v>
      </c>
      <c r="F69" s="114">
        <v>97</v>
      </c>
      <c r="G69" s="114">
        <v>276</v>
      </c>
      <c r="H69" s="114">
        <v>97</v>
      </c>
      <c r="I69" s="140">
        <v>109</v>
      </c>
      <c r="J69" s="115">
        <v>-4</v>
      </c>
      <c r="K69" s="116">
        <v>-3.669724770642202</v>
      </c>
    </row>
    <row r="70" spans="1:11" ht="14.1" customHeight="1" x14ac:dyDescent="0.2">
      <c r="A70" s="306" t="s">
        <v>305</v>
      </c>
      <c r="B70" s="307" t="s">
        <v>306</v>
      </c>
      <c r="C70" s="308"/>
      <c r="D70" s="113">
        <v>2.3624091381100727</v>
      </c>
      <c r="E70" s="115">
        <v>91</v>
      </c>
      <c r="F70" s="114">
        <v>85</v>
      </c>
      <c r="G70" s="114">
        <v>255</v>
      </c>
      <c r="H70" s="114">
        <v>87</v>
      </c>
      <c r="I70" s="140">
        <v>93</v>
      </c>
      <c r="J70" s="115">
        <v>-2</v>
      </c>
      <c r="K70" s="116">
        <v>-2.150537634408602</v>
      </c>
    </row>
    <row r="71" spans="1:11" ht="14.1" customHeight="1" x14ac:dyDescent="0.2">
      <c r="A71" s="306"/>
      <c r="B71" s="307" t="s">
        <v>307</v>
      </c>
      <c r="C71" s="308"/>
      <c r="D71" s="113">
        <v>1.0643821391484942</v>
      </c>
      <c r="E71" s="115">
        <v>41</v>
      </c>
      <c r="F71" s="114">
        <v>36</v>
      </c>
      <c r="G71" s="114">
        <v>130</v>
      </c>
      <c r="H71" s="114">
        <v>31</v>
      </c>
      <c r="I71" s="140">
        <v>39</v>
      </c>
      <c r="J71" s="115">
        <v>2</v>
      </c>
      <c r="K71" s="116">
        <v>5.1282051282051286</v>
      </c>
    </row>
    <row r="72" spans="1:11" ht="14.1" customHeight="1" x14ac:dyDescent="0.2">
      <c r="A72" s="306">
        <v>84</v>
      </c>
      <c r="B72" s="307" t="s">
        <v>308</v>
      </c>
      <c r="C72" s="308"/>
      <c r="D72" s="113">
        <v>1.2980269989615785</v>
      </c>
      <c r="E72" s="115">
        <v>50</v>
      </c>
      <c r="F72" s="114">
        <v>37</v>
      </c>
      <c r="G72" s="114">
        <v>105</v>
      </c>
      <c r="H72" s="114">
        <v>24</v>
      </c>
      <c r="I72" s="140">
        <v>32</v>
      </c>
      <c r="J72" s="115">
        <v>18</v>
      </c>
      <c r="K72" s="116">
        <v>56.25</v>
      </c>
    </row>
    <row r="73" spans="1:11" ht="14.1" customHeight="1" x14ac:dyDescent="0.2">
      <c r="A73" s="306" t="s">
        <v>309</v>
      </c>
      <c r="B73" s="307" t="s">
        <v>310</v>
      </c>
      <c r="C73" s="308"/>
      <c r="D73" s="113">
        <v>0.3115264797507788</v>
      </c>
      <c r="E73" s="115">
        <v>12</v>
      </c>
      <c r="F73" s="114">
        <v>6</v>
      </c>
      <c r="G73" s="114">
        <v>38</v>
      </c>
      <c r="H73" s="114" t="s">
        <v>513</v>
      </c>
      <c r="I73" s="140">
        <v>7</v>
      </c>
      <c r="J73" s="115">
        <v>5</v>
      </c>
      <c r="K73" s="116">
        <v>71.428571428571431</v>
      </c>
    </row>
    <row r="74" spans="1:11" ht="14.1" customHeight="1" x14ac:dyDescent="0.2">
      <c r="A74" s="306" t="s">
        <v>311</v>
      </c>
      <c r="B74" s="307" t="s">
        <v>312</v>
      </c>
      <c r="C74" s="308"/>
      <c r="D74" s="113">
        <v>0.28556593977154726</v>
      </c>
      <c r="E74" s="115">
        <v>11</v>
      </c>
      <c r="F74" s="114">
        <v>8</v>
      </c>
      <c r="G74" s="114">
        <v>32</v>
      </c>
      <c r="H74" s="114">
        <v>6</v>
      </c>
      <c r="I74" s="140">
        <v>8</v>
      </c>
      <c r="J74" s="115">
        <v>3</v>
      </c>
      <c r="K74" s="116">
        <v>37.5</v>
      </c>
    </row>
    <row r="75" spans="1:11" ht="14.1" customHeight="1" x14ac:dyDescent="0.2">
      <c r="A75" s="306" t="s">
        <v>313</v>
      </c>
      <c r="B75" s="307" t="s">
        <v>314</v>
      </c>
      <c r="C75" s="308"/>
      <c r="D75" s="113">
        <v>0.20768431983385255</v>
      </c>
      <c r="E75" s="115">
        <v>8</v>
      </c>
      <c r="F75" s="114">
        <v>6</v>
      </c>
      <c r="G75" s="114">
        <v>4</v>
      </c>
      <c r="H75" s="114">
        <v>4</v>
      </c>
      <c r="I75" s="140">
        <v>4</v>
      </c>
      <c r="J75" s="115">
        <v>4</v>
      </c>
      <c r="K75" s="116">
        <v>100</v>
      </c>
    </row>
    <row r="76" spans="1:11" ht="14.1" customHeight="1" x14ac:dyDescent="0.2">
      <c r="A76" s="306">
        <v>91</v>
      </c>
      <c r="B76" s="307" t="s">
        <v>315</v>
      </c>
      <c r="C76" s="308"/>
      <c r="D76" s="113">
        <v>0</v>
      </c>
      <c r="E76" s="115">
        <v>0</v>
      </c>
      <c r="F76" s="114">
        <v>0</v>
      </c>
      <c r="G76" s="114" t="s">
        <v>513</v>
      </c>
      <c r="H76" s="114" t="s">
        <v>513</v>
      </c>
      <c r="I76" s="140">
        <v>0</v>
      </c>
      <c r="J76" s="115">
        <v>0</v>
      </c>
      <c r="K76" s="116">
        <v>0</v>
      </c>
    </row>
    <row r="77" spans="1:11" ht="14.1" customHeight="1" x14ac:dyDescent="0.2">
      <c r="A77" s="306">
        <v>92</v>
      </c>
      <c r="B77" s="307" t="s">
        <v>316</v>
      </c>
      <c r="C77" s="308"/>
      <c r="D77" s="113">
        <v>0.83073727933541019</v>
      </c>
      <c r="E77" s="115">
        <v>32</v>
      </c>
      <c r="F77" s="114">
        <v>27</v>
      </c>
      <c r="G77" s="114">
        <v>28</v>
      </c>
      <c r="H77" s="114">
        <v>28</v>
      </c>
      <c r="I77" s="140">
        <v>36</v>
      </c>
      <c r="J77" s="115">
        <v>-4</v>
      </c>
      <c r="K77" s="116">
        <v>-11.111111111111111</v>
      </c>
    </row>
    <row r="78" spans="1:11" ht="14.1" customHeight="1" x14ac:dyDescent="0.2">
      <c r="A78" s="306">
        <v>93</v>
      </c>
      <c r="B78" s="307" t="s">
        <v>317</v>
      </c>
      <c r="C78" s="308"/>
      <c r="D78" s="113">
        <v>0.20768431983385255</v>
      </c>
      <c r="E78" s="115">
        <v>8</v>
      </c>
      <c r="F78" s="114">
        <v>5</v>
      </c>
      <c r="G78" s="114">
        <v>7</v>
      </c>
      <c r="H78" s="114">
        <v>7</v>
      </c>
      <c r="I78" s="140">
        <v>6</v>
      </c>
      <c r="J78" s="115">
        <v>2</v>
      </c>
      <c r="K78" s="116">
        <v>33.333333333333336</v>
      </c>
    </row>
    <row r="79" spans="1:11" ht="14.1" customHeight="1" x14ac:dyDescent="0.2">
      <c r="A79" s="306">
        <v>94</v>
      </c>
      <c r="B79" s="307" t="s">
        <v>318</v>
      </c>
      <c r="C79" s="308"/>
      <c r="D79" s="113">
        <v>1.1941848390446521</v>
      </c>
      <c r="E79" s="115">
        <v>46</v>
      </c>
      <c r="F79" s="114">
        <v>27</v>
      </c>
      <c r="G79" s="114">
        <v>47</v>
      </c>
      <c r="H79" s="114">
        <v>8</v>
      </c>
      <c r="I79" s="140">
        <v>43</v>
      </c>
      <c r="J79" s="115">
        <v>3</v>
      </c>
      <c r="K79" s="116">
        <v>6.9767441860465116</v>
      </c>
    </row>
    <row r="80" spans="1:11" ht="14.1" customHeight="1" x14ac:dyDescent="0.2">
      <c r="A80" s="306" t="s">
        <v>319</v>
      </c>
      <c r="B80" s="307" t="s">
        <v>320</v>
      </c>
      <c r="C80" s="308"/>
      <c r="D80" s="113">
        <v>0</v>
      </c>
      <c r="E80" s="115">
        <v>0</v>
      </c>
      <c r="F80" s="114">
        <v>0</v>
      </c>
      <c r="G80" s="114">
        <v>0</v>
      </c>
      <c r="H80" s="114">
        <v>0</v>
      </c>
      <c r="I80" s="140" t="s">
        <v>513</v>
      </c>
      <c r="J80" s="115" t="s">
        <v>513</v>
      </c>
      <c r="K80" s="116" t="s">
        <v>513</v>
      </c>
    </row>
    <row r="81" spans="1:11" ht="14.1" customHeight="1" x14ac:dyDescent="0.2">
      <c r="A81" s="310" t="s">
        <v>321</v>
      </c>
      <c r="B81" s="311" t="s">
        <v>333</v>
      </c>
      <c r="C81" s="312"/>
      <c r="D81" s="125">
        <v>0.75285565939771548</v>
      </c>
      <c r="E81" s="143">
        <v>29</v>
      </c>
      <c r="F81" s="144">
        <v>27</v>
      </c>
      <c r="G81" s="144">
        <v>69</v>
      </c>
      <c r="H81" s="144">
        <v>15</v>
      </c>
      <c r="I81" s="145">
        <v>31</v>
      </c>
      <c r="J81" s="143">
        <v>-2</v>
      </c>
      <c r="K81" s="146">
        <v>-6.4516129032258061</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4" t="s">
        <v>371</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618" t="s">
        <v>365</v>
      </c>
      <c r="B86" s="618"/>
      <c r="C86" s="618"/>
      <c r="D86" s="618"/>
      <c r="E86" s="618"/>
      <c r="F86" s="618"/>
      <c r="G86" s="618"/>
      <c r="H86" s="618"/>
      <c r="I86" s="618"/>
      <c r="J86" s="618"/>
      <c r="K86" s="618"/>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6">
    <mergeCell ref="A87:K87"/>
    <mergeCell ref="A3:K3"/>
    <mergeCell ref="A4:K4"/>
    <mergeCell ref="A5:E5"/>
    <mergeCell ref="A7:C10"/>
    <mergeCell ref="D7:D10"/>
    <mergeCell ref="E7:I7"/>
    <mergeCell ref="J7:K8"/>
    <mergeCell ref="E8:E9"/>
    <mergeCell ref="F8:F9"/>
    <mergeCell ref="G8:G9"/>
    <mergeCell ref="H8:H9"/>
    <mergeCell ref="I8:I9"/>
    <mergeCell ref="A84:K84"/>
    <mergeCell ref="A85:K85"/>
    <mergeCell ref="A86:K86"/>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9"/>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372</v>
      </c>
      <c r="B3" s="571"/>
      <c r="C3" s="571"/>
      <c r="D3" s="571"/>
      <c r="E3" s="571"/>
      <c r="F3" s="571"/>
      <c r="G3" s="571"/>
      <c r="H3" s="571"/>
      <c r="I3" s="571"/>
      <c r="J3" s="571"/>
      <c r="K3" s="571"/>
    </row>
    <row r="4" spans="1:13" s="94" customFormat="1" ht="12" customHeight="1" x14ac:dyDescent="0.2">
      <c r="A4" s="410" t="s">
        <v>373</v>
      </c>
      <c r="B4" s="411"/>
      <c r="C4" s="411"/>
      <c r="D4" s="411"/>
      <c r="E4" s="411"/>
      <c r="F4" s="411"/>
      <c r="G4" s="411"/>
      <c r="H4" s="411"/>
      <c r="I4" s="411"/>
      <c r="J4" s="411"/>
      <c r="K4" s="411"/>
      <c r="L4" s="411"/>
      <c r="M4" s="411"/>
    </row>
    <row r="5" spans="1:13" s="94" customFormat="1" ht="12" customHeight="1" x14ac:dyDescent="0.2">
      <c r="A5" s="667" t="s">
        <v>374</v>
      </c>
      <c r="B5" s="667"/>
      <c r="C5" s="412"/>
      <c r="D5" s="412"/>
      <c r="E5" s="412"/>
      <c r="F5" s="413"/>
      <c r="G5" s="413"/>
      <c r="H5" s="413"/>
      <c r="I5" s="413"/>
      <c r="J5" s="413"/>
      <c r="K5" s="413"/>
      <c r="L5" s="413"/>
      <c r="M5" s="413"/>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375</v>
      </c>
      <c r="B7" s="668" t="s">
        <v>376</v>
      </c>
      <c r="C7" s="668"/>
      <c r="D7" s="668"/>
      <c r="E7" s="668"/>
      <c r="F7" s="668"/>
      <c r="G7" s="668"/>
      <c r="H7" s="669"/>
      <c r="I7" s="668" t="s">
        <v>377</v>
      </c>
      <c r="J7" s="668"/>
      <c r="K7" s="669"/>
      <c r="L7" s="670" t="s">
        <v>378</v>
      </c>
      <c r="M7" s="671"/>
    </row>
    <row r="8" spans="1:13" ht="23.85" customHeight="1" x14ac:dyDescent="0.2">
      <c r="A8" s="583"/>
      <c r="B8" s="414" t="s">
        <v>104</v>
      </c>
      <c r="C8" s="415" t="s">
        <v>106</v>
      </c>
      <c r="D8" s="415" t="s">
        <v>107</v>
      </c>
      <c r="E8" s="415" t="s">
        <v>379</v>
      </c>
      <c r="F8" s="415" t="s">
        <v>380</v>
      </c>
      <c r="G8" s="415" t="s">
        <v>108</v>
      </c>
      <c r="H8" s="416" t="s">
        <v>381</v>
      </c>
      <c r="I8" s="414" t="s">
        <v>104</v>
      </c>
      <c r="J8" s="414" t="s">
        <v>382</v>
      </c>
      <c r="K8" s="417" t="s">
        <v>383</v>
      </c>
      <c r="L8" s="418" t="s">
        <v>384</v>
      </c>
      <c r="M8" s="419" t="s">
        <v>385</v>
      </c>
    </row>
    <row r="9" spans="1:13" ht="12" customHeight="1" x14ac:dyDescent="0.2">
      <c r="A9" s="584"/>
      <c r="B9" s="100">
        <v>1</v>
      </c>
      <c r="C9" s="100">
        <v>2</v>
      </c>
      <c r="D9" s="100">
        <v>3</v>
      </c>
      <c r="E9" s="100">
        <v>4</v>
      </c>
      <c r="F9" s="100">
        <v>5</v>
      </c>
      <c r="G9" s="100">
        <v>6</v>
      </c>
      <c r="H9" s="100">
        <v>7</v>
      </c>
      <c r="I9" s="100">
        <v>8</v>
      </c>
      <c r="J9" s="100">
        <v>9</v>
      </c>
      <c r="K9" s="420">
        <v>10</v>
      </c>
      <c r="L9" s="421">
        <v>11</v>
      </c>
      <c r="M9" s="421">
        <v>12</v>
      </c>
    </row>
    <row r="10" spans="1:13" ht="15" customHeight="1" x14ac:dyDescent="0.2">
      <c r="A10" s="422" t="s">
        <v>386</v>
      </c>
      <c r="B10" s="115">
        <v>43814</v>
      </c>
      <c r="C10" s="114">
        <v>24264</v>
      </c>
      <c r="D10" s="114">
        <v>19550</v>
      </c>
      <c r="E10" s="114">
        <v>34092</v>
      </c>
      <c r="F10" s="114">
        <v>9418</v>
      </c>
      <c r="G10" s="114">
        <v>6586</v>
      </c>
      <c r="H10" s="114">
        <v>10939</v>
      </c>
      <c r="I10" s="115">
        <v>11570</v>
      </c>
      <c r="J10" s="114">
        <v>7965</v>
      </c>
      <c r="K10" s="114">
        <v>3605</v>
      </c>
      <c r="L10" s="423">
        <v>3456</v>
      </c>
      <c r="M10" s="424">
        <v>3715</v>
      </c>
    </row>
    <row r="11" spans="1:13" ht="11.1" customHeight="1" x14ac:dyDescent="0.2">
      <c r="A11" s="422" t="s">
        <v>387</v>
      </c>
      <c r="B11" s="115">
        <v>44648</v>
      </c>
      <c r="C11" s="114">
        <v>24796</v>
      </c>
      <c r="D11" s="114">
        <v>19852</v>
      </c>
      <c r="E11" s="114">
        <v>34308</v>
      </c>
      <c r="F11" s="114">
        <v>9426</v>
      </c>
      <c r="G11" s="114">
        <v>6581</v>
      </c>
      <c r="H11" s="114">
        <v>11225</v>
      </c>
      <c r="I11" s="115">
        <v>11793</v>
      </c>
      <c r="J11" s="114">
        <v>8148</v>
      </c>
      <c r="K11" s="114">
        <v>3645</v>
      </c>
      <c r="L11" s="423">
        <v>3436</v>
      </c>
      <c r="M11" s="424">
        <v>3372</v>
      </c>
    </row>
    <row r="12" spans="1:13" ht="11.1" customHeight="1" x14ac:dyDescent="0.2">
      <c r="A12" s="422" t="s">
        <v>388</v>
      </c>
      <c r="B12" s="115">
        <v>45936</v>
      </c>
      <c r="C12" s="114">
        <v>25547</v>
      </c>
      <c r="D12" s="114">
        <v>20389</v>
      </c>
      <c r="E12" s="114">
        <v>35361</v>
      </c>
      <c r="F12" s="114">
        <v>9603</v>
      </c>
      <c r="G12" s="114">
        <v>7242</v>
      </c>
      <c r="H12" s="114">
        <v>11502</v>
      </c>
      <c r="I12" s="115">
        <v>11639</v>
      </c>
      <c r="J12" s="114">
        <v>7890</v>
      </c>
      <c r="K12" s="114">
        <v>3749</v>
      </c>
      <c r="L12" s="423">
        <v>5820</v>
      </c>
      <c r="M12" s="424">
        <v>4729</v>
      </c>
    </row>
    <row r="13" spans="1:13" s="110" customFormat="1" ht="11.1" customHeight="1" x14ac:dyDescent="0.2">
      <c r="A13" s="422" t="s">
        <v>389</v>
      </c>
      <c r="B13" s="115">
        <v>45848</v>
      </c>
      <c r="C13" s="114">
        <v>25438</v>
      </c>
      <c r="D13" s="114">
        <v>20410</v>
      </c>
      <c r="E13" s="114">
        <v>34989</v>
      </c>
      <c r="F13" s="114">
        <v>9894</v>
      </c>
      <c r="G13" s="114">
        <v>7014</v>
      </c>
      <c r="H13" s="114">
        <v>11631</v>
      </c>
      <c r="I13" s="115">
        <v>11705</v>
      </c>
      <c r="J13" s="114">
        <v>7892</v>
      </c>
      <c r="K13" s="114">
        <v>3813</v>
      </c>
      <c r="L13" s="423">
        <v>3185</v>
      </c>
      <c r="M13" s="424">
        <v>3534</v>
      </c>
    </row>
    <row r="14" spans="1:13" ht="15" customHeight="1" x14ac:dyDescent="0.2">
      <c r="A14" s="422" t="s">
        <v>390</v>
      </c>
      <c r="B14" s="115">
        <v>45827</v>
      </c>
      <c r="C14" s="114">
        <v>25477</v>
      </c>
      <c r="D14" s="114">
        <v>20350</v>
      </c>
      <c r="E14" s="114">
        <v>34127</v>
      </c>
      <c r="F14" s="114">
        <v>10952</v>
      </c>
      <c r="G14" s="114">
        <v>6724</v>
      </c>
      <c r="H14" s="114">
        <v>11860</v>
      </c>
      <c r="I14" s="115">
        <v>11234</v>
      </c>
      <c r="J14" s="114">
        <v>7573</v>
      </c>
      <c r="K14" s="114">
        <v>3661</v>
      </c>
      <c r="L14" s="423">
        <v>3760</v>
      </c>
      <c r="M14" s="424">
        <v>3849</v>
      </c>
    </row>
    <row r="15" spans="1:13" ht="11.1" customHeight="1" x14ac:dyDescent="0.2">
      <c r="A15" s="422" t="s">
        <v>387</v>
      </c>
      <c r="B15" s="115">
        <v>46061</v>
      </c>
      <c r="C15" s="114">
        <v>25636</v>
      </c>
      <c r="D15" s="114">
        <v>20425</v>
      </c>
      <c r="E15" s="114">
        <v>34099</v>
      </c>
      <c r="F15" s="114">
        <v>11230</v>
      </c>
      <c r="G15" s="114">
        <v>6611</v>
      </c>
      <c r="H15" s="114">
        <v>12107</v>
      </c>
      <c r="I15" s="115">
        <v>11439</v>
      </c>
      <c r="J15" s="114">
        <v>7702</v>
      </c>
      <c r="K15" s="114">
        <v>3737</v>
      </c>
      <c r="L15" s="423">
        <v>3453</v>
      </c>
      <c r="M15" s="424">
        <v>3238</v>
      </c>
    </row>
    <row r="16" spans="1:13" ht="11.1" customHeight="1" x14ac:dyDescent="0.2">
      <c r="A16" s="422" t="s">
        <v>388</v>
      </c>
      <c r="B16" s="115">
        <v>46987</v>
      </c>
      <c r="C16" s="114">
        <v>26172</v>
      </c>
      <c r="D16" s="114">
        <v>20815</v>
      </c>
      <c r="E16" s="114">
        <v>34885</v>
      </c>
      <c r="F16" s="114">
        <v>11331</v>
      </c>
      <c r="G16" s="114">
        <v>7258</v>
      </c>
      <c r="H16" s="114">
        <v>12270</v>
      </c>
      <c r="I16" s="115">
        <v>11339</v>
      </c>
      <c r="J16" s="114">
        <v>7489</v>
      </c>
      <c r="K16" s="114">
        <v>3850</v>
      </c>
      <c r="L16" s="423">
        <v>5469</v>
      </c>
      <c r="M16" s="424">
        <v>4619</v>
      </c>
    </row>
    <row r="17" spans="1:13" s="110" customFormat="1" ht="11.1" customHeight="1" x14ac:dyDescent="0.2">
      <c r="A17" s="422" t="s">
        <v>389</v>
      </c>
      <c r="B17" s="115">
        <v>46896</v>
      </c>
      <c r="C17" s="114">
        <v>25999</v>
      </c>
      <c r="D17" s="114">
        <v>20897</v>
      </c>
      <c r="E17" s="114">
        <v>35382</v>
      </c>
      <c r="F17" s="114">
        <v>11480</v>
      </c>
      <c r="G17" s="114">
        <v>7023</v>
      </c>
      <c r="H17" s="114">
        <v>12382</v>
      </c>
      <c r="I17" s="115">
        <v>11553</v>
      </c>
      <c r="J17" s="114">
        <v>7612</v>
      </c>
      <c r="K17" s="114">
        <v>3941</v>
      </c>
      <c r="L17" s="423">
        <v>3412</v>
      </c>
      <c r="M17" s="424">
        <v>3537</v>
      </c>
    </row>
    <row r="18" spans="1:13" ht="15" customHeight="1" x14ac:dyDescent="0.2">
      <c r="A18" s="422" t="s">
        <v>391</v>
      </c>
      <c r="B18" s="115">
        <v>46722</v>
      </c>
      <c r="C18" s="114">
        <v>25888</v>
      </c>
      <c r="D18" s="114">
        <v>20834</v>
      </c>
      <c r="E18" s="114">
        <v>34937</v>
      </c>
      <c r="F18" s="114">
        <v>11692</v>
      </c>
      <c r="G18" s="114">
        <v>6862</v>
      </c>
      <c r="H18" s="114">
        <v>12456</v>
      </c>
      <c r="I18" s="115">
        <v>11279</v>
      </c>
      <c r="J18" s="114">
        <v>7427</v>
      </c>
      <c r="K18" s="114">
        <v>3852</v>
      </c>
      <c r="L18" s="423">
        <v>3637</v>
      </c>
      <c r="M18" s="424">
        <v>3820</v>
      </c>
    </row>
    <row r="19" spans="1:13" ht="11.1" customHeight="1" x14ac:dyDescent="0.2">
      <c r="A19" s="422" t="s">
        <v>387</v>
      </c>
      <c r="B19" s="115">
        <v>46817</v>
      </c>
      <c r="C19" s="114">
        <v>25922</v>
      </c>
      <c r="D19" s="114">
        <v>20895</v>
      </c>
      <c r="E19" s="114">
        <v>34914</v>
      </c>
      <c r="F19" s="114">
        <v>11811</v>
      </c>
      <c r="G19" s="114">
        <v>6665</v>
      </c>
      <c r="H19" s="114">
        <v>12712</v>
      </c>
      <c r="I19" s="115">
        <v>11361</v>
      </c>
      <c r="J19" s="114">
        <v>7461</v>
      </c>
      <c r="K19" s="114">
        <v>3900</v>
      </c>
      <c r="L19" s="423">
        <v>3131</v>
      </c>
      <c r="M19" s="424">
        <v>3041</v>
      </c>
    </row>
    <row r="20" spans="1:13" ht="11.1" customHeight="1" x14ac:dyDescent="0.2">
      <c r="A20" s="422" t="s">
        <v>388</v>
      </c>
      <c r="B20" s="115">
        <v>47729</v>
      </c>
      <c r="C20" s="114">
        <v>26449</v>
      </c>
      <c r="D20" s="114">
        <v>21280</v>
      </c>
      <c r="E20" s="114">
        <v>35656</v>
      </c>
      <c r="F20" s="114">
        <v>11930</v>
      </c>
      <c r="G20" s="114">
        <v>7272</v>
      </c>
      <c r="H20" s="114">
        <v>12849</v>
      </c>
      <c r="I20" s="115">
        <v>12156</v>
      </c>
      <c r="J20" s="114">
        <v>7789</v>
      </c>
      <c r="K20" s="114">
        <v>4367</v>
      </c>
      <c r="L20" s="423">
        <v>5043</v>
      </c>
      <c r="M20" s="424">
        <v>4214</v>
      </c>
    </row>
    <row r="21" spans="1:13" s="110" customFormat="1" ht="11.1" customHeight="1" x14ac:dyDescent="0.2">
      <c r="A21" s="422" t="s">
        <v>389</v>
      </c>
      <c r="B21" s="115">
        <v>47680</v>
      </c>
      <c r="C21" s="114">
        <v>26375</v>
      </c>
      <c r="D21" s="114">
        <v>21305</v>
      </c>
      <c r="E21" s="114">
        <v>35678</v>
      </c>
      <c r="F21" s="114">
        <v>11983</v>
      </c>
      <c r="G21" s="114">
        <v>7011</v>
      </c>
      <c r="H21" s="114">
        <v>13076</v>
      </c>
      <c r="I21" s="115">
        <v>12382</v>
      </c>
      <c r="J21" s="114">
        <v>7926</v>
      </c>
      <c r="K21" s="114">
        <v>4456</v>
      </c>
      <c r="L21" s="423">
        <v>3680</v>
      </c>
      <c r="M21" s="424">
        <v>4140</v>
      </c>
    </row>
    <row r="22" spans="1:13" ht="15" customHeight="1" x14ac:dyDescent="0.2">
      <c r="A22" s="422" t="s">
        <v>392</v>
      </c>
      <c r="B22" s="115">
        <v>47365</v>
      </c>
      <c r="C22" s="114">
        <v>26186</v>
      </c>
      <c r="D22" s="114">
        <v>21179</v>
      </c>
      <c r="E22" s="114">
        <v>35244</v>
      </c>
      <c r="F22" s="114">
        <v>11929</v>
      </c>
      <c r="G22" s="114">
        <v>6708</v>
      </c>
      <c r="H22" s="114">
        <v>13169</v>
      </c>
      <c r="I22" s="115">
        <v>12166</v>
      </c>
      <c r="J22" s="114">
        <v>7839</v>
      </c>
      <c r="K22" s="114">
        <v>4327</v>
      </c>
      <c r="L22" s="423">
        <v>3167</v>
      </c>
      <c r="M22" s="424">
        <v>3450</v>
      </c>
    </row>
    <row r="23" spans="1:13" ht="11.1" customHeight="1" x14ac:dyDescent="0.2">
      <c r="A23" s="422" t="s">
        <v>387</v>
      </c>
      <c r="B23" s="115">
        <v>43582</v>
      </c>
      <c r="C23" s="114">
        <v>23579</v>
      </c>
      <c r="D23" s="114">
        <v>20003</v>
      </c>
      <c r="E23" s="114">
        <v>32563</v>
      </c>
      <c r="F23" s="114">
        <v>10791</v>
      </c>
      <c r="G23" s="114">
        <v>6053</v>
      </c>
      <c r="H23" s="114">
        <v>12563</v>
      </c>
      <c r="I23" s="115">
        <v>11426</v>
      </c>
      <c r="J23" s="114">
        <v>7160</v>
      </c>
      <c r="K23" s="114">
        <v>4266</v>
      </c>
      <c r="L23" s="423">
        <v>2636</v>
      </c>
      <c r="M23" s="424">
        <v>3389</v>
      </c>
    </row>
    <row r="24" spans="1:13" ht="11.1" customHeight="1" x14ac:dyDescent="0.2">
      <c r="A24" s="422" t="s">
        <v>388</v>
      </c>
      <c r="B24" s="115">
        <v>44277</v>
      </c>
      <c r="C24" s="114">
        <v>23883</v>
      </c>
      <c r="D24" s="114">
        <v>20394</v>
      </c>
      <c r="E24" s="114">
        <v>32547</v>
      </c>
      <c r="F24" s="114">
        <v>10831</v>
      </c>
      <c r="G24" s="114">
        <v>6477</v>
      </c>
      <c r="H24" s="114">
        <v>12779</v>
      </c>
      <c r="I24" s="115">
        <v>11064</v>
      </c>
      <c r="J24" s="114">
        <v>6849</v>
      </c>
      <c r="K24" s="114">
        <v>4215</v>
      </c>
      <c r="L24" s="423">
        <v>4545</v>
      </c>
      <c r="M24" s="424">
        <v>3794</v>
      </c>
    </row>
    <row r="25" spans="1:13" s="110" customFormat="1" ht="11.1" customHeight="1" x14ac:dyDescent="0.2">
      <c r="A25" s="422" t="s">
        <v>389</v>
      </c>
      <c r="B25" s="115">
        <v>43877</v>
      </c>
      <c r="C25" s="114">
        <v>23491</v>
      </c>
      <c r="D25" s="114">
        <v>20386</v>
      </c>
      <c r="E25" s="114">
        <v>32071</v>
      </c>
      <c r="F25" s="114">
        <v>10897</v>
      </c>
      <c r="G25" s="114">
        <v>6230</v>
      </c>
      <c r="H25" s="114">
        <v>12856</v>
      </c>
      <c r="I25" s="115">
        <v>11058</v>
      </c>
      <c r="J25" s="114">
        <v>6930</v>
      </c>
      <c r="K25" s="114">
        <v>4128</v>
      </c>
      <c r="L25" s="423">
        <v>2521</v>
      </c>
      <c r="M25" s="424">
        <v>2990</v>
      </c>
    </row>
    <row r="26" spans="1:13" ht="15" customHeight="1" x14ac:dyDescent="0.2">
      <c r="A26" s="422" t="s">
        <v>393</v>
      </c>
      <c r="B26" s="115">
        <v>43809</v>
      </c>
      <c r="C26" s="114">
        <v>23515</v>
      </c>
      <c r="D26" s="114">
        <v>20294</v>
      </c>
      <c r="E26" s="114">
        <v>32097</v>
      </c>
      <c r="F26" s="114">
        <v>10823</v>
      </c>
      <c r="G26" s="114">
        <v>6042</v>
      </c>
      <c r="H26" s="114">
        <v>12998</v>
      </c>
      <c r="I26" s="115">
        <v>10921</v>
      </c>
      <c r="J26" s="114">
        <v>6836</v>
      </c>
      <c r="K26" s="114">
        <v>4085</v>
      </c>
      <c r="L26" s="423">
        <v>3132</v>
      </c>
      <c r="M26" s="424">
        <v>3200</v>
      </c>
    </row>
    <row r="27" spans="1:13" ht="11.1" customHeight="1" x14ac:dyDescent="0.2">
      <c r="A27" s="422" t="s">
        <v>387</v>
      </c>
      <c r="B27" s="115">
        <v>43947</v>
      </c>
      <c r="C27" s="114">
        <v>23582</v>
      </c>
      <c r="D27" s="114">
        <v>20365</v>
      </c>
      <c r="E27" s="114">
        <v>32146</v>
      </c>
      <c r="F27" s="114">
        <v>10951</v>
      </c>
      <c r="G27" s="114">
        <v>5909</v>
      </c>
      <c r="H27" s="114">
        <v>13181</v>
      </c>
      <c r="I27" s="115">
        <v>11127</v>
      </c>
      <c r="J27" s="114">
        <v>7010</v>
      </c>
      <c r="K27" s="114">
        <v>4117</v>
      </c>
      <c r="L27" s="423">
        <v>2714</v>
      </c>
      <c r="M27" s="424">
        <v>2651</v>
      </c>
    </row>
    <row r="28" spans="1:13" ht="11.1" customHeight="1" x14ac:dyDescent="0.2">
      <c r="A28" s="422" t="s">
        <v>388</v>
      </c>
      <c r="B28" s="115">
        <v>44692</v>
      </c>
      <c r="C28" s="114">
        <v>23912</v>
      </c>
      <c r="D28" s="114">
        <v>20780</v>
      </c>
      <c r="E28" s="114">
        <v>33448</v>
      </c>
      <c r="F28" s="114">
        <v>11179</v>
      </c>
      <c r="G28" s="114">
        <v>6363</v>
      </c>
      <c r="H28" s="114">
        <v>13352</v>
      </c>
      <c r="I28" s="115">
        <v>11034</v>
      </c>
      <c r="J28" s="114">
        <v>6845</v>
      </c>
      <c r="K28" s="114">
        <v>4189</v>
      </c>
      <c r="L28" s="423">
        <v>4633</v>
      </c>
      <c r="M28" s="424">
        <v>4073</v>
      </c>
    </row>
    <row r="29" spans="1:13" s="110" customFormat="1" ht="11.1" customHeight="1" x14ac:dyDescent="0.2">
      <c r="A29" s="422" t="s">
        <v>389</v>
      </c>
      <c r="B29" s="115">
        <v>44262</v>
      </c>
      <c r="C29" s="114">
        <v>23534</v>
      </c>
      <c r="D29" s="114">
        <v>20728</v>
      </c>
      <c r="E29" s="114">
        <v>33035</v>
      </c>
      <c r="F29" s="114">
        <v>11205</v>
      </c>
      <c r="G29" s="114">
        <v>6181</v>
      </c>
      <c r="H29" s="114">
        <v>13376</v>
      </c>
      <c r="I29" s="115">
        <v>11076</v>
      </c>
      <c r="J29" s="114">
        <v>6875</v>
      </c>
      <c r="K29" s="114">
        <v>4201</v>
      </c>
      <c r="L29" s="423">
        <v>2592</v>
      </c>
      <c r="M29" s="424">
        <v>3008</v>
      </c>
    </row>
    <row r="30" spans="1:13" ht="15" customHeight="1" x14ac:dyDescent="0.2">
      <c r="A30" s="422" t="s">
        <v>394</v>
      </c>
      <c r="B30" s="115">
        <v>44167</v>
      </c>
      <c r="C30" s="114">
        <v>23496</v>
      </c>
      <c r="D30" s="114">
        <v>20671</v>
      </c>
      <c r="E30" s="114">
        <v>32834</v>
      </c>
      <c r="F30" s="114">
        <v>11318</v>
      </c>
      <c r="G30" s="114">
        <v>5933</v>
      </c>
      <c r="H30" s="114">
        <v>13467</v>
      </c>
      <c r="I30" s="115">
        <v>10656</v>
      </c>
      <c r="J30" s="114">
        <v>6612</v>
      </c>
      <c r="K30" s="114">
        <v>4044</v>
      </c>
      <c r="L30" s="423">
        <v>3276</v>
      </c>
      <c r="M30" s="424">
        <v>3425</v>
      </c>
    </row>
    <row r="31" spans="1:13" ht="11.1" customHeight="1" x14ac:dyDescent="0.2">
      <c r="A31" s="422" t="s">
        <v>387</v>
      </c>
      <c r="B31" s="115">
        <v>44437</v>
      </c>
      <c r="C31" s="114">
        <v>23688</v>
      </c>
      <c r="D31" s="114">
        <v>20749</v>
      </c>
      <c r="E31" s="114">
        <v>32935</v>
      </c>
      <c r="F31" s="114">
        <v>11491</v>
      </c>
      <c r="G31" s="114">
        <v>5862</v>
      </c>
      <c r="H31" s="114">
        <v>13625</v>
      </c>
      <c r="I31" s="115">
        <v>10899</v>
      </c>
      <c r="J31" s="114">
        <v>6717</v>
      </c>
      <c r="K31" s="114">
        <v>4182</v>
      </c>
      <c r="L31" s="423">
        <v>2838</v>
      </c>
      <c r="M31" s="424">
        <v>2643</v>
      </c>
    </row>
    <row r="32" spans="1:13" ht="11.1" customHeight="1" x14ac:dyDescent="0.2">
      <c r="A32" s="422" t="s">
        <v>388</v>
      </c>
      <c r="B32" s="115">
        <v>45146</v>
      </c>
      <c r="C32" s="114">
        <v>23980</v>
      </c>
      <c r="D32" s="114">
        <v>21166</v>
      </c>
      <c r="E32" s="114">
        <v>33526</v>
      </c>
      <c r="F32" s="114">
        <v>11615</v>
      </c>
      <c r="G32" s="114">
        <v>6278</v>
      </c>
      <c r="H32" s="114">
        <v>13760</v>
      </c>
      <c r="I32" s="115">
        <v>10902</v>
      </c>
      <c r="J32" s="114">
        <v>6608</v>
      </c>
      <c r="K32" s="114">
        <v>4294</v>
      </c>
      <c r="L32" s="423">
        <v>4713</v>
      </c>
      <c r="M32" s="424">
        <v>4094</v>
      </c>
    </row>
    <row r="33" spans="1:13" s="110" customFormat="1" ht="11.1" customHeight="1" x14ac:dyDescent="0.2">
      <c r="A33" s="422" t="s">
        <v>389</v>
      </c>
      <c r="B33" s="115">
        <v>44764</v>
      </c>
      <c r="C33" s="114">
        <v>23589</v>
      </c>
      <c r="D33" s="114">
        <v>21175</v>
      </c>
      <c r="E33" s="114">
        <v>33036</v>
      </c>
      <c r="F33" s="114">
        <v>11724</v>
      </c>
      <c r="G33" s="114">
        <v>6078</v>
      </c>
      <c r="H33" s="114">
        <v>13825</v>
      </c>
      <c r="I33" s="115">
        <v>10962</v>
      </c>
      <c r="J33" s="114">
        <v>6674</v>
      </c>
      <c r="K33" s="114">
        <v>4288</v>
      </c>
      <c r="L33" s="423">
        <v>2786</v>
      </c>
      <c r="M33" s="424">
        <v>3087</v>
      </c>
    </row>
    <row r="34" spans="1:13" ht="15" customHeight="1" x14ac:dyDescent="0.2">
      <c r="A34" s="422" t="s">
        <v>395</v>
      </c>
      <c r="B34" s="115">
        <v>44595</v>
      </c>
      <c r="C34" s="114">
        <v>23474</v>
      </c>
      <c r="D34" s="114">
        <v>21121</v>
      </c>
      <c r="E34" s="114">
        <v>32854</v>
      </c>
      <c r="F34" s="114">
        <v>11739</v>
      </c>
      <c r="G34" s="114">
        <v>5826</v>
      </c>
      <c r="H34" s="114">
        <v>13962</v>
      </c>
      <c r="I34" s="115">
        <v>10693</v>
      </c>
      <c r="J34" s="114">
        <v>6416</v>
      </c>
      <c r="K34" s="114">
        <v>4277</v>
      </c>
      <c r="L34" s="423">
        <v>3122</v>
      </c>
      <c r="M34" s="424">
        <v>3267</v>
      </c>
    </row>
    <row r="35" spans="1:13" ht="11.1" customHeight="1" x14ac:dyDescent="0.2">
      <c r="A35" s="422" t="s">
        <v>387</v>
      </c>
      <c r="B35" s="115">
        <v>44701</v>
      </c>
      <c r="C35" s="114">
        <v>23553</v>
      </c>
      <c r="D35" s="114">
        <v>21148</v>
      </c>
      <c r="E35" s="114">
        <v>32813</v>
      </c>
      <c r="F35" s="114">
        <v>11888</v>
      </c>
      <c r="G35" s="114">
        <v>5669</v>
      </c>
      <c r="H35" s="114">
        <v>14200</v>
      </c>
      <c r="I35" s="115">
        <v>10835</v>
      </c>
      <c r="J35" s="114">
        <v>6541</v>
      </c>
      <c r="K35" s="114">
        <v>4294</v>
      </c>
      <c r="L35" s="423">
        <v>2993</v>
      </c>
      <c r="M35" s="424">
        <v>2843</v>
      </c>
    </row>
    <row r="36" spans="1:13" ht="11.1" customHeight="1" x14ac:dyDescent="0.2">
      <c r="A36" s="422" t="s">
        <v>388</v>
      </c>
      <c r="B36" s="115">
        <v>45563</v>
      </c>
      <c r="C36" s="114">
        <v>24047</v>
      </c>
      <c r="D36" s="114">
        <v>21516</v>
      </c>
      <c r="E36" s="114">
        <v>33486</v>
      </c>
      <c r="F36" s="114">
        <v>12077</v>
      </c>
      <c r="G36" s="114">
        <v>6172</v>
      </c>
      <c r="H36" s="114">
        <v>14362</v>
      </c>
      <c r="I36" s="115">
        <v>10874</v>
      </c>
      <c r="J36" s="114">
        <v>6479</v>
      </c>
      <c r="K36" s="114">
        <v>4395</v>
      </c>
      <c r="L36" s="423">
        <v>4515</v>
      </c>
      <c r="M36" s="424">
        <v>3813</v>
      </c>
    </row>
    <row r="37" spans="1:13" s="110" customFormat="1" ht="11.1" customHeight="1" x14ac:dyDescent="0.2">
      <c r="A37" s="422" t="s">
        <v>389</v>
      </c>
      <c r="B37" s="115">
        <v>45487</v>
      </c>
      <c r="C37" s="114">
        <v>23913</v>
      </c>
      <c r="D37" s="114">
        <v>21574</v>
      </c>
      <c r="E37" s="114">
        <v>33307</v>
      </c>
      <c r="F37" s="114">
        <v>12180</v>
      </c>
      <c r="G37" s="114">
        <v>6010</v>
      </c>
      <c r="H37" s="114">
        <v>14440</v>
      </c>
      <c r="I37" s="115">
        <v>11021</v>
      </c>
      <c r="J37" s="114">
        <v>6578</v>
      </c>
      <c r="K37" s="114">
        <v>4443</v>
      </c>
      <c r="L37" s="423">
        <v>2662</v>
      </c>
      <c r="M37" s="424">
        <v>2780</v>
      </c>
    </row>
    <row r="38" spans="1:13" ht="15" customHeight="1" x14ac:dyDescent="0.2">
      <c r="A38" s="425" t="s">
        <v>396</v>
      </c>
      <c r="B38" s="115">
        <v>45349</v>
      </c>
      <c r="C38" s="114">
        <v>23801</v>
      </c>
      <c r="D38" s="114">
        <v>21548</v>
      </c>
      <c r="E38" s="114">
        <v>32999</v>
      </c>
      <c r="F38" s="114">
        <v>12350</v>
      </c>
      <c r="G38" s="114">
        <v>5788</v>
      </c>
      <c r="H38" s="114">
        <v>14551</v>
      </c>
      <c r="I38" s="115">
        <v>10910</v>
      </c>
      <c r="J38" s="114">
        <v>6530</v>
      </c>
      <c r="K38" s="114">
        <v>4380</v>
      </c>
      <c r="L38" s="423">
        <v>5610</v>
      </c>
      <c r="M38" s="424">
        <v>5800</v>
      </c>
    </row>
    <row r="39" spans="1:13" ht="11.1" customHeight="1" x14ac:dyDescent="0.2">
      <c r="A39" s="422" t="s">
        <v>387</v>
      </c>
      <c r="B39" s="115">
        <v>45118</v>
      </c>
      <c r="C39" s="114">
        <v>23759</v>
      </c>
      <c r="D39" s="114">
        <v>21359</v>
      </c>
      <c r="E39" s="114">
        <v>32604</v>
      </c>
      <c r="F39" s="114">
        <v>12514</v>
      </c>
      <c r="G39" s="114">
        <v>5625</v>
      </c>
      <c r="H39" s="114">
        <v>14667</v>
      </c>
      <c r="I39" s="115">
        <v>10983</v>
      </c>
      <c r="J39" s="114">
        <v>6549</v>
      </c>
      <c r="K39" s="114">
        <v>4434</v>
      </c>
      <c r="L39" s="423">
        <v>3030</v>
      </c>
      <c r="M39" s="424">
        <v>2790</v>
      </c>
    </row>
    <row r="40" spans="1:13" ht="11.1" customHeight="1" x14ac:dyDescent="0.2">
      <c r="A40" s="425" t="s">
        <v>388</v>
      </c>
      <c r="B40" s="115">
        <v>45671</v>
      </c>
      <c r="C40" s="114">
        <v>24128</v>
      </c>
      <c r="D40" s="114">
        <v>21543</v>
      </c>
      <c r="E40" s="114">
        <v>33176</v>
      </c>
      <c r="F40" s="114">
        <v>12495</v>
      </c>
      <c r="G40" s="114">
        <v>6103</v>
      </c>
      <c r="H40" s="114">
        <v>14743</v>
      </c>
      <c r="I40" s="115">
        <v>10984</v>
      </c>
      <c r="J40" s="114">
        <v>6412</v>
      </c>
      <c r="K40" s="114">
        <v>4572</v>
      </c>
      <c r="L40" s="423">
        <v>4700</v>
      </c>
      <c r="M40" s="424">
        <v>4115</v>
      </c>
    </row>
    <row r="41" spans="1:13" s="110" customFormat="1" ht="11.1" customHeight="1" x14ac:dyDescent="0.2">
      <c r="A41" s="422" t="s">
        <v>389</v>
      </c>
      <c r="B41" s="115">
        <v>45729</v>
      </c>
      <c r="C41" s="114">
        <v>24209</v>
      </c>
      <c r="D41" s="114">
        <v>21520</v>
      </c>
      <c r="E41" s="114">
        <v>33096</v>
      </c>
      <c r="F41" s="114">
        <v>12633</v>
      </c>
      <c r="G41" s="114">
        <v>6070</v>
      </c>
      <c r="H41" s="114">
        <v>14801</v>
      </c>
      <c r="I41" s="115">
        <v>11102</v>
      </c>
      <c r="J41" s="114">
        <v>6539</v>
      </c>
      <c r="K41" s="114">
        <v>4563</v>
      </c>
      <c r="L41" s="423">
        <v>3002</v>
      </c>
      <c r="M41" s="424">
        <v>3104</v>
      </c>
    </row>
    <row r="42" spans="1:13" ht="15" customHeight="1" x14ac:dyDescent="0.2">
      <c r="A42" s="422" t="s">
        <v>397</v>
      </c>
      <c r="B42" s="115">
        <v>45762</v>
      </c>
      <c r="C42" s="114">
        <v>24269</v>
      </c>
      <c r="D42" s="114">
        <v>21493</v>
      </c>
      <c r="E42" s="114">
        <v>33031</v>
      </c>
      <c r="F42" s="114">
        <v>12731</v>
      </c>
      <c r="G42" s="114">
        <v>5839</v>
      </c>
      <c r="H42" s="114">
        <v>14965</v>
      </c>
      <c r="I42" s="115">
        <v>10826</v>
      </c>
      <c r="J42" s="114">
        <v>6272</v>
      </c>
      <c r="K42" s="114">
        <v>4554</v>
      </c>
      <c r="L42" s="423">
        <v>3644</v>
      </c>
      <c r="M42" s="424">
        <v>3656</v>
      </c>
    </row>
    <row r="43" spans="1:13" ht="11.1" customHeight="1" x14ac:dyDescent="0.2">
      <c r="A43" s="422" t="s">
        <v>387</v>
      </c>
      <c r="B43" s="115">
        <v>46354</v>
      </c>
      <c r="C43" s="114">
        <v>24752</v>
      </c>
      <c r="D43" s="114">
        <v>21602</v>
      </c>
      <c r="E43" s="114">
        <v>33527</v>
      </c>
      <c r="F43" s="114">
        <v>12827</v>
      </c>
      <c r="G43" s="114">
        <v>5720</v>
      </c>
      <c r="H43" s="114">
        <v>15315</v>
      </c>
      <c r="I43" s="115">
        <v>10997</v>
      </c>
      <c r="J43" s="114">
        <v>6335</v>
      </c>
      <c r="K43" s="114">
        <v>4662</v>
      </c>
      <c r="L43" s="423">
        <v>4921</v>
      </c>
      <c r="M43" s="424">
        <v>4664</v>
      </c>
    </row>
    <row r="44" spans="1:13" ht="11.1" customHeight="1" x14ac:dyDescent="0.2">
      <c r="A44" s="422" t="s">
        <v>388</v>
      </c>
      <c r="B44" s="115">
        <v>46963</v>
      </c>
      <c r="C44" s="114">
        <v>24964</v>
      </c>
      <c r="D44" s="114">
        <v>21999</v>
      </c>
      <c r="E44" s="114">
        <v>33997</v>
      </c>
      <c r="F44" s="114">
        <v>12966</v>
      </c>
      <c r="G44" s="114">
        <v>6232</v>
      </c>
      <c r="H44" s="114">
        <v>15392</v>
      </c>
      <c r="I44" s="115">
        <v>10909</v>
      </c>
      <c r="J44" s="114">
        <v>6200</v>
      </c>
      <c r="K44" s="114">
        <v>4709</v>
      </c>
      <c r="L44" s="423">
        <v>4958</v>
      </c>
      <c r="M44" s="424">
        <v>4211</v>
      </c>
    </row>
    <row r="45" spans="1:13" s="110" customFormat="1" ht="11.1" customHeight="1" x14ac:dyDescent="0.2">
      <c r="A45" s="422" t="s">
        <v>389</v>
      </c>
      <c r="B45" s="115">
        <v>46783</v>
      </c>
      <c r="C45" s="114">
        <v>24836</v>
      </c>
      <c r="D45" s="114">
        <v>21947</v>
      </c>
      <c r="E45" s="114">
        <v>33837</v>
      </c>
      <c r="F45" s="114">
        <v>12946</v>
      </c>
      <c r="G45" s="114">
        <v>6146</v>
      </c>
      <c r="H45" s="114">
        <v>15460</v>
      </c>
      <c r="I45" s="115">
        <v>10956</v>
      </c>
      <c r="J45" s="114">
        <v>6214</v>
      </c>
      <c r="K45" s="114">
        <v>4742</v>
      </c>
      <c r="L45" s="423">
        <v>3015</v>
      </c>
      <c r="M45" s="424">
        <v>3250</v>
      </c>
    </row>
    <row r="46" spans="1:13" ht="15" customHeight="1" x14ac:dyDescent="0.2">
      <c r="A46" s="422" t="s">
        <v>398</v>
      </c>
      <c r="B46" s="115">
        <v>46832</v>
      </c>
      <c r="C46" s="114">
        <v>24961</v>
      </c>
      <c r="D46" s="114">
        <v>21871</v>
      </c>
      <c r="E46" s="114">
        <v>33727</v>
      </c>
      <c r="F46" s="114">
        <v>13105</v>
      </c>
      <c r="G46" s="114">
        <v>5943</v>
      </c>
      <c r="H46" s="114">
        <v>15545</v>
      </c>
      <c r="I46" s="115">
        <v>10704</v>
      </c>
      <c r="J46" s="114">
        <v>6092</v>
      </c>
      <c r="K46" s="114">
        <v>4612</v>
      </c>
      <c r="L46" s="423">
        <v>4041</v>
      </c>
      <c r="M46" s="424">
        <v>3981</v>
      </c>
    </row>
    <row r="47" spans="1:13" ht="11.1" customHeight="1" x14ac:dyDescent="0.2">
      <c r="A47" s="422" t="s">
        <v>387</v>
      </c>
      <c r="B47" s="115">
        <v>47029</v>
      </c>
      <c r="C47" s="114">
        <v>25134</v>
      </c>
      <c r="D47" s="114">
        <v>21895</v>
      </c>
      <c r="E47" s="114">
        <v>33801</v>
      </c>
      <c r="F47" s="114">
        <v>13228</v>
      </c>
      <c r="G47" s="114">
        <v>5761</v>
      </c>
      <c r="H47" s="114">
        <v>15700</v>
      </c>
      <c r="I47" s="115">
        <v>10816</v>
      </c>
      <c r="J47" s="114">
        <v>6116</v>
      </c>
      <c r="K47" s="114">
        <v>4700</v>
      </c>
      <c r="L47" s="423">
        <v>3161</v>
      </c>
      <c r="M47" s="424">
        <v>3016</v>
      </c>
    </row>
    <row r="48" spans="1:13" ht="11.1" customHeight="1" x14ac:dyDescent="0.2">
      <c r="A48" s="422" t="s">
        <v>388</v>
      </c>
      <c r="B48" s="115">
        <v>47898</v>
      </c>
      <c r="C48" s="114">
        <v>25590</v>
      </c>
      <c r="D48" s="114">
        <v>22308</v>
      </c>
      <c r="E48" s="114">
        <v>34455</v>
      </c>
      <c r="F48" s="114">
        <v>13443</v>
      </c>
      <c r="G48" s="114">
        <v>6271</v>
      </c>
      <c r="H48" s="114">
        <v>15847</v>
      </c>
      <c r="I48" s="115">
        <v>10793</v>
      </c>
      <c r="J48" s="114">
        <v>5980</v>
      </c>
      <c r="K48" s="114">
        <v>4813</v>
      </c>
      <c r="L48" s="423">
        <v>4962</v>
      </c>
      <c r="M48" s="424">
        <v>4251</v>
      </c>
    </row>
    <row r="49" spans="1:17" s="110" customFormat="1" ht="11.1" customHeight="1" x14ac:dyDescent="0.2">
      <c r="A49" s="422" t="s">
        <v>389</v>
      </c>
      <c r="B49" s="115">
        <v>47689</v>
      </c>
      <c r="C49" s="114">
        <v>25389</v>
      </c>
      <c r="D49" s="114">
        <v>22300</v>
      </c>
      <c r="E49" s="114">
        <v>34073</v>
      </c>
      <c r="F49" s="114">
        <v>13616</v>
      </c>
      <c r="G49" s="114">
        <v>6203</v>
      </c>
      <c r="H49" s="114">
        <v>15825</v>
      </c>
      <c r="I49" s="115">
        <v>10900</v>
      </c>
      <c r="J49" s="114">
        <v>6060</v>
      </c>
      <c r="K49" s="114">
        <v>4840</v>
      </c>
      <c r="L49" s="423">
        <v>3060</v>
      </c>
      <c r="M49" s="424">
        <v>3331</v>
      </c>
    </row>
    <row r="50" spans="1:17" ht="15" customHeight="1" x14ac:dyDescent="0.2">
      <c r="A50" s="422" t="s">
        <v>399</v>
      </c>
      <c r="B50" s="143">
        <v>47203</v>
      </c>
      <c r="C50" s="144">
        <v>25125</v>
      </c>
      <c r="D50" s="144">
        <v>22078</v>
      </c>
      <c r="E50" s="144">
        <v>33682</v>
      </c>
      <c r="F50" s="144">
        <v>13521</v>
      </c>
      <c r="G50" s="144">
        <v>5874</v>
      </c>
      <c r="H50" s="144">
        <v>15882</v>
      </c>
      <c r="I50" s="143">
        <v>10442</v>
      </c>
      <c r="J50" s="144">
        <v>5850</v>
      </c>
      <c r="K50" s="144">
        <v>4592</v>
      </c>
      <c r="L50" s="426">
        <v>3357</v>
      </c>
      <c r="M50" s="427">
        <v>3852</v>
      </c>
    </row>
    <row r="51" spans="1:17" ht="11.25" customHeight="1" x14ac:dyDescent="0.2">
      <c r="A51" s="428"/>
      <c r="B51" s="429"/>
      <c r="C51" s="430"/>
      <c r="D51" s="430"/>
      <c r="E51" s="430"/>
      <c r="F51" s="430"/>
      <c r="G51" s="430"/>
      <c r="H51" s="430"/>
      <c r="I51" s="430"/>
      <c r="J51" s="431"/>
      <c r="K51" s="269"/>
      <c r="L51" s="430"/>
      <c r="M51" s="432" t="s">
        <v>45</v>
      </c>
    </row>
    <row r="52" spans="1:17" ht="18" customHeight="1" x14ac:dyDescent="0.2">
      <c r="A52" s="659" t="s">
        <v>400</v>
      </c>
      <c r="B52" s="659"/>
      <c r="C52" s="659"/>
      <c r="D52" s="659"/>
      <c r="E52" s="659"/>
      <c r="F52" s="659"/>
      <c r="G52" s="659"/>
      <c r="H52" s="659"/>
      <c r="I52" s="659"/>
      <c r="J52" s="659"/>
      <c r="K52" s="659"/>
      <c r="L52" s="659"/>
      <c r="M52" s="659"/>
    </row>
    <row r="53" spans="1:17" ht="38.1" customHeight="1" x14ac:dyDescent="0.2">
      <c r="A53" s="660" t="s">
        <v>401</v>
      </c>
      <c r="B53" s="660"/>
      <c r="C53" s="660"/>
      <c r="D53" s="660"/>
      <c r="E53" s="660"/>
      <c r="F53" s="660"/>
      <c r="G53" s="660"/>
      <c r="H53" s="660"/>
      <c r="I53" s="660"/>
      <c r="J53" s="660"/>
      <c r="K53" s="660"/>
      <c r="L53" s="660"/>
      <c r="M53" s="660"/>
    </row>
    <row r="54" spans="1:17" s="151" customFormat="1" ht="9" x14ac:dyDescent="0.15">
      <c r="A54" s="661" t="s">
        <v>323</v>
      </c>
      <c r="B54" s="661"/>
      <c r="C54" s="661"/>
      <c r="D54" s="661"/>
      <c r="E54" s="661"/>
      <c r="F54" s="661"/>
      <c r="G54" s="661"/>
      <c r="H54" s="661"/>
      <c r="I54" s="661"/>
      <c r="J54" s="661"/>
      <c r="K54" s="661"/>
      <c r="L54" s="661"/>
      <c r="M54" s="661"/>
    </row>
    <row r="55" spans="1:17" s="151" customFormat="1" ht="20.25" customHeight="1" x14ac:dyDescent="0.15">
      <c r="A55" s="662"/>
      <c r="B55" s="663"/>
      <c r="C55" s="663"/>
      <c r="D55" s="663"/>
      <c r="E55" s="663"/>
      <c r="F55" s="663"/>
      <c r="G55" s="663"/>
      <c r="H55" s="663"/>
      <c r="I55" s="663"/>
      <c r="J55" s="663"/>
      <c r="K55" s="663"/>
      <c r="L55" s="221"/>
      <c r="M55" s="221"/>
    </row>
    <row r="56" spans="1:17" s="151" customFormat="1" ht="18" customHeight="1" x14ac:dyDescent="0.2">
      <c r="A56" s="664" t="s">
        <v>519</v>
      </c>
      <c r="B56" s="665"/>
      <c r="C56" s="665"/>
      <c r="D56" s="665"/>
      <c r="E56" s="665"/>
      <c r="F56" s="665"/>
      <c r="G56" s="665"/>
      <c r="H56" s="665"/>
      <c r="I56" s="665"/>
      <c r="J56" s="665"/>
      <c r="K56" s="665"/>
    </row>
    <row r="57" spans="1:17" s="151" customFormat="1" ht="11.25" customHeight="1" x14ac:dyDescent="0.2">
      <c r="A57" s="666"/>
      <c r="B57" s="666"/>
      <c r="C57" s="666"/>
      <c r="D57" s="666"/>
      <c r="E57" s="666"/>
      <c r="F57" s="666"/>
      <c r="G57" s="666"/>
      <c r="H57" s="666"/>
      <c r="I57" s="666"/>
      <c r="J57" s="666"/>
      <c r="L57" s="219"/>
      <c r="N57" s="219"/>
      <c r="O57" s="219"/>
      <c r="P57" s="219"/>
      <c r="Q57" s="219"/>
    </row>
    <row r="58" spans="1:17" ht="12.75" customHeight="1" x14ac:dyDescent="0.2">
      <c r="A58" s="433"/>
      <c r="B58" s="434"/>
      <c r="C58" s="435"/>
      <c r="D58" s="435"/>
      <c r="E58" s="435"/>
      <c r="F58" s="435"/>
      <c r="G58" s="435"/>
      <c r="H58" s="435"/>
      <c r="I58" s="435"/>
      <c r="J58" s="436"/>
      <c r="L58" s="435"/>
      <c r="N58" s="226"/>
      <c r="O58" s="226"/>
      <c r="P58" s="226"/>
      <c r="Q58" s="226"/>
    </row>
    <row r="59" spans="1:17" ht="12.75" customHeight="1" x14ac:dyDescent="0.2">
      <c r="A59" s="437"/>
      <c r="B59" s="434"/>
      <c r="C59" s="435"/>
      <c r="D59" s="435"/>
      <c r="E59" s="435"/>
      <c r="F59" s="435"/>
      <c r="G59" s="435"/>
      <c r="H59" s="435"/>
      <c r="I59" s="435"/>
      <c r="J59" s="436"/>
      <c r="L59" s="435"/>
    </row>
    <row r="60" spans="1:17" ht="12.75" customHeight="1" x14ac:dyDescent="0.2">
      <c r="A60" s="438"/>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9"/>
    </row>
    <row r="68" spans="1:13" ht="15.95" customHeight="1" x14ac:dyDescent="0.2">
      <c r="A68" s="439"/>
    </row>
    <row r="70" spans="1:13" ht="15.95" customHeight="1" x14ac:dyDescent="0.2">
      <c r="K70" s="440"/>
      <c r="M70" s="440"/>
    </row>
    <row r="71" spans="1:13" ht="15.95" customHeight="1" x14ac:dyDescent="0.2">
      <c r="K71" s="440"/>
      <c r="M71" s="440"/>
    </row>
    <row r="72" spans="1:13" ht="15.95" customHeight="1" x14ac:dyDescent="0.2">
      <c r="A72" s="439"/>
      <c r="K72" s="440"/>
      <c r="M72" s="440"/>
    </row>
    <row r="76" spans="1:13" ht="15.95" customHeight="1" x14ac:dyDescent="0.2">
      <c r="A76" s="439"/>
    </row>
    <row r="80" spans="1:13" ht="15.95" customHeight="1" x14ac:dyDescent="0.2">
      <c r="A80" s="439"/>
    </row>
    <row r="84" spans="1:1" ht="15.95" customHeight="1" x14ac:dyDescent="0.2">
      <c r="A84" s="439"/>
    </row>
    <row r="88" spans="1:1" ht="15.95" customHeight="1" x14ac:dyDescent="0.2">
      <c r="A88" s="439"/>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6" customWidth="1"/>
    <col min="2" max="2" width="78" style="446" customWidth="1"/>
    <col min="3" max="6" width="102.75" style="446" customWidth="1"/>
    <col min="7" max="256" width="11" style="446"/>
    <col min="257" max="257" width="2" style="446" customWidth="1"/>
    <col min="258" max="258" width="78" style="446" customWidth="1"/>
    <col min="259" max="262" width="102.75" style="446" customWidth="1"/>
    <col min="263" max="512" width="11" style="446"/>
    <col min="513" max="513" width="2" style="446" customWidth="1"/>
    <col min="514" max="514" width="78" style="446" customWidth="1"/>
    <col min="515" max="518" width="102.75" style="446" customWidth="1"/>
    <col min="519" max="768" width="11" style="446"/>
    <col min="769" max="769" width="2" style="446" customWidth="1"/>
    <col min="770" max="770" width="78" style="446" customWidth="1"/>
    <col min="771" max="774" width="102.75" style="446" customWidth="1"/>
    <col min="775" max="1024" width="11" style="446"/>
    <col min="1025" max="1025" width="2" style="446" customWidth="1"/>
    <col min="1026" max="1026" width="78" style="446" customWidth="1"/>
    <col min="1027" max="1030" width="102.75" style="446" customWidth="1"/>
    <col min="1031" max="1280" width="11" style="446"/>
    <col min="1281" max="1281" width="2" style="446" customWidth="1"/>
    <col min="1282" max="1282" width="78" style="446" customWidth="1"/>
    <col min="1283" max="1286" width="102.75" style="446" customWidth="1"/>
    <col min="1287" max="1536" width="11" style="446"/>
    <col min="1537" max="1537" width="2" style="446" customWidth="1"/>
    <col min="1538" max="1538" width="78" style="446" customWidth="1"/>
    <col min="1539" max="1542" width="102.75" style="446" customWidth="1"/>
    <col min="1543" max="1792" width="11" style="446"/>
    <col min="1793" max="1793" width="2" style="446" customWidth="1"/>
    <col min="1794" max="1794" width="78" style="446" customWidth="1"/>
    <col min="1795" max="1798" width="102.75" style="446" customWidth="1"/>
    <col min="1799" max="2048" width="11" style="446"/>
    <col min="2049" max="2049" width="2" style="446" customWidth="1"/>
    <col min="2050" max="2050" width="78" style="446" customWidth="1"/>
    <col min="2051" max="2054" width="102.75" style="446" customWidth="1"/>
    <col min="2055" max="2304" width="11" style="446"/>
    <col min="2305" max="2305" width="2" style="446" customWidth="1"/>
    <col min="2306" max="2306" width="78" style="446" customWidth="1"/>
    <col min="2307" max="2310" width="102.75" style="446" customWidth="1"/>
    <col min="2311" max="2560" width="11" style="446"/>
    <col min="2561" max="2561" width="2" style="446" customWidth="1"/>
    <col min="2562" max="2562" width="78" style="446" customWidth="1"/>
    <col min="2563" max="2566" width="102.75" style="446" customWidth="1"/>
    <col min="2567" max="2816" width="11" style="446"/>
    <col min="2817" max="2817" width="2" style="446" customWidth="1"/>
    <col min="2818" max="2818" width="78" style="446" customWidth="1"/>
    <col min="2819" max="2822" width="102.75" style="446" customWidth="1"/>
    <col min="2823" max="3072" width="11" style="446"/>
    <col min="3073" max="3073" width="2" style="446" customWidth="1"/>
    <col min="3074" max="3074" width="78" style="446" customWidth="1"/>
    <col min="3075" max="3078" width="102.75" style="446" customWidth="1"/>
    <col min="3079" max="3328" width="11" style="446"/>
    <col min="3329" max="3329" width="2" style="446" customWidth="1"/>
    <col min="3330" max="3330" width="78" style="446" customWidth="1"/>
    <col min="3331" max="3334" width="102.75" style="446" customWidth="1"/>
    <col min="3335" max="3584" width="11" style="446"/>
    <col min="3585" max="3585" width="2" style="446" customWidth="1"/>
    <col min="3586" max="3586" width="78" style="446" customWidth="1"/>
    <col min="3587" max="3590" width="102.75" style="446" customWidth="1"/>
    <col min="3591" max="3840" width="11" style="446"/>
    <col min="3841" max="3841" width="2" style="446" customWidth="1"/>
    <col min="3842" max="3842" width="78" style="446" customWidth="1"/>
    <col min="3843" max="3846" width="102.75" style="446" customWidth="1"/>
    <col min="3847" max="4096" width="11" style="446"/>
    <col min="4097" max="4097" width="2" style="446" customWidth="1"/>
    <col min="4098" max="4098" width="78" style="446" customWidth="1"/>
    <col min="4099" max="4102" width="102.75" style="446" customWidth="1"/>
    <col min="4103" max="4352" width="11" style="446"/>
    <col min="4353" max="4353" width="2" style="446" customWidth="1"/>
    <col min="4354" max="4354" width="78" style="446" customWidth="1"/>
    <col min="4355" max="4358" width="102.75" style="446" customWidth="1"/>
    <col min="4359" max="4608" width="11" style="446"/>
    <col min="4609" max="4609" width="2" style="446" customWidth="1"/>
    <col min="4610" max="4610" width="78" style="446" customWidth="1"/>
    <col min="4611" max="4614" width="102.75" style="446" customWidth="1"/>
    <col min="4615" max="4864" width="11" style="446"/>
    <col min="4865" max="4865" width="2" style="446" customWidth="1"/>
    <col min="4866" max="4866" width="78" style="446" customWidth="1"/>
    <col min="4867" max="4870" width="102.75" style="446" customWidth="1"/>
    <col min="4871" max="5120" width="11" style="446"/>
    <col min="5121" max="5121" width="2" style="446" customWidth="1"/>
    <col min="5122" max="5122" width="78" style="446" customWidth="1"/>
    <col min="5123" max="5126" width="102.75" style="446" customWidth="1"/>
    <col min="5127" max="5376" width="11" style="446"/>
    <col min="5377" max="5377" width="2" style="446" customWidth="1"/>
    <col min="5378" max="5378" width="78" style="446" customWidth="1"/>
    <col min="5379" max="5382" width="102.75" style="446" customWidth="1"/>
    <col min="5383" max="5632" width="11" style="446"/>
    <col min="5633" max="5633" width="2" style="446" customWidth="1"/>
    <col min="5634" max="5634" width="78" style="446" customWidth="1"/>
    <col min="5635" max="5638" width="102.75" style="446" customWidth="1"/>
    <col min="5639" max="5888" width="11" style="446"/>
    <col min="5889" max="5889" width="2" style="446" customWidth="1"/>
    <col min="5890" max="5890" width="78" style="446" customWidth="1"/>
    <col min="5891" max="5894" width="102.75" style="446" customWidth="1"/>
    <col min="5895" max="6144" width="11" style="446"/>
    <col min="6145" max="6145" width="2" style="446" customWidth="1"/>
    <col min="6146" max="6146" width="78" style="446" customWidth="1"/>
    <col min="6147" max="6150" width="102.75" style="446" customWidth="1"/>
    <col min="6151" max="6400" width="11" style="446"/>
    <col min="6401" max="6401" width="2" style="446" customWidth="1"/>
    <col min="6402" max="6402" width="78" style="446" customWidth="1"/>
    <col min="6403" max="6406" width="102.75" style="446" customWidth="1"/>
    <col min="6407" max="6656" width="11" style="446"/>
    <col min="6657" max="6657" width="2" style="446" customWidth="1"/>
    <col min="6658" max="6658" width="78" style="446" customWidth="1"/>
    <col min="6659" max="6662" width="102.75" style="446" customWidth="1"/>
    <col min="6663" max="6912" width="11" style="446"/>
    <col min="6913" max="6913" width="2" style="446" customWidth="1"/>
    <col min="6914" max="6914" width="78" style="446" customWidth="1"/>
    <col min="6915" max="6918" width="102.75" style="446" customWidth="1"/>
    <col min="6919" max="7168" width="11" style="446"/>
    <col min="7169" max="7169" width="2" style="446" customWidth="1"/>
    <col min="7170" max="7170" width="78" style="446" customWidth="1"/>
    <col min="7171" max="7174" width="102.75" style="446" customWidth="1"/>
    <col min="7175" max="7424" width="11" style="446"/>
    <col min="7425" max="7425" width="2" style="446" customWidth="1"/>
    <col min="7426" max="7426" width="78" style="446" customWidth="1"/>
    <col min="7427" max="7430" width="102.75" style="446" customWidth="1"/>
    <col min="7431" max="7680" width="11" style="446"/>
    <col min="7681" max="7681" width="2" style="446" customWidth="1"/>
    <col min="7682" max="7682" width="78" style="446" customWidth="1"/>
    <col min="7683" max="7686" width="102.75" style="446" customWidth="1"/>
    <col min="7687" max="7936" width="11" style="446"/>
    <col min="7937" max="7937" width="2" style="446" customWidth="1"/>
    <col min="7938" max="7938" width="78" style="446" customWidth="1"/>
    <col min="7939" max="7942" width="102.75" style="446" customWidth="1"/>
    <col min="7943" max="8192" width="11" style="446"/>
    <col min="8193" max="8193" width="2" style="446" customWidth="1"/>
    <col min="8194" max="8194" width="78" style="446" customWidth="1"/>
    <col min="8195" max="8198" width="102.75" style="446" customWidth="1"/>
    <col min="8199" max="8448" width="11" style="446"/>
    <col min="8449" max="8449" width="2" style="446" customWidth="1"/>
    <col min="8450" max="8450" width="78" style="446" customWidth="1"/>
    <col min="8451" max="8454" width="102.75" style="446" customWidth="1"/>
    <col min="8455" max="8704" width="11" style="446"/>
    <col min="8705" max="8705" width="2" style="446" customWidth="1"/>
    <col min="8706" max="8706" width="78" style="446" customWidth="1"/>
    <col min="8707" max="8710" width="102.75" style="446" customWidth="1"/>
    <col min="8711" max="8960" width="11" style="446"/>
    <col min="8961" max="8961" width="2" style="446" customWidth="1"/>
    <col min="8962" max="8962" width="78" style="446" customWidth="1"/>
    <col min="8963" max="8966" width="102.75" style="446" customWidth="1"/>
    <col min="8967" max="9216" width="11" style="446"/>
    <col min="9217" max="9217" width="2" style="446" customWidth="1"/>
    <col min="9218" max="9218" width="78" style="446" customWidth="1"/>
    <col min="9219" max="9222" width="102.75" style="446" customWidth="1"/>
    <col min="9223" max="9472" width="11" style="446"/>
    <col min="9473" max="9473" width="2" style="446" customWidth="1"/>
    <col min="9474" max="9474" width="78" style="446" customWidth="1"/>
    <col min="9475" max="9478" width="102.75" style="446" customWidth="1"/>
    <col min="9479" max="9728" width="11" style="446"/>
    <col min="9729" max="9729" width="2" style="446" customWidth="1"/>
    <col min="9730" max="9730" width="78" style="446" customWidth="1"/>
    <col min="9731" max="9734" width="102.75" style="446" customWidth="1"/>
    <col min="9735" max="9984" width="11" style="446"/>
    <col min="9985" max="9985" width="2" style="446" customWidth="1"/>
    <col min="9986" max="9986" width="78" style="446" customWidth="1"/>
    <col min="9987" max="9990" width="102.75" style="446" customWidth="1"/>
    <col min="9991" max="10240" width="11" style="446"/>
    <col min="10241" max="10241" width="2" style="446" customWidth="1"/>
    <col min="10242" max="10242" width="78" style="446" customWidth="1"/>
    <col min="10243" max="10246" width="102.75" style="446" customWidth="1"/>
    <col min="10247" max="10496" width="11" style="446"/>
    <col min="10497" max="10497" width="2" style="446" customWidth="1"/>
    <col min="10498" max="10498" width="78" style="446" customWidth="1"/>
    <col min="10499" max="10502" width="102.75" style="446" customWidth="1"/>
    <col min="10503" max="10752" width="11" style="446"/>
    <col min="10753" max="10753" width="2" style="446" customWidth="1"/>
    <col min="10754" max="10754" width="78" style="446" customWidth="1"/>
    <col min="10755" max="10758" width="102.75" style="446" customWidth="1"/>
    <col min="10759" max="11008" width="11" style="446"/>
    <col min="11009" max="11009" width="2" style="446" customWidth="1"/>
    <col min="11010" max="11010" width="78" style="446" customWidth="1"/>
    <col min="11011" max="11014" width="102.75" style="446" customWidth="1"/>
    <col min="11015" max="11264" width="11" style="446"/>
    <col min="11265" max="11265" width="2" style="446" customWidth="1"/>
    <col min="11266" max="11266" width="78" style="446" customWidth="1"/>
    <col min="11267" max="11270" width="102.75" style="446" customWidth="1"/>
    <col min="11271" max="11520" width="11" style="446"/>
    <col min="11521" max="11521" width="2" style="446" customWidth="1"/>
    <col min="11522" max="11522" width="78" style="446" customWidth="1"/>
    <col min="11523" max="11526" width="102.75" style="446" customWidth="1"/>
    <col min="11527" max="11776" width="11" style="446"/>
    <col min="11777" max="11777" width="2" style="446" customWidth="1"/>
    <col min="11778" max="11778" width="78" style="446" customWidth="1"/>
    <col min="11779" max="11782" width="102.75" style="446" customWidth="1"/>
    <col min="11783" max="12032" width="11" style="446"/>
    <col min="12033" max="12033" width="2" style="446" customWidth="1"/>
    <col min="12034" max="12034" width="78" style="446" customWidth="1"/>
    <col min="12035" max="12038" width="102.75" style="446" customWidth="1"/>
    <col min="12039" max="12288" width="11" style="446"/>
    <col min="12289" max="12289" width="2" style="446" customWidth="1"/>
    <col min="12290" max="12290" width="78" style="446" customWidth="1"/>
    <col min="12291" max="12294" width="102.75" style="446" customWidth="1"/>
    <col min="12295" max="12544" width="11" style="446"/>
    <col min="12545" max="12545" width="2" style="446" customWidth="1"/>
    <col min="12546" max="12546" width="78" style="446" customWidth="1"/>
    <col min="12547" max="12550" width="102.75" style="446" customWidth="1"/>
    <col min="12551" max="12800" width="11" style="446"/>
    <col min="12801" max="12801" width="2" style="446" customWidth="1"/>
    <col min="12802" max="12802" width="78" style="446" customWidth="1"/>
    <col min="12803" max="12806" width="102.75" style="446" customWidth="1"/>
    <col min="12807" max="13056" width="11" style="446"/>
    <col min="13057" max="13057" width="2" style="446" customWidth="1"/>
    <col min="13058" max="13058" width="78" style="446" customWidth="1"/>
    <col min="13059" max="13062" width="102.75" style="446" customWidth="1"/>
    <col min="13063" max="13312" width="11" style="446"/>
    <col min="13313" max="13313" width="2" style="446" customWidth="1"/>
    <col min="13314" max="13314" width="78" style="446" customWidth="1"/>
    <col min="13315" max="13318" width="102.75" style="446" customWidth="1"/>
    <col min="13319" max="13568" width="11" style="446"/>
    <col min="13569" max="13569" width="2" style="446" customWidth="1"/>
    <col min="13570" max="13570" width="78" style="446" customWidth="1"/>
    <col min="13571" max="13574" width="102.75" style="446" customWidth="1"/>
    <col min="13575" max="13824" width="11" style="446"/>
    <col min="13825" max="13825" width="2" style="446" customWidth="1"/>
    <col min="13826" max="13826" width="78" style="446" customWidth="1"/>
    <col min="13827" max="13830" width="102.75" style="446" customWidth="1"/>
    <col min="13831" max="14080" width="11" style="446"/>
    <col min="14081" max="14081" width="2" style="446" customWidth="1"/>
    <col min="14082" max="14082" width="78" style="446" customWidth="1"/>
    <col min="14083" max="14086" width="102.75" style="446" customWidth="1"/>
    <col min="14087" max="14336" width="11" style="446"/>
    <col min="14337" max="14337" width="2" style="446" customWidth="1"/>
    <col min="14338" max="14338" width="78" style="446" customWidth="1"/>
    <col min="14339" max="14342" width="102.75" style="446" customWidth="1"/>
    <col min="14343" max="14592" width="11" style="446"/>
    <col min="14593" max="14593" width="2" style="446" customWidth="1"/>
    <col min="14594" max="14594" width="78" style="446" customWidth="1"/>
    <col min="14595" max="14598" width="102.75" style="446" customWidth="1"/>
    <col min="14599" max="14848" width="11" style="446"/>
    <col min="14849" max="14849" width="2" style="446" customWidth="1"/>
    <col min="14850" max="14850" width="78" style="446" customWidth="1"/>
    <col min="14851" max="14854" width="102.75" style="446" customWidth="1"/>
    <col min="14855" max="15104" width="11" style="446"/>
    <col min="15105" max="15105" width="2" style="446" customWidth="1"/>
    <col min="15106" max="15106" width="78" style="446" customWidth="1"/>
    <col min="15107" max="15110" width="102.75" style="446" customWidth="1"/>
    <col min="15111" max="15360" width="11" style="446"/>
    <col min="15361" max="15361" width="2" style="446" customWidth="1"/>
    <col min="15362" max="15362" width="78" style="446" customWidth="1"/>
    <col min="15363" max="15366" width="102.75" style="446" customWidth="1"/>
    <col min="15367" max="15616" width="11" style="446"/>
    <col min="15617" max="15617" width="2" style="446" customWidth="1"/>
    <col min="15618" max="15618" width="78" style="446" customWidth="1"/>
    <col min="15619" max="15622" width="102.75" style="446" customWidth="1"/>
    <col min="15623" max="15872" width="11" style="446"/>
    <col min="15873" max="15873" width="2" style="446" customWidth="1"/>
    <col min="15874" max="15874" width="78" style="446" customWidth="1"/>
    <col min="15875" max="15878" width="102.75" style="446" customWidth="1"/>
    <col min="15879" max="16128" width="11" style="446"/>
    <col min="16129" max="16129" width="2" style="446" customWidth="1"/>
    <col min="16130" max="16130" width="78" style="446" customWidth="1"/>
    <col min="16131" max="16134" width="102.75" style="446" customWidth="1"/>
    <col min="16135" max="16384" width="11" style="446"/>
  </cols>
  <sheetData>
    <row r="1" spans="1:2" s="443" customFormat="1" ht="36.75" customHeight="1" x14ac:dyDescent="0.2">
      <c r="A1" s="441"/>
      <c r="B1" s="442" t="s">
        <v>6</v>
      </c>
    </row>
    <row r="2" spans="1:2" s="444" customFormat="1" ht="19.5" customHeight="1" x14ac:dyDescent="0.2">
      <c r="B2" s="445" t="s">
        <v>402</v>
      </c>
    </row>
    <row r="3" spans="1:2" ht="15" x14ac:dyDescent="0.25">
      <c r="B3" s="447" t="s">
        <v>403</v>
      </c>
    </row>
    <row r="5" spans="1:2" ht="29.25" customHeight="1" x14ac:dyDescent="0.2">
      <c r="B5" s="448" t="s">
        <v>404</v>
      </c>
    </row>
    <row r="6" spans="1:2" ht="9.9499999999999993" customHeight="1" x14ac:dyDescent="0.2">
      <c r="B6" s="448"/>
    </row>
    <row r="7" spans="1:2" ht="73.5" customHeight="1" x14ac:dyDescent="0.2">
      <c r="B7" s="448" t="s">
        <v>405</v>
      </c>
    </row>
    <row r="8" spans="1:2" ht="9.9499999999999993" customHeight="1" x14ac:dyDescent="0.2">
      <c r="B8" s="448"/>
    </row>
    <row r="9" spans="1:2" ht="50.25" customHeight="1" x14ac:dyDescent="0.2">
      <c r="B9" s="448" t="s">
        <v>406</v>
      </c>
    </row>
    <row r="10" spans="1:2" ht="9.9499999999999993" customHeight="1" x14ac:dyDescent="0.2">
      <c r="B10" s="448"/>
    </row>
    <row r="11" spans="1:2" ht="79.5" customHeight="1" x14ac:dyDescent="0.2">
      <c r="B11" s="448" t="s">
        <v>407</v>
      </c>
    </row>
    <row r="12" spans="1:2" ht="9.9499999999999993" customHeight="1" x14ac:dyDescent="0.2">
      <c r="B12" s="448"/>
    </row>
    <row r="13" spans="1:2" ht="48.75" customHeight="1" x14ac:dyDescent="0.2">
      <c r="B13" s="448" t="s">
        <v>408</v>
      </c>
    </row>
    <row r="14" spans="1:2" ht="9.9499999999999993" customHeight="1" x14ac:dyDescent="0.2">
      <c r="B14" s="448"/>
    </row>
    <row r="15" spans="1:2" ht="33" customHeight="1" x14ac:dyDescent="0.2">
      <c r="B15" s="448" t="s">
        <v>409</v>
      </c>
    </row>
    <row r="16" spans="1:2" ht="9.9499999999999993" customHeight="1" x14ac:dyDescent="0.2">
      <c r="B16" s="448"/>
    </row>
    <row r="17" spans="2:2" ht="105" customHeight="1" x14ac:dyDescent="0.2">
      <c r="B17" s="448" t="s">
        <v>410</v>
      </c>
    </row>
    <row r="18" spans="2:2" ht="9.9499999999999993" customHeight="1" x14ac:dyDescent="0.2">
      <c r="B18" s="448"/>
    </row>
    <row r="19" spans="2:2" ht="13.5" customHeight="1" x14ac:dyDescent="0.2">
      <c r="B19" s="449" t="s">
        <v>411</v>
      </c>
    </row>
    <row r="20" spans="2:2" ht="40.5" customHeight="1" x14ac:dyDescent="0.2">
      <c r="B20" s="450" t="s">
        <v>412</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3" customWidth="1"/>
    <col min="2" max="2" width="78" style="453" customWidth="1"/>
    <col min="3" max="6" width="11" style="453"/>
    <col min="7" max="7" width="4.125" style="453" customWidth="1"/>
    <col min="8" max="256" width="11" style="453"/>
    <col min="257" max="257" width="1.875" style="453" customWidth="1"/>
    <col min="258" max="258" width="78" style="453" customWidth="1"/>
    <col min="259" max="262" width="11" style="453"/>
    <col min="263" max="263" width="4.125" style="453" customWidth="1"/>
    <col min="264" max="512" width="11" style="453"/>
    <col min="513" max="513" width="1.875" style="453" customWidth="1"/>
    <col min="514" max="514" width="78" style="453" customWidth="1"/>
    <col min="515" max="518" width="11" style="453"/>
    <col min="519" max="519" width="4.125" style="453" customWidth="1"/>
    <col min="520" max="768" width="11" style="453"/>
    <col min="769" max="769" width="1.875" style="453" customWidth="1"/>
    <col min="770" max="770" width="78" style="453" customWidth="1"/>
    <col min="771" max="774" width="11" style="453"/>
    <col min="775" max="775" width="4.125" style="453" customWidth="1"/>
    <col min="776" max="1024" width="11" style="453"/>
    <col min="1025" max="1025" width="1.875" style="453" customWidth="1"/>
    <col min="1026" max="1026" width="78" style="453" customWidth="1"/>
    <col min="1027" max="1030" width="11" style="453"/>
    <col min="1031" max="1031" width="4.125" style="453" customWidth="1"/>
    <col min="1032" max="1280" width="11" style="453"/>
    <col min="1281" max="1281" width="1.875" style="453" customWidth="1"/>
    <col min="1282" max="1282" width="78" style="453" customWidth="1"/>
    <col min="1283" max="1286" width="11" style="453"/>
    <col min="1287" max="1287" width="4.125" style="453" customWidth="1"/>
    <col min="1288" max="1536" width="11" style="453"/>
    <col min="1537" max="1537" width="1.875" style="453" customWidth="1"/>
    <col min="1538" max="1538" width="78" style="453" customWidth="1"/>
    <col min="1539" max="1542" width="11" style="453"/>
    <col min="1543" max="1543" width="4.125" style="453" customWidth="1"/>
    <col min="1544" max="1792" width="11" style="453"/>
    <col min="1793" max="1793" width="1.875" style="453" customWidth="1"/>
    <col min="1794" max="1794" width="78" style="453" customWidth="1"/>
    <col min="1795" max="1798" width="11" style="453"/>
    <col min="1799" max="1799" width="4.125" style="453" customWidth="1"/>
    <col min="1800" max="2048" width="11" style="453"/>
    <col min="2049" max="2049" width="1.875" style="453" customWidth="1"/>
    <col min="2050" max="2050" width="78" style="453" customWidth="1"/>
    <col min="2051" max="2054" width="11" style="453"/>
    <col min="2055" max="2055" width="4.125" style="453" customWidth="1"/>
    <col min="2056" max="2304" width="11" style="453"/>
    <col min="2305" max="2305" width="1.875" style="453" customWidth="1"/>
    <col min="2306" max="2306" width="78" style="453" customWidth="1"/>
    <col min="2307" max="2310" width="11" style="453"/>
    <col min="2311" max="2311" width="4.125" style="453" customWidth="1"/>
    <col min="2312" max="2560" width="11" style="453"/>
    <col min="2561" max="2561" width="1.875" style="453" customWidth="1"/>
    <col min="2562" max="2562" width="78" style="453" customWidth="1"/>
    <col min="2563" max="2566" width="11" style="453"/>
    <col min="2567" max="2567" width="4.125" style="453" customWidth="1"/>
    <col min="2568" max="2816" width="11" style="453"/>
    <col min="2817" max="2817" width="1.875" style="453" customWidth="1"/>
    <col min="2818" max="2818" width="78" style="453" customWidth="1"/>
    <col min="2819" max="2822" width="11" style="453"/>
    <col min="2823" max="2823" width="4.125" style="453" customWidth="1"/>
    <col min="2824" max="3072" width="11" style="453"/>
    <col min="3073" max="3073" width="1.875" style="453" customWidth="1"/>
    <col min="3074" max="3074" width="78" style="453" customWidth="1"/>
    <col min="3075" max="3078" width="11" style="453"/>
    <col min="3079" max="3079" width="4.125" style="453" customWidth="1"/>
    <col min="3080" max="3328" width="11" style="453"/>
    <col min="3329" max="3329" width="1.875" style="453" customWidth="1"/>
    <col min="3330" max="3330" width="78" style="453" customWidth="1"/>
    <col min="3331" max="3334" width="11" style="453"/>
    <col min="3335" max="3335" width="4.125" style="453" customWidth="1"/>
    <col min="3336" max="3584" width="11" style="453"/>
    <col min="3585" max="3585" width="1.875" style="453" customWidth="1"/>
    <col min="3586" max="3586" width="78" style="453" customWidth="1"/>
    <col min="3587" max="3590" width="11" style="453"/>
    <col min="3591" max="3591" width="4.125" style="453" customWidth="1"/>
    <col min="3592" max="3840" width="11" style="453"/>
    <col min="3841" max="3841" width="1.875" style="453" customWidth="1"/>
    <col min="3842" max="3842" width="78" style="453" customWidth="1"/>
    <col min="3843" max="3846" width="11" style="453"/>
    <col min="3847" max="3847" width="4.125" style="453" customWidth="1"/>
    <col min="3848" max="4096" width="11" style="453"/>
    <col min="4097" max="4097" width="1.875" style="453" customWidth="1"/>
    <col min="4098" max="4098" width="78" style="453" customWidth="1"/>
    <col min="4099" max="4102" width="11" style="453"/>
    <col min="4103" max="4103" width="4.125" style="453" customWidth="1"/>
    <col min="4104" max="4352" width="11" style="453"/>
    <col min="4353" max="4353" width="1.875" style="453" customWidth="1"/>
    <col min="4354" max="4354" width="78" style="453" customWidth="1"/>
    <col min="4355" max="4358" width="11" style="453"/>
    <col min="4359" max="4359" width="4.125" style="453" customWidth="1"/>
    <col min="4360" max="4608" width="11" style="453"/>
    <col min="4609" max="4609" width="1.875" style="453" customWidth="1"/>
    <col min="4610" max="4610" width="78" style="453" customWidth="1"/>
    <col min="4611" max="4614" width="11" style="453"/>
    <col min="4615" max="4615" width="4.125" style="453" customWidth="1"/>
    <col min="4616" max="4864" width="11" style="453"/>
    <col min="4865" max="4865" width="1.875" style="453" customWidth="1"/>
    <col min="4866" max="4866" width="78" style="453" customWidth="1"/>
    <col min="4867" max="4870" width="11" style="453"/>
    <col min="4871" max="4871" width="4.125" style="453" customWidth="1"/>
    <col min="4872" max="5120" width="11" style="453"/>
    <col min="5121" max="5121" width="1.875" style="453" customWidth="1"/>
    <col min="5122" max="5122" width="78" style="453" customWidth="1"/>
    <col min="5123" max="5126" width="11" style="453"/>
    <col min="5127" max="5127" width="4.125" style="453" customWidth="1"/>
    <col min="5128" max="5376" width="11" style="453"/>
    <col min="5377" max="5377" width="1.875" style="453" customWidth="1"/>
    <col min="5378" max="5378" width="78" style="453" customWidth="1"/>
    <col min="5379" max="5382" width="11" style="453"/>
    <col min="5383" max="5383" width="4.125" style="453" customWidth="1"/>
    <col min="5384" max="5632" width="11" style="453"/>
    <col min="5633" max="5633" width="1.875" style="453" customWidth="1"/>
    <col min="5634" max="5634" width="78" style="453" customWidth="1"/>
    <col min="5635" max="5638" width="11" style="453"/>
    <col min="5639" max="5639" width="4.125" style="453" customWidth="1"/>
    <col min="5640" max="5888" width="11" style="453"/>
    <col min="5889" max="5889" width="1.875" style="453" customWidth="1"/>
    <col min="5890" max="5890" width="78" style="453" customWidth="1"/>
    <col min="5891" max="5894" width="11" style="453"/>
    <col min="5895" max="5895" width="4.125" style="453" customWidth="1"/>
    <col min="5896" max="6144" width="11" style="453"/>
    <col min="6145" max="6145" width="1.875" style="453" customWidth="1"/>
    <col min="6146" max="6146" width="78" style="453" customWidth="1"/>
    <col min="6147" max="6150" width="11" style="453"/>
    <col min="6151" max="6151" width="4.125" style="453" customWidth="1"/>
    <col min="6152" max="6400" width="11" style="453"/>
    <col min="6401" max="6401" width="1.875" style="453" customWidth="1"/>
    <col min="6402" max="6402" width="78" style="453" customWidth="1"/>
    <col min="6403" max="6406" width="11" style="453"/>
    <col min="6407" max="6407" width="4.125" style="453" customWidth="1"/>
    <col min="6408" max="6656" width="11" style="453"/>
    <col min="6657" max="6657" width="1.875" style="453" customWidth="1"/>
    <col min="6658" max="6658" width="78" style="453" customWidth="1"/>
    <col min="6659" max="6662" width="11" style="453"/>
    <col min="6663" max="6663" width="4.125" style="453" customWidth="1"/>
    <col min="6664" max="6912" width="11" style="453"/>
    <col min="6913" max="6913" width="1.875" style="453" customWidth="1"/>
    <col min="6914" max="6914" width="78" style="453" customWidth="1"/>
    <col min="6915" max="6918" width="11" style="453"/>
    <col min="6919" max="6919" width="4.125" style="453" customWidth="1"/>
    <col min="6920" max="7168" width="11" style="453"/>
    <col min="7169" max="7169" width="1.875" style="453" customWidth="1"/>
    <col min="7170" max="7170" width="78" style="453" customWidth="1"/>
    <col min="7171" max="7174" width="11" style="453"/>
    <col min="7175" max="7175" width="4.125" style="453" customWidth="1"/>
    <col min="7176" max="7424" width="11" style="453"/>
    <col min="7425" max="7425" width="1.875" style="453" customWidth="1"/>
    <col min="7426" max="7426" width="78" style="453" customWidth="1"/>
    <col min="7427" max="7430" width="11" style="453"/>
    <col min="7431" max="7431" width="4.125" style="453" customWidth="1"/>
    <col min="7432" max="7680" width="11" style="453"/>
    <col min="7681" max="7681" width="1.875" style="453" customWidth="1"/>
    <col min="7682" max="7682" width="78" style="453" customWidth="1"/>
    <col min="7683" max="7686" width="11" style="453"/>
    <col min="7687" max="7687" width="4.125" style="453" customWidth="1"/>
    <col min="7688" max="7936" width="11" style="453"/>
    <col min="7937" max="7937" width="1.875" style="453" customWidth="1"/>
    <col min="7938" max="7938" width="78" style="453" customWidth="1"/>
    <col min="7939" max="7942" width="11" style="453"/>
    <col min="7943" max="7943" width="4.125" style="453" customWidth="1"/>
    <col min="7944" max="8192" width="11" style="453"/>
    <col min="8193" max="8193" width="1.875" style="453" customWidth="1"/>
    <col min="8194" max="8194" width="78" style="453" customWidth="1"/>
    <col min="8195" max="8198" width="11" style="453"/>
    <col min="8199" max="8199" width="4.125" style="453" customWidth="1"/>
    <col min="8200" max="8448" width="11" style="453"/>
    <col min="8449" max="8449" width="1.875" style="453" customWidth="1"/>
    <col min="8450" max="8450" width="78" style="453" customWidth="1"/>
    <col min="8451" max="8454" width="11" style="453"/>
    <col min="8455" max="8455" width="4.125" style="453" customWidth="1"/>
    <col min="8456" max="8704" width="11" style="453"/>
    <col min="8705" max="8705" width="1.875" style="453" customWidth="1"/>
    <col min="8706" max="8706" width="78" style="453" customWidth="1"/>
    <col min="8707" max="8710" width="11" style="453"/>
    <col min="8711" max="8711" width="4.125" style="453" customWidth="1"/>
    <col min="8712" max="8960" width="11" style="453"/>
    <col min="8961" max="8961" width="1.875" style="453" customWidth="1"/>
    <col min="8962" max="8962" width="78" style="453" customWidth="1"/>
    <col min="8963" max="8966" width="11" style="453"/>
    <col min="8967" max="8967" width="4.125" style="453" customWidth="1"/>
    <col min="8968" max="9216" width="11" style="453"/>
    <col min="9217" max="9217" width="1.875" style="453" customWidth="1"/>
    <col min="9218" max="9218" width="78" style="453" customWidth="1"/>
    <col min="9219" max="9222" width="11" style="453"/>
    <col min="9223" max="9223" width="4.125" style="453" customWidth="1"/>
    <col min="9224" max="9472" width="11" style="453"/>
    <col min="9473" max="9473" width="1.875" style="453" customWidth="1"/>
    <col min="9474" max="9474" width="78" style="453" customWidth="1"/>
    <col min="9475" max="9478" width="11" style="453"/>
    <col min="9479" max="9479" width="4.125" style="453" customWidth="1"/>
    <col min="9480" max="9728" width="11" style="453"/>
    <col min="9729" max="9729" width="1.875" style="453" customWidth="1"/>
    <col min="9730" max="9730" width="78" style="453" customWidth="1"/>
    <col min="9731" max="9734" width="11" style="453"/>
    <col min="9735" max="9735" width="4.125" style="453" customWidth="1"/>
    <col min="9736" max="9984" width="11" style="453"/>
    <col min="9985" max="9985" width="1.875" style="453" customWidth="1"/>
    <col min="9986" max="9986" width="78" style="453" customWidth="1"/>
    <col min="9987" max="9990" width="11" style="453"/>
    <col min="9991" max="9991" width="4.125" style="453" customWidth="1"/>
    <col min="9992" max="10240" width="11" style="453"/>
    <col min="10241" max="10241" width="1.875" style="453" customWidth="1"/>
    <col min="10242" max="10242" width="78" style="453" customWidth="1"/>
    <col min="10243" max="10246" width="11" style="453"/>
    <col min="10247" max="10247" width="4.125" style="453" customWidth="1"/>
    <col min="10248" max="10496" width="11" style="453"/>
    <col min="10497" max="10497" width="1.875" style="453" customWidth="1"/>
    <col min="10498" max="10498" width="78" style="453" customWidth="1"/>
    <col min="10499" max="10502" width="11" style="453"/>
    <col min="10503" max="10503" width="4.125" style="453" customWidth="1"/>
    <col min="10504" max="10752" width="11" style="453"/>
    <col min="10753" max="10753" width="1.875" style="453" customWidth="1"/>
    <col min="10754" max="10754" width="78" style="453" customWidth="1"/>
    <col min="10755" max="10758" width="11" style="453"/>
    <col min="10759" max="10759" width="4.125" style="453" customWidth="1"/>
    <col min="10760" max="11008" width="11" style="453"/>
    <col min="11009" max="11009" width="1.875" style="453" customWidth="1"/>
    <col min="11010" max="11010" width="78" style="453" customWidth="1"/>
    <col min="11011" max="11014" width="11" style="453"/>
    <col min="11015" max="11015" width="4.125" style="453" customWidth="1"/>
    <col min="11016" max="11264" width="11" style="453"/>
    <col min="11265" max="11265" width="1.875" style="453" customWidth="1"/>
    <col min="11266" max="11266" width="78" style="453" customWidth="1"/>
    <col min="11267" max="11270" width="11" style="453"/>
    <col min="11271" max="11271" width="4.125" style="453" customWidth="1"/>
    <col min="11272" max="11520" width="11" style="453"/>
    <col min="11521" max="11521" width="1.875" style="453" customWidth="1"/>
    <col min="11522" max="11522" width="78" style="453" customWidth="1"/>
    <col min="11523" max="11526" width="11" style="453"/>
    <col min="11527" max="11527" width="4.125" style="453" customWidth="1"/>
    <col min="11528" max="11776" width="11" style="453"/>
    <col min="11777" max="11777" width="1.875" style="453" customWidth="1"/>
    <col min="11778" max="11778" width="78" style="453" customWidth="1"/>
    <col min="11779" max="11782" width="11" style="453"/>
    <col min="11783" max="11783" width="4.125" style="453" customWidth="1"/>
    <col min="11784" max="12032" width="11" style="453"/>
    <col min="12033" max="12033" width="1.875" style="453" customWidth="1"/>
    <col min="12034" max="12034" width="78" style="453" customWidth="1"/>
    <col min="12035" max="12038" width="11" style="453"/>
    <col min="12039" max="12039" width="4.125" style="453" customWidth="1"/>
    <col min="12040" max="12288" width="11" style="453"/>
    <col min="12289" max="12289" width="1.875" style="453" customWidth="1"/>
    <col min="12290" max="12290" width="78" style="453" customWidth="1"/>
    <col min="12291" max="12294" width="11" style="453"/>
    <col min="12295" max="12295" width="4.125" style="453" customWidth="1"/>
    <col min="12296" max="12544" width="11" style="453"/>
    <col min="12545" max="12545" width="1.875" style="453" customWidth="1"/>
    <col min="12546" max="12546" width="78" style="453" customWidth="1"/>
    <col min="12547" max="12550" width="11" style="453"/>
    <col min="12551" max="12551" width="4.125" style="453" customWidth="1"/>
    <col min="12552" max="12800" width="11" style="453"/>
    <col min="12801" max="12801" width="1.875" style="453" customWidth="1"/>
    <col min="12802" max="12802" width="78" style="453" customWidth="1"/>
    <col min="12803" max="12806" width="11" style="453"/>
    <col min="12807" max="12807" width="4.125" style="453" customWidth="1"/>
    <col min="12808" max="13056" width="11" style="453"/>
    <col min="13057" max="13057" width="1.875" style="453" customWidth="1"/>
    <col min="13058" max="13058" width="78" style="453" customWidth="1"/>
    <col min="13059" max="13062" width="11" style="453"/>
    <col min="13063" max="13063" width="4.125" style="453" customWidth="1"/>
    <col min="13064" max="13312" width="11" style="453"/>
    <col min="13313" max="13313" width="1.875" style="453" customWidth="1"/>
    <col min="13314" max="13314" width="78" style="453" customWidth="1"/>
    <col min="13315" max="13318" width="11" style="453"/>
    <col min="13319" max="13319" width="4.125" style="453" customWidth="1"/>
    <col min="13320" max="13568" width="11" style="453"/>
    <col min="13569" max="13569" width="1.875" style="453" customWidth="1"/>
    <col min="13570" max="13570" width="78" style="453" customWidth="1"/>
    <col min="13571" max="13574" width="11" style="453"/>
    <col min="13575" max="13575" width="4.125" style="453" customWidth="1"/>
    <col min="13576" max="13824" width="11" style="453"/>
    <col min="13825" max="13825" width="1.875" style="453" customWidth="1"/>
    <col min="13826" max="13826" width="78" style="453" customWidth="1"/>
    <col min="13827" max="13830" width="11" style="453"/>
    <col min="13831" max="13831" width="4.125" style="453" customWidth="1"/>
    <col min="13832" max="14080" width="11" style="453"/>
    <col min="14081" max="14081" width="1.875" style="453" customWidth="1"/>
    <col min="14082" max="14082" width="78" style="453" customWidth="1"/>
    <col min="14083" max="14086" width="11" style="453"/>
    <col min="14087" max="14087" width="4.125" style="453" customWidth="1"/>
    <col min="14088" max="14336" width="11" style="453"/>
    <col min="14337" max="14337" width="1.875" style="453" customWidth="1"/>
    <col min="14338" max="14338" width="78" style="453" customWidth="1"/>
    <col min="14339" max="14342" width="11" style="453"/>
    <col min="14343" max="14343" width="4.125" style="453" customWidth="1"/>
    <col min="14344" max="14592" width="11" style="453"/>
    <col min="14593" max="14593" width="1.875" style="453" customWidth="1"/>
    <col min="14594" max="14594" width="78" style="453" customWidth="1"/>
    <col min="14595" max="14598" width="11" style="453"/>
    <col min="14599" max="14599" width="4.125" style="453" customWidth="1"/>
    <col min="14600" max="14848" width="11" style="453"/>
    <col min="14849" max="14849" width="1.875" style="453" customWidth="1"/>
    <col min="14850" max="14850" width="78" style="453" customWidth="1"/>
    <col min="14851" max="14854" width="11" style="453"/>
    <col min="14855" max="14855" width="4.125" style="453" customWidth="1"/>
    <col min="14856" max="15104" width="11" style="453"/>
    <col min="15105" max="15105" width="1.875" style="453" customWidth="1"/>
    <col min="15106" max="15106" width="78" style="453" customWidth="1"/>
    <col min="15107" max="15110" width="11" style="453"/>
    <col min="15111" max="15111" width="4.125" style="453" customWidth="1"/>
    <col min="15112" max="15360" width="11" style="453"/>
    <col min="15361" max="15361" width="1.875" style="453" customWidth="1"/>
    <col min="15362" max="15362" width="78" style="453" customWidth="1"/>
    <col min="15363" max="15366" width="11" style="453"/>
    <col min="15367" max="15367" width="4.125" style="453" customWidth="1"/>
    <col min="15368" max="15616" width="11" style="453"/>
    <col min="15617" max="15617" width="1.875" style="453" customWidth="1"/>
    <col min="15618" max="15618" width="78" style="453" customWidth="1"/>
    <col min="15619" max="15622" width="11" style="453"/>
    <col min="15623" max="15623" width="4.125" style="453" customWidth="1"/>
    <col min="15624" max="15872" width="11" style="453"/>
    <col min="15873" max="15873" width="1.875" style="453" customWidth="1"/>
    <col min="15874" max="15874" width="78" style="453" customWidth="1"/>
    <col min="15875" max="15878" width="11" style="453"/>
    <col min="15879" max="15879" width="4.125" style="453" customWidth="1"/>
    <col min="15880" max="16128" width="11" style="453"/>
    <col min="16129" max="16129" width="1.875" style="453" customWidth="1"/>
    <col min="16130" max="16130" width="78" style="453" customWidth="1"/>
    <col min="16131" max="16134" width="11" style="453"/>
    <col min="16135" max="16135" width="4.125" style="453" customWidth="1"/>
    <col min="16136" max="16384" width="11" style="453"/>
  </cols>
  <sheetData>
    <row r="1" spans="1:2" ht="39.75" customHeight="1" x14ac:dyDescent="0.2">
      <c r="A1" s="451"/>
      <c r="B1" s="452" t="s">
        <v>6</v>
      </c>
    </row>
    <row r="2" spans="1:2" ht="25.5" customHeight="1" x14ac:dyDescent="0.2">
      <c r="B2" s="454" t="s">
        <v>402</v>
      </c>
    </row>
    <row r="3" spans="1:2" ht="24.95" customHeight="1" x14ac:dyDescent="0.2">
      <c r="A3" s="455"/>
      <c r="B3" s="456" t="s">
        <v>413</v>
      </c>
    </row>
    <row r="4" spans="1:2" s="446" customFormat="1" ht="12" x14ac:dyDescent="0.2"/>
    <row r="5" spans="1:2" s="446" customFormat="1" ht="139.5" customHeight="1" x14ac:dyDescent="0.2">
      <c r="B5" s="448" t="s">
        <v>414</v>
      </c>
    </row>
    <row r="6" spans="1:2" s="446" customFormat="1" ht="9.9499999999999993" customHeight="1" x14ac:dyDescent="0.2">
      <c r="B6" s="448"/>
    </row>
    <row r="7" spans="1:2" s="446" customFormat="1" ht="222.75" customHeight="1" x14ac:dyDescent="0.2">
      <c r="B7" s="448" t="s">
        <v>415</v>
      </c>
    </row>
    <row r="8" spans="1:2" s="446" customFormat="1" ht="9.9499999999999993" customHeight="1" x14ac:dyDescent="0.2">
      <c r="B8" s="448"/>
    </row>
    <row r="9" spans="1:2" s="446" customFormat="1" ht="61.5" customHeight="1" x14ac:dyDescent="0.2">
      <c r="B9" s="457" t="s">
        <v>416</v>
      </c>
    </row>
    <row r="10" spans="1:2" s="446" customFormat="1" ht="9.9499999999999993" customHeight="1" x14ac:dyDescent="0.2">
      <c r="B10" s="448"/>
    </row>
    <row r="11" spans="1:2" s="446" customFormat="1" ht="152.25" customHeight="1" x14ac:dyDescent="0.2">
      <c r="B11" s="448" t="s">
        <v>417</v>
      </c>
    </row>
    <row r="12" spans="1:2" s="446" customFormat="1" ht="9.9499999999999993" customHeight="1" x14ac:dyDescent="0.2">
      <c r="B12" s="448"/>
    </row>
    <row r="13" spans="1:2" s="446" customFormat="1" ht="96" customHeight="1" x14ac:dyDescent="0.2">
      <c r="B13" s="448" t="s">
        <v>418</v>
      </c>
    </row>
    <row r="14" spans="1:2" s="446" customFormat="1" ht="9.9499999999999993" customHeight="1" x14ac:dyDescent="0.2">
      <c r="B14" s="448"/>
    </row>
    <row r="15" spans="1:2" s="446" customFormat="1" ht="176.25" customHeight="1" x14ac:dyDescent="0.2">
      <c r="B15" s="457" t="s">
        <v>419</v>
      </c>
    </row>
    <row r="16" spans="1:2" s="446" customFormat="1" ht="9.9499999999999993" customHeight="1" x14ac:dyDescent="0.2">
      <c r="B16" s="448"/>
    </row>
    <row r="17" spans="1:6" s="446" customFormat="1" ht="26.25" customHeight="1" x14ac:dyDescent="0.2">
      <c r="B17" s="449" t="s">
        <v>420</v>
      </c>
    </row>
    <row r="18" spans="1:6" s="446" customFormat="1" ht="37.5" customHeight="1" x14ac:dyDescent="0.2">
      <c r="B18" s="450" t="s">
        <v>421</v>
      </c>
    </row>
    <row r="19" spans="1:6" s="446" customFormat="1" ht="12" x14ac:dyDescent="0.2"/>
    <row r="20" spans="1:6" s="446" customFormat="1" ht="12" x14ac:dyDescent="0.2"/>
    <row r="21" spans="1:6" s="446" customFormat="1" ht="12" x14ac:dyDescent="0.2"/>
    <row r="22" spans="1:6" x14ac:dyDescent="0.2">
      <c r="A22" s="455"/>
      <c r="B22" s="455"/>
      <c r="C22" s="455"/>
      <c r="D22" s="455"/>
      <c r="E22" s="455"/>
      <c r="F22" s="455"/>
    </row>
    <row r="23" spans="1:6" x14ac:dyDescent="0.2">
      <c r="A23" s="455"/>
      <c r="B23" s="455"/>
      <c r="C23" s="455"/>
      <c r="D23" s="455"/>
      <c r="E23" s="455"/>
      <c r="F23" s="455"/>
    </row>
    <row r="24" spans="1:6" x14ac:dyDescent="0.2">
      <c r="A24" s="458"/>
      <c r="B24" s="455"/>
      <c r="C24" s="455"/>
      <c r="D24" s="455"/>
      <c r="E24" s="455"/>
      <c r="F24" s="455"/>
    </row>
    <row r="25" spans="1:6" x14ac:dyDescent="0.2">
      <c r="A25" s="459"/>
      <c r="B25" s="455"/>
      <c r="C25" s="455"/>
      <c r="D25" s="455"/>
      <c r="E25" s="455"/>
      <c r="F25" s="455"/>
    </row>
    <row r="26" spans="1:6" x14ac:dyDescent="0.2">
      <c r="A26" s="455"/>
      <c r="B26" s="455"/>
      <c r="C26" s="455"/>
      <c r="D26" s="455"/>
      <c r="E26" s="455"/>
      <c r="F26" s="455"/>
    </row>
    <row r="27" spans="1:6" x14ac:dyDescent="0.2">
      <c r="A27" s="455"/>
      <c r="B27" s="455"/>
      <c r="C27" s="455"/>
      <c r="D27" s="455"/>
      <c r="E27" s="455"/>
      <c r="F27" s="455"/>
    </row>
    <row r="28" spans="1:6" x14ac:dyDescent="0.2">
      <c r="A28" s="455"/>
      <c r="B28" s="455"/>
      <c r="C28" s="455"/>
      <c r="D28" s="455"/>
      <c r="E28" s="455"/>
      <c r="F28" s="455"/>
    </row>
    <row r="29" spans="1:6" x14ac:dyDescent="0.2">
      <c r="A29" s="455"/>
      <c r="B29" s="455"/>
      <c r="C29" s="455"/>
      <c r="D29" s="455"/>
      <c r="E29" s="455"/>
      <c r="F29" s="455"/>
    </row>
    <row r="30" spans="1:6" x14ac:dyDescent="0.2">
      <c r="A30" s="455"/>
      <c r="B30" s="455"/>
      <c r="C30" s="455"/>
      <c r="D30" s="455"/>
      <c r="E30" s="455"/>
      <c r="F30" s="455"/>
    </row>
    <row r="31" spans="1:6" x14ac:dyDescent="0.2">
      <c r="A31" s="455"/>
      <c r="B31" s="455"/>
      <c r="C31" s="455"/>
      <c r="D31" s="455"/>
      <c r="E31" s="455"/>
      <c r="F31" s="455"/>
    </row>
    <row r="32" spans="1:6" x14ac:dyDescent="0.2">
      <c r="A32" s="455"/>
      <c r="B32" s="455"/>
      <c r="C32" s="455"/>
      <c r="D32" s="455"/>
      <c r="E32" s="455"/>
      <c r="F32" s="455"/>
    </row>
    <row r="33" spans="1:10" x14ac:dyDescent="0.2">
      <c r="A33" s="460"/>
      <c r="B33" s="460"/>
      <c r="C33" s="460"/>
      <c r="D33" s="460"/>
      <c r="E33" s="460"/>
      <c r="F33" s="460"/>
    </row>
    <row r="34" spans="1:10" x14ac:dyDescent="0.2">
      <c r="A34" s="455"/>
      <c r="B34" s="455"/>
      <c r="C34" s="455"/>
      <c r="D34" s="455"/>
      <c r="E34" s="455"/>
      <c r="F34" s="455"/>
    </row>
    <row r="35" spans="1:10" x14ac:dyDescent="0.2">
      <c r="A35" s="455"/>
      <c r="B35" s="455"/>
      <c r="C35" s="455"/>
      <c r="D35" s="455"/>
      <c r="E35" s="455"/>
      <c r="F35" s="455"/>
    </row>
    <row r="36" spans="1:10" ht="8.1" customHeight="1" x14ac:dyDescent="0.2">
      <c r="A36" s="455"/>
      <c r="B36" s="455"/>
      <c r="C36" s="455"/>
      <c r="D36" s="455"/>
      <c r="E36" s="455"/>
      <c r="F36" s="455"/>
    </row>
    <row r="37" spans="1:10" ht="13.5" customHeight="1" x14ac:dyDescent="0.2">
      <c r="A37" s="455"/>
      <c r="B37" s="455"/>
      <c r="C37" s="455"/>
      <c r="D37" s="455"/>
      <c r="E37" s="455"/>
      <c r="F37" s="455"/>
    </row>
    <row r="38" spans="1:10" x14ac:dyDescent="0.2">
      <c r="A38" s="455"/>
      <c r="B38" s="455"/>
      <c r="C38" s="455"/>
      <c r="D38" s="455"/>
      <c r="E38" s="455"/>
      <c r="F38" s="455"/>
    </row>
    <row r="39" spans="1:10" x14ac:dyDescent="0.2">
      <c r="A39" s="455"/>
      <c r="B39" s="455"/>
      <c r="C39" s="455"/>
      <c r="D39" s="455"/>
      <c r="E39" s="455"/>
      <c r="F39" s="455"/>
      <c r="J39" s="461"/>
    </row>
    <row r="40" spans="1:10" x14ac:dyDescent="0.2">
      <c r="A40" s="455"/>
      <c r="B40" s="455"/>
      <c r="C40" s="455"/>
      <c r="D40" s="455"/>
      <c r="E40" s="455"/>
      <c r="F40" s="455"/>
    </row>
    <row r="41" spans="1:10" x14ac:dyDescent="0.2">
      <c r="A41" s="455"/>
      <c r="B41" s="455"/>
      <c r="C41" s="455"/>
      <c r="D41" s="455"/>
      <c r="E41" s="455"/>
      <c r="F41" s="455"/>
    </row>
    <row r="42" spans="1:10" x14ac:dyDescent="0.2">
      <c r="A42" s="455"/>
      <c r="B42" s="455"/>
      <c r="C42" s="455"/>
      <c r="D42" s="455"/>
      <c r="E42" s="455"/>
      <c r="F42" s="455"/>
    </row>
    <row r="43" spans="1:10" ht="33" customHeight="1" x14ac:dyDescent="0.2">
      <c r="A43" s="455"/>
      <c r="B43" s="455"/>
      <c r="C43" s="455"/>
      <c r="D43" s="455"/>
      <c r="E43" s="455"/>
      <c r="F43" s="455"/>
    </row>
    <row r="44" spans="1:10" ht="16.5" customHeight="1" x14ac:dyDescent="0.2">
      <c r="A44" s="455"/>
      <c r="B44" s="455"/>
      <c r="C44" s="455"/>
      <c r="D44" s="455"/>
      <c r="E44" s="455"/>
      <c r="F44" s="455"/>
    </row>
    <row r="45" spans="1:10" x14ac:dyDescent="0.2">
      <c r="A45" s="455"/>
      <c r="B45" s="455"/>
      <c r="C45" s="455"/>
      <c r="D45" s="455"/>
      <c r="E45" s="455"/>
      <c r="F45" s="455"/>
    </row>
    <row r="46" spans="1:10" x14ac:dyDescent="0.2">
      <c r="A46" s="455"/>
      <c r="B46" s="455"/>
      <c r="C46" s="455"/>
      <c r="D46" s="455"/>
      <c r="E46" s="455"/>
      <c r="F46" s="455"/>
    </row>
    <row r="47" spans="1:10" x14ac:dyDescent="0.2">
      <c r="A47" s="455"/>
      <c r="B47" s="455"/>
      <c r="C47" s="455"/>
      <c r="D47" s="455"/>
      <c r="E47" s="455"/>
      <c r="F47" s="455"/>
    </row>
    <row r="48" spans="1:10" x14ac:dyDescent="0.2">
      <c r="A48" s="455"/>
      <c r="B48" s="455"/>
      <c r="C48" s="455"/>
      <c r="D48" s="455"/>
      <c r="E48" s="455"/>
      <c r="F48" s="455"/>
    </row>
    <row r="49" spans="1:6" x14ac:dyDescent="0.2">
      <c r="A49" s="455"/>
      <c r="B49" s="455"/>
      <c r="C49" s="455"/>
      <c r="D49" s="455"/>
      <c r="E49" s="455"/>
      <c r="F49" s="455"/>
    </row>
    <row r="50" spans="1:6" x14ac:dyDescent="0.2">
      <c r="A50" s="455"/>
      <c r="B50" s="455"/>
      <c r="C50" s="455"/>
      <c r="D50" s="455"/>
      <c r="E50" s="455"/>
      <c r="F50" s="455"/>
    </row>
    <row r="51" spans="1:6" x14ac:dyDescent="0.2">
      <c r="A51" s="455"/>
      <c r="B51" s="455"/>
      <c r="C51" s="455"/>
      <c r="D51" s="455"/>
      <c r="E51" s="455"/>
      <c r="F51" s="455"/>
    </row>
    <row r="52" spans="1:6" x14ac:dyDescent="0.2">
      <c r="A52" s="455"/>
      <c r="B52" s="455"/>
      <c r="C52" s="455"/>
      <c r="D52" s="455"/>
      <c r="E52" s="455"/>
      <c r="F52" s="455"/>
    </row>
    <row r="53" spans="1:6" x14ac:dyDescent="0.2">
      <c r="A53" s="455"/>
      <c r="B53" s="455"/>
      <c r="C53" s="455"/>
      <c r="D53" s="455"/>
      <c r="E53" s="455"/>
      <c r="F53" s="455"/>
    </row>
    <row r="54" spans="1:6" x14ac:dyDescent="0.2">
      <c r="A54" s="455"/>
      <c r="B54" s="455"/>
      <c r="C54" s="455"/>
      <c r="D54" s="455"/>
      <c r="E54" s="455"/>
      <c r="F54" s="455"/>
    </row>
    <row r="55" spans="1:6" x14ac:dyDescent="0.2">
      <c r="A55" s="455"/>
      <c r="B55" s="455"/>
      <c r="C55" s="455"/>
      <c r="D55" s="455"/>
      <c r="E55" s="455"/>
      <c r="F55" s="455"/>
    </row>
    <row r="56" spans="1:6" x14ac:dyDescent="0.2">
      <c r="A56" s="455"/>
      <c r="B56" s="455"/>
      <c r="C56" s="455"/>
      <c r="D56" s="455"/>
      <c r="E56" s="455"/>
      <c r="F56" s="455"/>
    </row>
    <row r="57" spans="1:6" x14ac:dyDescent="0.2">
      <c r="A57" s="455"/>
      <c r="B57" s="455"/>
      <c r="C57" s="455"/>
      <c r="D57" s="455"/>
      <c r="E57" s="455"/>
      <c r="F57" s="455"/>
    </row>
    <row r="58" spans="1:6" x14ac:dyDescent="0.2">
      <c r="A58" s="455"/>
      <c r="B58" s="455"/>
      <c r="C58" s="455"/>
      <c r="D58" s="455"/>
      <c r="E58" s="455"/>
      <c r="F58" s="455"/>
    </row>
    <row r="59" spans="1:6" x14ac:dyDescent="0.2">
      <c r="A59" s="455"/>
      <c r="B59" s="455"/>
      <c r="C59" s="455"/>
      <c r="D59" s="455"/>
      <c r="E59" s="455"/>
      <c r="F59" s="455"/>
    </row>
    <row r="60" spans="1:6" x14ac:dyDescent="0.2">
      <c r="A60" s="455"/>
      <c r="B60" s="455"/>
      <c r="C60" s="455"/>
      <c r="D60" s="455"/>
      <c r="E60" s="455"/>
      <c r="F60" s="455"/>
    </row>
    <row r="61" spans="1:6" x14ac:dyDescent="0.2">
      <c r="A61" s="455"/>
      <c r="B61" s="455"/>
      <c r="C61" s="455"/>
      <c r="D61" s="455"/>
      <c r="E61" s="455"/>
      <c r="F61" s="455"/>
    </row>
    <row r="62" spans="1:6" x14ac:dyDescent="0.2">
      <c r="A62" s="455"/>
      <c r="B62" s="455"/>
      <c r="C62" s="455"/>
      <c r="D62" s="455"/>
      <c r="E62" s="455"/>
      <c r="F62" s="455"/>
    </row>
    <row r="63" spans="1:6" x14ac:dyDescent="0.2">
      <c r="A63" s="455"/>
      <c r="B63" s="455"/>
      <c r="C63" s="455"/>
      <c r="D63" s="455"/>
      <c r="E63" s="455"/>
      <c r="F63" s="455"/>
    </row>
    <row r="64" spans="1:6" x14ac:dyDescent="0.2">
      <c r="A64" s="455"/>
      <c r="B64" s="455"/>
      <c r="C64" s="455"/>
      <c r="D64" s="455"/>
      <c r="E64" s="455"/>
      <c r="F64" s="455"/>
    </row>
    <row r="65" spans="1:6" x14ac:dyDescent="0.2">
      <c r="A65" s="455"/>
      <c r="B65" s="455"/>
      <c r="C65" s="455"/>
      <c r="D65" s="455"/>
      <c r="E65" s="455"/>
      <c r="F65" s="455"/>
    </row>
    <row r="66" spans="1:6" x14ac:dyDescent="0.2">
      <c r="A66" s="455"/>
      <c r="B66" s="455"/>
      <c r="C66" s="455"/>
      <c r="D66" s="455"/>
      <c r="E66" s="455"/>
      <c r="F66" s="455"/>
    </row>
    <row r="67" spans="1:6" x14ac:dyDescent="0.2">
      <c r="A67" s="455"/>
      <c r="B67" s="455"/>
      <c r="C67" s="455"/>
      <c r="D67" s="455"/>
      <c r="E67" s="455"/>
      <c r="F67" s="455"/>
    </row>
    <row r="68" spans="1:6" x14ac:dyDescent="0.2">
      <c r="A68" s="455"/>
      <c r="B68" s="455"/>
      <c r="C68" s="455"/>
      <c r="D68" s="455"/>
      <c r="E68" s="455"/>
      <c r="F68" s="455"/>
    </row>
    <row r="69" spans="1:6" x14ac:dyDescent="0.2">
      <c r="A69" s="455"/>
      <c r="B69" s="455"/>
      <c r="C69" s="455"/>
      <c r="D69" s="455"/>
      <c r="E69" s="455"/>
      <c r="F69" s="455"/>
    </row>
    <row r="70" spans="1:6" x14ac:dyDescent="0.2">
      <c r="A70" s="455"/>
      <c r="B70" s="455"/>
      <c r="C70" s="455"/>
      <c r="D70" s="455"/>
      <c r="E70" s="455"/>
      <c r="F70" s="455"/>
    </row>
    <row r="71" spans="1:6" x14ac:dyDescent="0.2">
      <c r="A71" s="455"/>
      <c r="B71" s="455"/>
      <c r="C71" s="455"/>
      <c r="D71" s="455"/>
      <c r="E71" s="455"/>
      <c r="F71" s="455"/>
    </row>
    <row r="72" spans="1:6" x14ac:dyDescent="0.2">
      <c r="A72" s="455"/>
      <c r="B72" s="455"/>
      <c r="C72" s="455"/>
      <c r="D72" s="455"/>
      <c r="E72" s="455"/>
      <c r="F72" s="455"/>
    </row>
    <row r="73" spans="1:6" x14ac:dyDescent="0.2">
      <c r="A73" s="455"/>
      <c r="B73" s="455"/>
      <c r="C73" s="455"/>
      <c r="D73" s="455"/>
      <c r="E73" s="455"/>
      <c r="F73" s="455"/>
    </row>
    <row r="74" spans="1:6" x14ac:dyDescent="0.2">
      <c r="A74" s="455"/>
      <c r="B74" s="455"/>
      <c r="C74" s="455"/>
      <c r="D74" s="455"/>
      <c r="E74" s="455"/>
      <c r="F74" s="455"/>
    </row>
    <row r="75" spans="1:6" x14ac:dyDescent="0.2">
      <c r="A75" s="455"/>
      <c r="B75" s="455"/>
      <c r="C75" s="455"/>
      <c r="D75" s="455"/>
      <c r="E75" s="455"/>
      <c r="F75" s="455"/>
    </row>
    <row r="76" spans="1:6" x14ac:dyDescent="0.2">
      <c r="A76" s="455"/>
      <c r="B76" s="455"/>
      <c r="C76" s="455"/>
      <c r="D76" s="455"/>
      <c r="E76" s="455"/>
      <c r="F76" s="455"/>
    </row>
    <row r="77" spans="1:6" x14ac:dyDescent="0.2">
      <c r="A77" s="455"/>
      <c r="B77" s="455"/>
      <c r="C77" s="455"/>
      <c r="D77" s="455"/>
      <c r="E77" s="455"/>
      <c r="F77" s="455"/>
    </row>
    <row r="78" spans="1:6" x14ac:dyDescent="0.2">
      <c r="A78" s="455"/>
      <c r="B78" s="455"/>
      <c r="C78" s="455"/>
      <c r="D78" s="455"/>
      <c r="E78" s="455"/>
      <c r="F78" s="455"/>
    </row>
    <row r="79" spans="1:6" x14ac:dyDescent="0.2">
      <c r="A79" s="455"/>
      <c r="B79" s="455"/>
      <c r="C79" s="455"/>
      <c r="D79" s="455"/>
      <c r="E79" s="455"/>
      <c r="F79" s="455"/>
    </row>
    <row r="80" spans="1:6" x14ac:dyDescent="0.2">
      <c r="A80" s="455"/>
      <c r="B80" s="455"/>
      <c r="C80" s="455"/>
      <c r="D80" s="455"/>
      <c r="E80" s="455"/>
      <c r="F80" s="455"/>
    </row>
    <row r="81" spans="1:6" x14ac:dyDescent="0.2">
      <c r="A81" s="455"/>
      <c r="B81" s="455"/>
      <c r="C81" s="455"/>
      <c r="D81" s="455"/>
      <c r="E81" s="455"/>
      <c r="F81" s="455"/>
    </row>
    <row r="82" spans="1:6" x14ac:dyDescent="0.2">
      <c r="A82" s="455"/>
      <c r="B82" s="455"/>
      <c r="C82" s="455"/>
      <c r="D82" s="455"/>
      <c r="E82" s="455"/>
      <c r="F82" s="455"/>
    </row>
    <row r="83" spans="1:6" x14ac:dyDescent="0.2">
      <c r="A83" s="455"/>
      <c r="B83" s="455"/>
      <c r="C83" s="455"/>
      <c r="D83" s="455"/>
      <c r="E83" s="455"/>
      <c r="F83" s="455"/>
    </row>
    <row r="84" spans="1:6" x14ac:dyDescent="0.2">
      <c r="A84" s="455"/>
      <c r="B84" s="455"/>
      <c r="C84" s="455"/>
      <c r="D84" s="455"/>
      <c r="E84" s="455"/>
      <c r="F84" s="455"/>
    </row>
    <row r="85" spans="1:6" x14ac:dyDescent="0.2">
      <c r="A85" s="455"/>
      <c r="B85" s="455"/>
      <c r="C85" s="455"/>
      <c r="D85" s="455"/>
      <c r="E85" s="455"/>
      <c r="F85" s="455"/>
    </row>
    <row r="86" spans="1:6" x14ac:dyDescent="0.2">
      <c r="A86" s="455"/>
      <c r="B86" s="455"/>
      <c r="C86" s="455"/>
      <c r="D86" s="455"/>
      <c r="E86" s="455"/>
      <c r="F86" s="455"/>
    </row>
    <row r="87" spans="1:6" x14ac:dyDescent="0.2">
      <c r="A87" s="455"/>
      <c r="B87" s="455"/>
      <c r="C87" s="455"/>
      <c r="D87" s="455"/>
      <c r="E87" s="455"/>
      <c r="F87" s="455"/>
    </row>
    <row r="88" spans="1:6" x14ac:dyDescent="0.2">
      <c r="A88" s="455"/>
      <c r="B88" s="455"/>
      <c r="C88" s="455"/>
      <c r="D88" s="455"/>
      <c r="E88" s="455"/>
      <c r="F88" s="455"/>
    </row>
    <row r="89" spans="1:6" x14ac:dyDescent="0.2">
      <c r="A89" s="455"/>
      <c r="B89" s="455"/>
      <c r="C89" s="455"/>
      <c r="D89" s="455"/>
      <c r="E89" s="455"/>
      <c r="F89" s="455"/>
    </row>
    <row r="90" spans="1:6" x14ac:dyDescent="0.2">
      <c r="A90" s="455"/>
      <c r="B90" s="455"/>
      <c r="C90" s="455"/>
      <c r="D90" s="455"/>
      <c r="E90" s="455"/>
      <c r="F90" s="455"/>
    </row>
    <row r="91" spans="1:6" x14ac:dyDescent="0.2">
      <c r="A91" s="455"/>
      <c r="B91" s="455"/>
      <c r="C91" s="455"/>
      <c r="D91" s="455"/>
      <c r="E91" s="455"/>
      <c r="F91" s="455"/>
    </row>
    <row r="92" spans="1:6" x14ac:dyDescent="0.2">
      <c r="A92" s="455"/>
      <c r="B92" s="455"/>
      <c r="C92" s="455"/>
      <c r="D92" s="455"/>
      <c r="E92" s="455"/>
      <c r="F92" s="455"/>
    </row>
    <row r="93" spans="1:6" x14ac:dyDescent="0.2">
      <c r="A93" s="455"/>
      <c r="B93" s="455"/>
      <c r="C93" s="455"/>
      <c r="D93" s="455"/>
      <c r="E93" s="455"/>
      <c r="F93" s="455"/>
    </row>
    <row r="94" spans="1:6" x14ac:dyDescent="0.2">
      <c r="A94" s="455"/>
      <c r="B94" s="455"/>
      <c r="C94" s="455"/>
      <c r="D94" s="455"/>
      <c r="E94" s="455"/>
      <c r="F94" s="455"/>
    </row>
    <row r="95" spans="1:6" x14ac:dyDescent="0.2">
      <c r="A95" s="455"/>
      <c r="B95" s="455"/>
      <c r="C95" s="455"/>
      <c r="D95" s="455"/>
      <c r="E95" s="455"/>
      <c r="F95" s="455"/>
    </row>
    <row r="96" spans="1:6" x14ac:dyDescent="0.2">
      <c r="A96" s="455"/>
      <c r="B96" s="455"/>
      <c r="C96" s="455"/>
      <c r="D96" s="455"/>
      <c r="E96" s="455"/>
      <c r="F96" s="455"/>
    </row>
    <row r="97" spans="1:6" x14ac:dyDescent="0.2">
      <c r="A97" s="455"/>
      <c r="B97" s="455"/>
      <c r="C97" s="455"/>
      <c r="D97" s="455"/>
      <c r="E97" s="455"/>
      <c r="F97" s="455"/>
    </row>
    <row r="98" spans="1:6" x14ac:dyDescent="0.2">
      <c r="A98" s="455"/>
      <c r="B98" s="455"/>
      <c r="C98" s="455"/>
      <c r="D98" s="455"/>
      <c r="E98" s="455"/>
      <c r="F98" s="455"/>
    </row>
    <row r="99" spans="1:6" x14ac:dyDescent="0.2">
      <c r="A99" s="455"/>
      <c r="B99" s="455"/>
      <c r="C99" s="455"/>
      <c r="D99" s="455"/>
      <c r="E99" s="455"/>
      <c r="F99" s="455"/>
    </row>
    <row r="100" spans="1:6" x14ac:dyDescent="0.2">
      <c r="A100" s="455"/>
      <c r="B100" s="455"/>
      <c r="C100" s="455"/>
      <c r="D100" s="455"/>
      <c r="E100" s="455"/>
      <c r="F100" s="455"/>
    </row>
    <row r="101" spans="1:6" x14ac:dyDescent="0.2">
      <c r="A101" s="455"/>
      <c r="B101" s="455"/>
      <c r="C101" s="455"/>
      <c r="D101" s="455"/>
      <c r="E101" s="455"/>
      <c r="F101" s="455"/>
    </row>
    <row r="102" spans="1:6" x14ac:dyDescent="0.2">
      <c r="A102" s="455"/>
      <c r="B102" s="455"/>
      <c r="C102" s="455"/>
      <c r="D102" s="455"/>
      <c r="E102" s="455"/>
      <c r="F102" s="455"/>
    </row>
    <row r="103" spans="1:6" x14ac:dyDescent="0.2">
      <c r="A103" s="455"/>
      <c r="B103" s="455"/>
      <c r="C103" s="455"/>
      <c r="D103" s="455"/>
      <c r="E103" s="455"/>
      <c r="F103" s="455"/>
    </row>
    <row r="104" spans="1:6" x14ac:dyDescent="0.2">
      <c r="A104" s="455"/>
      <c r="B104" s="455"/>
      <c r="C104" s="455"/>
      <c r="D104" s="455"/>
      <c r="E104" s="455"/>
      <c r="F104" s="455"/>
    </row>
    <row r="105" spans="1:6" x14ac:dyDescent="0.2">
      <c r="A105" s="455"/>
      <c r="B105" s="455"/>
      <c r="C105" s="455"/>
      <c r="D105" s="455"/>
      <c r="E105" s="455"/>
      <c r="F105" s="455"/>
    </row>
    <row r="106" spans="1:6" x14ac:dyDescent="0.2">
      <c r="A106" s="455"/>
      <c r="B106" s="455"/>
      <c r="C106" s="455"/>
      <c r="D106" s="455"/>
      <c r="E106" s="455"/>
      <c r="F106" s="455"/>
    </row>
    <row r="107" spans="1:6" x14ac:dyDescent="0.2">
      <c r="A107" s="455"/>
      <c r="B107" s="455"/>
      <c r="C107" s="455"/>
      <c r="D107" s="455"/>
      <c r="E107" s="455"/>
      <c r="F107" s="455"/>
    </row>
    <row r="108" spans="1:6" x14ac:dyDescent="0.2">
      <c r="A108" s="455"/>
      <c r="B108" s="455"/>
      <c r="C108" s="455"/>
      <c r="D108" s="455"/>
      <c r="E108" s="455"/>
      <c r="F108" s="455"/>
    </row>
    <row r="109" spans="1:6" x14ac:dyDescent="0.2">
      <c r="A109" s="455"/>
      <c r="B109" s="455"/>
      <c r="C109" s="455"/>
      <c r="D109" s="455"/>
      <c r="E109" s="455"/>
      <c r="F109" s="455"/>
    </row>
    <row r="110" spans="1:6" x14ac:dyDescent="0.2">
      <c r="A110" s="455"/>
      <c r="B110" s="455"/>
      <c r="C110" s="455"/>
      <c r="D110" s="455"/>
      <c r="E110" s="455"/>
      <c r="F110" s="455"/>
    </row>
    <row r="111" spans="1:6" x14ac:dyDescent="0.2">
      <c r="A111" s="455"/>
      <c r="B111" s="455"/>
      <c r="C111" s="455"/>
      <c r="D111" s="455"/>
      <c r="E111" s="455"/>
      <c r="F111" s="455"/>
    </row>
    <row r="112" spans="1:6" x14ac:dyDescent="0.2">
      <c r="A112" s="455"/>
      <c r="B112" s="455"/>
      <c r="C112" s="455"/>
      <c r="D112" s="455"/>
      <c r="E112" s="455"/>
      <c r="F112" s="455"/>
    </row>
    <row r="113" spans="1:6" x14ac:dyDescent="0.2">
      <c r="A113" s="455"/>
      <c r="B113" s="455"/>
      <c r="C113" s="455"/>
      <c r="D113" s="455"/>
      <c r="E113" s="455"/>
      <c r="F113" s="455"/>
    </row>
    <row r="114" spans="1:6" x14ac:dyDescent="0.2">
      <c r="A114" s="455"/>
      <c r="B114" s="455"/>
      <c r="C114" s="455"/>
      <c r="D114" s="455"/>
      <c r="E114" s="455"/>
      <c r="F114" s="455"/>
    </row>
    <row r="115" spans="1:6" x14ac:dyDescent="0.2">
      <c r="A115" s="455"/>
      <c r="B115" s="455"/>
      <c r="C115" s="455"/>
      <c r="D115" s="455"/>
      <c r="E115" s="455"/>
      <c r="F115" s="455"/>
    </row>
    <row r="116" spans="1:6" x14ac:dyDescent="0.2">
      <c r="A116" s="455"/>
      <c r="B116" s="455"/>
      <c r="C116" s="455"/>
      <c r="D116" s="455"/>
      <c r="E116" s="455"/>
      <c r="F116" s="455"/>
    </row>
    <row r="117" spans="1:6" x14ac:dyDescent="0.2">
      <c r="A117" s="455"/>
      <c r="B117" s="455"/>
      <c r="C117" s="455"/>
      <c r="D117" s="455"/>
      <c r="E117" s="455"/>
      <c r="F117" s="455"/>
    </row>
    <row r="118" spans="1:6" x14ac:dyDescent="0.2">
      <c r="A118" s="455"/>
      <c r="B118" s="455"/>
      <c r="C118" s="455"/>
      <c r="D118" s="455"/>
      <c r="E118" s="455"/>
      <c r="F118" s="455"/>
    </row>
    <row r="119" spans="1:6" x14ac:dyDescent="0.2">
      <c r="A119" s="455"/>
      <c r="B119" s="455"/>
      <c r="C119" s="455"/>
      <c r="D119" s="455"/>
      <c r="E119" s="455"/>
      <c r="F119" s="455"/>
    </row>
    <row r="120" spans="1:6" x14ac:dyDescent="0.2">
      <c r="A120" s="455"/>
      <c r="B120" s="455"/>
      <c r="C120" s="455"/>
      <c r="D120" s="455"/>
      <c r="E120" s="455"/>
      <c r="F120" s="455"/>
    </row>
    <row r="121" spans="1:6" x14ac:dyDescent="0.2">
      <c r="A121" s="455"/>
      <c r="B121" s="455"/>
      <c r="C121" s="455"/>
      <c r="D121" s="455"/>
      <c r="E121" s="455"/>
      <c r="F121" s="455"/>
    </row>
    <row r="122" spans="1:6" x14ac:dyDescent="0.2">
      <c r="A122" s="455"/>
      <c r="B122" s="455"/>
      <c r="C122" s="455"/>
      <c r="D122" s="455"/>
      <c r="E122" s="455"/>
      <c r="F122" s="455"/>
    </row>
    <row r="123" spans="1:6" x14ac:dyDescent="0.2">
      <c r="A123" s="455"/>
      <c r="B123" s="455"/>
      <c r="C123" s="455"/>
      <c r="D123" s="455"/>
      <c r="E123" s="455"/>
      <c r="F123" s="455"/>
    </row>
    <row r="124" spans="1:6" x14ac:dyDescent="0.2">
      <c r="A124" s="455"/>
      <c r="B124" s="455"/>
      <c r="C124" s="455"/>
      <c r="D124" s="455"/>
      <c r="E124" s="455"/>
      <c r="F124" s="455"/>
    </row>
    <row r="125" spans="1:6" x14ac:dyDescent="0.2">
      <c r="A125" s="455"/>
      <c r="B125" s="455"/>
      <c r="C125" s="455"/>
      <c r="D125" s="455"/>
      <c r="E125" s="455"/>
      <c r="F125" s="455"/>
    </row>
    <row r="126" spans="1:6" x14ac:dyDescent="0.2">
      <c r="A126" s="455"/>
      <c r="B126" s="455"/>
      <c r="C126" s="455"/>
      <c r="D126" s="455"/>
      <c r="E126" s="455"/>
      <c r="F126" s="455"/>
    </row>
    <row r="127" spans="1:6" x14ac:dyDescent="0.2">
      <c r="A127" s="455"/>
      <c r="B127" s="455"/>
      <c r="C127" s="455"/>
      <c r="D127" s="455"/>
      <c r="E127" s="455"/>
      <c r="F127" s="455"/>
    </row>
    <row r="128" spans="1:6" x14ac:dyDescent="0.2">
      <c r="A128" s="455"/>
      <c r="B128" s="455"/>
      <c r="C128" s="455"/>
      <c r="D128" s="455"/>
      <c r="E128" s="455"/>
      <c r="F128" s="455"/>
    </row>
    <row r="129" spans="1:6" x14ac:dyDescent="0.2">
      <c r="A129" s="455"/>
      <c r="B129" s="455"/>
      <c r="C129" s="455"/>
      <c r="D129" s="455"/>
      <c r="E129" s="455"/>
      <c r="F129" s="455"/>
    </row>
    <row r="130" spans="1:6" x14ac:dyDescent="0.2">
      <c r="A130" s="455"/>
      <c r="B130" s="455"/>
      <c r="C130" s="455"/>
      <c r="D130" s="455"/>
      <c r="E130" s="455"/>
      <c r="F130" s="455"/>
    </row>
    <row r="131" spans="1:6" x14ac:dyDescent="0.2">
      <c r="A131" s="455"/>
      <c r="B131" s="455"/>
      <c r="C131" s="455"/>
      <c r="D131" s="455"/>
      <c r="E131" s="455"/>
      <c r="F131" s="455"/>
    </row>
    <row r="132" spans="1:6" x14ac:dyDescent="0.2">
      <c r="A132" s="455"/>
      <c r="B132" s="455"/>
      <c r="C132" s="455"/>
      <c r="D132" s="455"/>
      <c r="E132" s="455"/>
      <c r="F132" s="455"/>
    </row>
    <row r="133" spans="1:6" x14ac:dyDescent="0.2">
      <c r="A133" s="455"/>
      <c r="B133" s="455"/>
      <c r="C133" s="455"/>
      <c r="D133" s="455"/>
      <c r="E133" s="455"/>
      <c r="F133" s="455"/>
    </row>
    <row r="134" spans="1:6" x14ac:dyDescent="0.2">
      <c r="A134" s="455"/>
      <c r="B134" s="455"/>
      <c r="C134" s="455"/>
      <c r="D134" s="455"/>
      <c r="E134" s="455"/>
      <c r="F134" s="455"/>
    </row>
    <row r="135" spans="1:6" x14ac:dyDescent="0.2">
      <c r="A135" s="455"/>
      <c r="B135" s="455"/>
      <c r="C135" s="455"/>
      <c r="D135" s="455"/>
      <c r="E135" s="455"/>
      <c r="F135" s="455"/>
    </row>
    <row r="136" spans="1:6" x14ac:dyDescent="0.2">
      <c r="A136" s="455"/>
      <c r="B136" s="455"/>
      <c r="C136" s="455"/>
      <c r="D136" s="455"/>
      <c r="E136" s="455"/>
      <c r="F136" s="455"/>
    </row>
    <row r="137" spans="1:6" x14ac:dyDescent="0.2">
      <c r="A137" s="455"/>
      <c r="B137" s="455"/>
      <c r="C137" s="455"/>
      <c r="D137" s="455"/>
      <c r="E137" s="455"/>
      <c r="F137" s="455"/>
    </row>
    <row r="138" spans="1:6" x14ac:dyDescent="0.2">
      <c r="A138" s="455"/>
      <c r="B138" s="455"/>
      <c r="C138" s="455"/>
      <c r="D138" s="455"/>
      <c r="E138" s="455"/>
      <c r="F138" s="455"/>
    </row>
    <row r="139" spans="1:6" x14ac:dyDescent="0.2">
      <c r="A139" s="455"/>
      <c r="B139" s="455"/>
      <c r="C139" s="455"/>
      <c r="D139" s="455"/>
      <c r="E139" s="455"/>
      <c r="F139" s="455"/>
    </row>
    <row r="140" spans="1:6" x14ac:dyDescent="0.2">
      <c r="A140" s="455"/>
      <c r="B140" s="455"/>
      <c r="C140" s="455"/>
      <c r="D140" s="455"/>
      <c r="E140" s="455"/>
      <c r="F140" s="455"/>
    </row>
    <row r="141" spans="1:6" x14ac:dyDescent="0.2">
      <c r="A141" s="455"/>
      <c r="B141" s="455"/>
      <c r="C141" s="455"/>
      <c r="D141" s="455"/>
      <c r="E141" s="455"/>
      <c r="F141" s="455"/>
    </row>
    <row r="142" spans="1:6" x14ac:dyDescent="0.2">
      <c r="A142" s="455"/>
      <c r="B142" s="455"/>
      <c r="C142" s="455"/>
      <c r="D142" s="455"/>
      <c r="E142" s="455"/>
      <c r="F142" s="455"/>
    </row>
    <row r="143" spans="1:6" x14ac:dyDescent="0.2">
      <c r="A143" s="455"/>
      <c r="B143" s="455"/>
      <c r="C143" s="455"/>
      <c r="D143" s="455"/>
      <c r="E143" s="455"/>
      <c r="F143" s="455"/>
    </row>
    <row r="144" spans="1:6" x14ac:dyDescent="0.2">
      <c r="A144" s="455"/>
      <c r="B144" s="455"/>
      <c r="C144" s="455"/>
      <c r="D144" s="455"/>
      <c r="E144" s="455"/>
      <c r="F144" s="455"/>
    </row>
    <row r="145" spans="1:6" x14ac:dyDescent="0.2">
      <c r="A145" s="455"/>
      <c r="B145" s="455"/>
      <c r="C145" s="455"/>
      <c r="D145" s="455"/>
      <c r="E145" s="455"/>
      <c r="F145" s="455"/>
    </row>
    <row r="146" spans="1:6" x14ac:dyDescent="0.2">
      <c r="A146" s="455"/>
      <c r="B146" s="455"/>
      <c r="C146" s="455"/>
      <c r="D146" s="455"/>
      <c r="E146" s="455"/>
      <c r="F146" s="455"/>
    </row>
    <row r="147" spans="1:6" x14ac:dyDescent="0.2">
      <c r="A147" s="455"/>
      <c r="B147" s="455"/>
      <c r="C147" s="455"/>
      <c r="D147" s="455"/>
      <c r="E147" s="455"/>
      <c r="F147" s="455"/>
    </row>
    <row r="148" spans="1:6" x14ac:dyDescent="0.2">
      <c r="A148" s="455"/>
      <c r="B148" s="455"/>
      <c r="C148" s="455"/>
      <c r="D148" s="455"/>
      <c r="E148" s="455"/>
      <c r="F148" s="455"/>
    </row>
    <row r="149" spans="1:6" x14ac:dyDescent="0.2">
      <c r="A149" s="455"/>
      <c r="B149" s="455"/>
      <c r="C149" s="455"/>
      <c r="D149" s="455"/>
      <c r="E149" s="455"/>
      <c r="F149" s="455"/>
    </row>
    <row r="150" spans="1:6" x14ac:dyDescent="0.2">
      <c r="A150" s="455"/>
      <c r="B150" s="455"/>
      <c r="C150" s="455"/>
      <c r="D150" s="455"/>
      <c r="E150" s="455"/>
      <c r="F150" s="455"/>
    </row>
    <row r="151" spans="1:6" x14ac:dyDescent="0.2">
      <c r="A151" s="455"/>
      <c r="B151" s="455"/>
      <c r="C151" s="455"/>
      <c r="D151" s="455"/>
      <c r="E151" s="455"/>
      <c r="F151" s="455"/>
    </row>
    <row r="152" spans="1:6" x14ac:dyDescent="0.2">
      <c r="A152" s="455"/>
      <c r="B152" s="455"/>
      <c r="C152" s="455"/>
      <c r="D152" s="455"/>
      <c r="E152" s="455"/>
      <c r="F152" s="455"/>
    </row>
    <row r="153" spans="1:6" x14ac:dyDescent="0.2">
      <c r="A153" s="455"/>
      <c r="B153" s="455"/>
      <c r="C153" s="455"/>
      <c r="D153" s="455"/>
      <c r="E153" s="455"/>
      <c r="F153" s="455"/>
    </row>
    <row r="154" spans="1:6" x14ac:dyDescent="0.2">
      <c r="A154" s="455"/>
      <c r="B154" s="455"/>
      <c r="C154" s="455"/>
      <c r="D154" s="455"/>
      <c r="E154" s="455"/>
      <c r="F154" s="455"/>
    </row>
    <row r="155" spans="1:6" x14ac:dyDescent="0.2">
      <c r="A155" s="455"/>
      <c r="B155" s="455"/>
      <c r="C155" s="455"/>
      <c r="D155" s="455"/>
      <c r="E155" s="455"/>
      <c r="F155" s="455"/>
    </row>
    <row r="156" spans="1:6" x14ac:dyDescent="0.2">
      <c r="A156" s="455"/>
      <c r="B156" s="455"/>
      <c r="C156" s="455"/>
      <c r="D156" s="455"/>
      <c r="E156" s="455"/>
      <c r="F156" s="455"/>
    </row>
    <row r="157" spans="1:6" x14ac:dyDescent="0.2">
      <c r="A157" s="455"/>
      <c r="B157" s="455"/>
      <c r="C157" s="455"/>
      <c r="D157" s="455"/>
      <c r="E157" s="455"/>
      <c r="F157" s="455"/>
    </row>
    <row r="158" spans="1:6" x14ac:dyDescent="0.2">
      <c r="A158" s="455"/>
      <c r="B158" s="455"/>
      <c r="C158" s="455"/>
      <c r="D158" s="455"/>
      <c r="E158" s="455"/>
      <c r="F158" s="455"/>
    </row>
    <row r="159" spans="1:6" x14ac:dyDescent="0.2">
      <c r="A159" s="455"/>
      <c r="B159" s="455"/>
      <c r="C159" s="455"/>
      <c r="D159" s="455"/>
      <c r="E159" s="455"/>
      <c r="F159" s="455"/>
    </row>
    <row r="160" spans="1:6" x14ac:dyDescent="0.2">
      <c r="A160" s="455"/>
      <c r="B160" s="455"/>
      <c r="C160" s="455"/>
      <c r="D160" s="455"/>
      <c r="E160" s="455"/>
      <c r="F160" s="455"/>
    </row>
    <row r="161" spans="1:6" x14ac:dyDescent="0.2">
      <c r="A161" s="455"/>
      <c r="B161" s="455"/>
      <c r="C161" s="455"/>
      <c r="D161" s="455"/>
      <c r="E161" s="455"/>
      <c r="F161" s="455"/>
    </row>
    <row r="162" spans="1:6" x14ac:dyDescent="0.2">
      <c r="A162" s="455"/>
      <c r="B162" s="455"/>
      <c r="C162" s="455"/>
      <c r="D162" s="455"/>
      <c r="E162" s="455"/>
      <c r="F162" s="455"/>
    </row>
    <row r="163" spans="1:6" x14ac:dyDescent="0.2">
      <c r="A163" s="455"/>
      <c r="B163" s="455"/>
      <c r="C163" s="455"/>
      <c r="D163" s="455"/>
      <c r="E163" s="455"/>
      <c r="F163" s="455"/>
    </row>
    <row r="164" spans="1:6" x14ac:dyDescent="0.2">
      <c r="A164" s="455"/>
      <c r="B164" s="455"/>
      <c r="C164" s="455"/>
      <c r="D164" s="455"/>
      <c r="E164" s="455"/>
      <c r="F164" s="455"/>
    </row>
    <row r="165" spans="1:6" x14ac:dyDescent="0.2">
      <c r="A165" s="455"/>
      <c r="B165" s="455"/>
      <c r="C165" s="455"/>
      <c r="D165" s="455"/>
      <c r="E165" s="455"/>
      <c r="F165" s="455"/>
    </row>
    <row r="166" spans="1:6" x14ac:dyDescent="0.2">
      <c r="A166" s="455"/>
      <c r="B166" s="455"/>
      <c r="C166" s="455"/>
      <c r="D166" s="455"/>
      <c r="E166" s="455"/>
      <c r="F166" s="455"/>
    </row>
    <row r="167" spans="1:6" x14ac:dyDescent="0.2">
      <c r="A167" s="455"/>
      <c r="B167" s="455"/>
      <c r="C167" s="455"/>
      <c r="D167" s="455"/>
      <c r="E167" s="455"/>
      <c r="F167" s="455"/>
    </row>
    <row r="168" spans="1:6" x14ac:dyDescent="0.2">
      <c r="A168" s="455"/>
      <c r="B168" s="455"/>
      <c r="C168" s="455"/>
      <c r="D168" s="455"/>
      <c r="E168" s="455"/>
      <c r="F168" s="455"/>
    </row>
    <row r="169" spans="1:6" x14ac:dyDescent="0.2">
      <c r="A169" s="455"/>
      <c r="B169" s="455"/>
      <c r="C169" s="455"/>
      <c r="D169" s="455"/>
      <c r="E169" s="455"/>
      <c r="F169" s="455"/>
    </row>
    <row r="170" spans="1:6" x14ac:dyDescent="0.2">
      <c r="A170" s="455"/>
      <c r="B170" s="455"/>
      <c r="C170" s="455"/>
      <c r="D170" s="455"/>
      <c r="E170" s="455"/>
      <c r="F170" s="455"/>
    </row>
    <row r="171" spans="1:6" x14ac:dyDescent="0.2">
      <c r="A171" s="455"/>
      <c r="B171" s="455"/>
      <c r="C171" s="455"/>
      <c r="D171" s="455"/>
      <c r="E171" s="455"/>
      <c r="F171" s="455"/>
    </row>
    <row r="172" spans="1:6" x14ac:dyDescent="0.2">
      <c r="A172" s="455"/>
      <c r="B172" s="455"/>
      <c r="C172" s="455"/>
      <c r="D172" s="455"/>
      <c r="E172" s="455"/>
      <c r="F172" s="455"/>
    </row>
    <row r="173" spans="1:6" x14ac:dyDescent="0.2">
      <c r="A173" s="455"/>
      <c r="B173" s="455"/>
      <c r="C173" s="455"/>
      <c r="D173" s="455"/>
      <c r="E173" s="455"/>
      <c r="F173" s="455"/>
    </row>
    <row r="174" spans="1:6" x14ac:dyDescent="0.2">
      <c r="A174" s="455"/>
      <c r="B174" s="455"/>
      <c r="C174" s="455"/>
      <c r="D174" s="455"/>
      <c r="E174" s="455"/>
      <c r="F174" s="455"/>
    </row>
    <row r="175" spans="1:6" x14ac:dyDescent="0.2">
      <c r="A175" s="455"/>
      <c r="B175" s="455"/>
      <c r="C175" s="455"/>
      <c r="D175" s="455"/>
      <c r="E175" s="455"/>
      <c r="F175" s="455"/>
    </row>
    <row r="176" spans="1:6" x14ac:dyDescent="0.2">
      <c r="A176" s="455"/>
      <c r="B176" s="455"/>
      <c r="C176" s="455"/>
      <c r="D176" s="455"/>
      <c r="E176" s="455"/>
      <c r="F176" s="455"/>
    </row>
    <row r="177" spans="1:6" x14ac:dyDescent="0.2">
      <c r="A177" s="455"/>
      <c r="B177" s="455"/>
      <c r="C177" s="455"/>
      <c r="D177" s="455"/>
      <c r="E177" s="455"/>
      <c r="F177" s="455"/>
    </row>
    <row r="178" spans="1:6" x14ac:dyDescent="0.2">
      <c r="A178" s="455"/>
      <c r="B178" s="455"/>
      <c r="C178" s="455"/>
      <c r="D178" s="455"/>
      <c r="E178" s="455"/>
      <c r="F178" s="455"/>
    </row>
    <row r="179" spans="1:6" x14ac:dyDescent="0.2">
      <c r="A179" s="455"/>
      <c r="B179" s="455"/>
      <c r="C179" s="455"/>
      <c r="D179" s="455"/>
      <c r="E179" s="455"/>
      <c r="F179" s="455"/>
    </row>
    <row r="180" spans="1:6" x14ac:dyDescent="0.2">
      <c r="A180" s="455"/>
      <c r="B180" s="455"/>
      <c r="C180" s="455"/>
      <c r="D180" s="455"/>
      <c r="E180" s="455"/>
      <c r="F180" s="455"/>
    </row>
    <row r="181" spans="1:6" x14ac:dyDescent="0.2">
      <c r="A181" s="455"/>
      <c r="B181" s="455"/>
      <c r="C181" s="455"/>
      <c r="D181" s="455"/>
      <c r="E181" s="455"/>
      <c r="F181" s="455"/>
    </row>
    <row r="182" spans="1:6" x14ac:dyDescent="0.2">
      <c r="A182" s="455"/>
      <c r="B182" s="455"/>
      <c r="C182" s="455"/>
      <c r="D182" s="455"/>
      <c r="E182" s="455"/>
      <c r="F182" s="455"/>
    </row>
    <row r="183" spans="1:6" x14ac:dyDescent="0.2">
      <c r="A183" s="455"/>
      <c r="B183" s="455"/>
      <c r="C183" s="455"/>
      <c r="D183" s="455"/>
      <c r="E183" s="455"/>
      <c r="F183" s="455"/>
    </row>
    <row r="184" spans="1:6" x14ac:dyDescent="0.2">
      <c r="A184" s="455"/>
      <c r="B184" s="455"/>
      <c r="C184" s="455"/>
      <c r="D184" s="455"/>
      <c r="E184" s="455"/>
      <c r="F184" s="455"/>
    </row>
    <row r="185" spans="1:6" x14ac:dyDescent="0.2">
      <c r="A185" s="455"/>
      <c r="B185" s="455"/>
      <c r="C185" s="455"/>
      <c r="D185" s="455"/>
      <c r="E185" s="455"/>
      <c r="F185" s="455"/>
    </row>
    <row r="186" spans="1:6" x14ac:dyDescent="0.2">
      <c r="A186" s="455"/>
      <c r="B186" s="455"/>
      <c r="C186" s="455"/>
      <c r="D186" s="455"/>
      <c r="E186" s="455"/>
      <c r="F186" s="455"/>
    </row>
    <row r="187" spans="1:6" x14ac:dyDescent="0.2">
      <c r="A187" s="455"/>
      <c r="B187" s="455"/>
      <c r="C187" s="455"/>
      <c r="D187" s="455"/>
      <c r="E187" s="455"/>
      <c r="F187" s="455"/>
    </row>
    <row r="188" spans="1:6" x14ac:dyDescent="0.2">
      <c r="A188" s="455"/>
      <c r="B188" s="455"/>
      <c r="C188" s="455"/>
      <c r="D188" s="455"/>
      <c r="E188" s="455"/>
      <c r="F188" s="455"/>
    </row>
    <row r="189" spans="1:6" x14ac:dyDescent="0.2">
      <c r="A189" s="455"/>
      <c r="B189" s="455"/>
      <c r="C189" s="455"/>
      <c r="D189" s="455"/>
      <c r="E189" s="455"/>
      <c r="F189" s="455"/>
    </row>
    <row r="190" spans="1:6" x14ac:dyDescent="0.2">
      <c r="A190" s="455"/>
      <c r="B190" s="455"/>
      <c r="C190" s="455"/>
      <c r="D190" s="455"/>
      <c r="E190" s="455"/>
      <c r="F190" s="455"/>
    </row>
    <row r="191" spans="1:6" x14ac:dyDescent="0.2">
      <c r="A191" s="455"/>
      <c r="B191" s="455"/>
      <c r="C191" s="455"/>
      <c r="D191" s="455"/>
      <c r="E191" s="455"/>
      <c r="F191" s="455"/>
    </row>
    <row r="192" spans="1:6" x14ac:dyDescent="0.2">
      <c r="A192" s="455"/>
      <c r="B192" s="455"/>
      <c r="C192" s="455"/>
      <c r="D192" s="455"/>
      <c r="E192" s="455"/>
      <c r="F192" s="455"/>
    </row>
    <row r="193" spans="1:6" x14ac:dyDescent="0.2">
      <c r="A193" s="455"/>
      <c r="B193" s="455"/>
      <c r="C193" s="455"/>
      <c r="D193" s="455"/>
      <c r="E193" s="455"/>
      <c r="F193" s="455"/>
    </row>
    <row r="194" spans="1:6" x14ac:dyDescent="0.2">
      <c r="A194" s="455"/>
      <c r="B194" s="455"/>
      <c r="C194" s="455"/>
      <c r="D194" s="455"/>
      <c r="E194" s="455"/>
      <c r="F194" s="455"/>
    </row>
    <row r="195" spans="1:6" x14ac:dyDescent="0.2">
      <c r="A195" s="455"/>
      <c r="B195" s="455"/>
      <c r="C195" s="455"/>
      <c r="D195" s="455"/>
      <c r="E195" s="455"/>
      <c r="F195" s="455"/>
    </row>
    <row r="196" spans="1:6" x14ac:dyDescent="0.2">
      <c r="A196" s="455"/>
      <c r="B196" s="455"/>
      <c r="C196" s="455"/>
      <c r="D196" s="455"/>
      <c r="E196" s="455"/>
      <c r="F196" s="455"/>
    </row>
    <row r="197" spans="1:6" x14ac:dyDescent="0.2">
      <c r="A197" s="455"/>
      <c r="B197" s="455"/>
      <c r="C197" s="455"/>
      <c r="D197" s="455"/>
      <c r="E197" s="455"/>
      <c r="F197" s="455"/>
    </row>
    <row r="198" spans="1:6" x14ac:dyDescent="0.2">
      <c r="A198" s="455"/>
      <c r="B198" s="455"/>
      <c r="C198" s="455"/>
      <c r="D198" s="455"/>
      <c r="E198" s="455"/>
      <c r="F198" s="455"/>
    </row>
    <row r="199" spans="1:6" x14ac:dyDescent="0.2">
      <c r="A199" s="455"/>
      <c r="B199" s="455"/>
      <c r="C199" s="455"/>
      <c r="D199" s="455"/>
      <c r="E199" s="455"/>
      <c r="F199" s="455"/>
    </row>
    <row r="200" spans="1:6" x14ac:dyDescent="0.2">
      <c r="A200" s="455"/>
      <c r="B200" s="455"/>
      <c r="C200" s="455"/>
      <c r="D200" s="455"/>
      <c r="E200" s="455"/>
      <c r="F200" s="455"/>
    </row>
    <row r="201" spans="1:6" x14ac:dyDescent="0.2">
      <c r="A201" s="455"/>
      <c r="B201" s="455"/>
      <c r="C201" s="455"/>
      <c r="D201" s="455"/>
      <c r="E201" s="455"/>
      <c r="F201" s="455"/>
    </row>
    <row r="202" spans="1:6" x14ac:dyDescent="0.2">
      <c r="A202" s="455"/>
      <c r="B202" s="455"/>
      <c r="C202" s="455"/>
      <c r="D202" s="455"/>
      <c r="E202" s="455"/>
      <c r="F202" s="455"/>
    </row>
    <row r="203" spans="1:6" x14ac:dyDescent="0.2">
      <c r="A203" s="455"/>
      <c r="B203" s="455"/>
      <c r="C203" s="455"/>
      <c r="D203" s="455"/>
      <c r="E203" s="455"/>
      <c r="F203" s="455"/>
    </row>
    <row r="204" spans="1:6" x14ac:dyDescent="0.2">
      <c r="A204" s="455"/>
      <c r="B204" s="455"/>
      <c r="C204" s="455"/>
      <c r="D204" s="455"/>
      <c r="E204" s="455"/>
      <c r="F204" s="455"/>
    </row>
    <row r="205" spans="1:6" x14ac:dyDescent="0.2">
      <c r="A205" s="455"/>
      <c r="B205" s="455"/>
      <c r="C205" s="455"/>
      <c r="D205" s="455"/>
      <c r="E205" s="455"/>
      <c r="F205" s="455"/>
    </row>
    <row r="206" spans="1:6" x14ac:dyDescent="0.2">
      <c r="A206" s="455"/>
      <c r="B206" s="455"/>
      <c r="C206" s="455"/>
      <c r="D206" s="455"/>
      <c r="E206" s="455"/>
      <c r="F206" s="455"/>
    </row>
    <row r="207" spans="1:6" x14ac:dyDescent="0.2">
      <c r="A207" s="455"/>
      <c r="B207" s="455"/>
      <c r="C207" s="455"/>
      <c r="D207" s="455"/>
      <c r="E207" s="455"/>
      <c r="F207" s="455"/>
    </row>
    <row r="208" spans="1:6" x14ac:dyDescent="0.2">
      <c r="A208" s="455"/>
      <c r="B208" s="455"/>
      <c r="C208" s="455"/>
      <c r="D208" s="455"/>
      <c r="E208" s="455"/>
      <c r="F208" s="455"/>
    </row>
    <row r="209" spans="1:6" x14ac:dyDescent="0.2">
      <c r="A209" s="455"/>
      <c r="B209" s="455"/>
      <c r="C209" s="455"/>
      <c r="D209" s="455"/>
      <c r="E209" s="455"/>
      <c r="F209" s="455"/>
    </row>
    <row r="210" spans="1:6" x14ac:dyDescent="0.2">
      <c r="A210" s="455"/>
      <c r="B210" s="455"/>
      <c r="C210" s="455"/>
      <c r="D210" s="455"/>
      <c r="E210" s="455"/>
      <c r="F210" s="455"/>
    </row>
    <row r="211" spans="1:6" x14ac:dyDescent="0.2">
      <c r="A211" s="455"/>
      <c r="B211" s="455"/>
      <c r="C211" s="455"/>
      <c r="D211" s="455"/>
      <c r="E211" s="455"/>
      <c r="F211" s="455"/>
    </row>
    <row r="212" spans="1:6" x14ac:dyDescent="0.2">
      <c r="A212" s="455"/>
      <c r="B212" s="455"/>
      <c r="C212" s="455"/>
      <c r="D212" s="455"/>
      <c r="E212" s="455"/>
      <c r="F212" s="455"/>
    </row>
    <row r="213" spans="1:6" x14ac:dyDescent="0.2">
      <c r="A213" s="455"/>
      <c r="B213" s="455"/>
      <c r="C213" s="455"/>
      <c r="D213" s="455"/>
      <c r="E213" s="455"/>
      <c r="F213" s="455"/>
    </row>
    <row r="214" spans="1:6" x14ac:dyDescent="0.2">
      <c r="A214" s="455"/>
      <c r="B214" s="455"/>
      <c r="C214" s="455"/>
      <c r="D214" s="455"/>
      <c r="E214" s="455"/>
      <c r="F214" s="455"/>
    </row>
    <row r="215" spans="1:6" x14ac:dyDescent="0.2">
      <c r="A215" s="455"/>
      <c r="B215" s="455"/>
      <c r="C215" s="455"/>
      <c r="D215" s="455"/>
      <c r="E215" s="455"/>
      <c r="F215" s="455"/>
    </row>
    <row r="216" spans="1:6" x14ac:dyDescent="0.2">
      <c r="A216" s="455"/>
      <c r="B216" s="455"/>
      <c r="C216" s="455"/>
      <c r="D216" s="455"/>
      <c r="E216" s="455"/>
      <c r="F216" s="455"/>
    </row>
    <row r="217" spans="1:6" x14ac:dyDescent="0.2">
      <c r="A217" s="455"/>
      <c r="B217" s="455"/>
      <c r="C217" s="455"/>
      <c r="D217" s="455"/>
      <c r="E217" s="455"/>
      <c r="F217" s="455"/>
    </row>
    <row r="218" spans="1:6" x14ac:dyDescent="0.2">
      <c r="A218" s="455"/>
      <c r="B218" s="455"/>
      <c r="C218" s="455"/>
      <c r="D218" s="455"/>
      <c r="E218" s="455"/>
      <c r="F218" s="455"/>
    </row>
    <row r="219" spans="1:6" x14ac:dyDescent="0.2">
      <c r="A219" s="455"/>
      <c r="B219" s="455"/>
      <c r="C219" s="455"/>
      <c r="D219" s="455"/>
      <c r="E219" s="455"/>
      <c r="F219" s="455"/>
    </row>
    <row r="220" spans="1:6" x14ac:dyDescent="0.2">
      <c r="A220" s="455"/>
      <c r="B220" s="455"/>
      <c r="C220" s="455"/>
      <c r="D220" s="455"/>
      <c r="E220" s="455"/>
      <c r="F220" s="455"/>
    </row>
    <row r="221" spans="1:6" x14ac:dyDescent="0.2">
      <c r="A221" s="455"/>
      <c r="B221" s="455"/>
      <c r="C221" s="455"/>
      <c r="D221" s="455"/>
      <c r="E221" s="455"/>
      <c r="F221" s="455"/>
    </row>
    <row r="222" spans="1:6" x14ac:dyDescent="0.2">
      <c r="A222" s="455"/>
      <c r="B222" s="455"/>
      <c r="C222" s="455"/>
      <c r="D222" s="455"/>
      <c r="E222" s="455"/>
      <c r="F222" s="455"/>
    </row>
    <row r="223" spans="1:6" x14ac:dyDescent="0.2">
      <c r="A223" s="455"/>
      <c r="B223" s="455"/>
      <c r="C223" s="455"/>
      <c r="D223" s="455"/>
      <c r="E223" s="455"/>
      <c r="F223" s="455"/>
    </row>
    <row r="224" spans="1:6" x14ac:dyDescent="0.2">
      <c r="A224" s="455"/>
      <c r="B224" s="455"/>
      <c r="C224" s="455"/>
      <c r="D224" s="455"/>
      <c r="E224" s="455"/>
      <c r="F224" s="455"/>
    </row>
    <row r="225" spans="1:6" x14ac:dyDescent="0.2">
      <c r="A225" s="455"/>
      <c r="B225" s="455"/>
      <c r="C225" s="455"/>
      <c r="D225" s="455"/>
      <c r="E225" s="455"/>
      <c r="F225" s="455"/>
    </row>
    <row r="226" spans="1:6" x14ac:dyDescent="0.2">
      <c r="A226" s="455"/>
      <c r="B226" s="455"/>
      <c r="C226" s="455"/>
      <c r="D226" s="455"/>
      <c r="E226" s="455"/>
      <c r="F226" s="455"/>
    </row>
    <row r="227" spans="1:6" x14ac:dyDescent="0.2">
      <c r="A227" s="455"/>
      <c r="B227" s="455"/>
      <c r="C227" s="455"/>
      <c r="D227" s="455"/>
      <c r="E227" s="455"/>
      <c r="F227" s="455"/>
    </row>
    <row r="228" spans="1:6" x14ac:dyDescent="0.2">
      <c r="A228" s="455"/>
      <c r="B228" s="455"/>
      <c r="C228" s="455"/>
      <c r="D228" s="455"/>
      <c r="E228" s="455"/>
      <c r="F228" s="455"/>
    </row>
    <row r="229" spans="1:6" x14ac:dyDescent="0.2">
      <c r="A229" s="455"/>
      <c r="B229" s="455"/>
      <c r="C229" s="455"/>
      <c r="D229" s="455"/>
      <c r="E229" s="455"/>
      <c r="F229" s="455"/>
    </row>
    <row r="230" spans="1:6" x14ac:dyDescent="0.2">
      <c r="A230" s="455"/>
      <c r="B230" s="455"/>
      <c r="C230" s="455"/>
      <c r="D230" s="455"/>
      <c r="E230" s="455"/>
      <c r="F230" s="455"/>
    </row>
    <row r="231" spans="1:6" x14ac:dyDescent="0.2">
      <c r="A231" s="455"/>
      <c r="B231" s="455"/>
      <c r="C231" s="455"/>
      <c r="D231" s="455"/>
      <c r="E231" s="455"/>
      <c r="F231" s="455"/>
    </row>
    <row r="232" spans="1:6" x14ac:dyDescent="0.2">
      <c r="A232" s="455"/>
      <c r="B232" s="455"/>
      <c r="C232" s="455"/>
      <c r="D232" s="455"/>
      <c r="E232" s="455"/>
      <c r="F232" s="455"/>
    </row>
    <row r="233" spans="1:6" x14ac:dyDescent="0.2">
      <c r="A233" s="455"/>
      <c r="B233" s="455"/>
      <c r="C233" s="455"/>
      <c r="D233" s="455"/>
      <c r="E233" s="455"/>
      <c r="F233" s="455"/>
    </row>
    <row r="234" spans="1:6" x14ac:dyDescent="0.2">
      <c r="A234" s="455"/>
      <c r="B234" s="455"/>
      <c r="C234" s="455"/>
      <c r="D234" s="455"/>
      <c r="E234" s="455"/>
      <c r="F234" s="455"/>
    </row>
    <row r="235" spans="1:6" x14ac:dyDescent="0.2">
      <c r="A235" s="455"/>
      <c r="B235" s="455"/>
      <c r="C235" s="455"/>
      <c r="D235" s="455"/>
      <c r="E235" s="455"/>
      <c r="F235" s="455"/>
    </row>
    <row r="236" spans="1:6" x14ac:dyDescent="0.2">
      <c r="A236" s="455"/>
      <c r="B236" s="455"/>
      <c r="C236" s="455"/>
      <c r="D236" s="455"/>
      <c r="E236" s="455"/>
      <c r="F236" s="455"/>
    </row>
    <row r="237" spans="1:6" x14ac:dyDescent="0.2">
      <c r="A237" s="455"/>
      <c r="B237" s="455"/>
      <c r="C237" s="455"/>
      <c r="D237" s="455"/>
      <c r="E237" s="455"/>
      <c r="F237" s="455"/>
    </row>
    <row r="238" spans="1:6" x14ac:dyDescent="0.2">
      <c r="A238" s="455"/>
      <c r="B238" s="455"/>
      <c r="C238" s="455"/>
      <c r="D238" s="455"/>
      <c r="E238" s="455"/>
      <c r="F238" s="455"/>
    </row>
    <row r="239" spans="1:6" x14ac:dyDescent="0.2">
      <c r="A239" s="455"/>
      <c r="B239" s="455"/>
      <c r="C239" s="455"/>
      <c r="D239" s="455"/>
      <c r="E239" s="455"/>
      <c r="F239" s="455"/>
    </row>
    <row r="240" spans="1:6" x14ac:dyDescent="0.2">
      <c r="A240" s="455"/>
      <c r="B240" s="455"/>
      <c r="C240" s="455"/>
      <c r="D240" s="455"/>
      <c r="E240" s="455"/>
      <c r="F240" s="455"/>
    </row>
    <row r="241" spans="1:6" x14ac:dyDescent="0.2">
      <c r="A241" s="455"/>
      <c r="B241" s="455"/>
      <c r="C241" s="455"/>
      <c r="D241" s="455"/>
      <c r="E241" s="455"/>
      <c r="F241" s="455"/>
    </row>
    <row r="242" spans="1:6" x14ac:dyDescent="0.2">
      <c r="A242" s="455"/>
      <c r="B242" s="455"/>
      <c r="C242" s="455"/>
      <c r="D242" s="455"/>
      <c r="E242" s="455"/>
      <c r="F242" s="455"/>
    </row>
    <row r="243" spans="1:6" x14ac:dyDescent="0.2">
      <c r="A243" s="455"/>
      <c r="B243" s="455"/>
      <c r="C243" s="455"/>
      <c r="D243" s="455"/>
      <c r="E243" s="455"/>
      <c r="F243" s="455"/>
    </row>
    <row r="244" spans="1:6" x14ac:dyDescent="0.2">
      <c r="A244" s="455"/>
      <c r="B244" s="455"/>
      <c r="C244" s="455"/>
      <c r="D244" s="455"/>
      <c r="E244" s="455"/>
      <c r="F244" s="455"/>
    </row>
    <row r="245" spans="1:6" x14ac:dyDescent="0.2">
      <c r="A245" s="455"/>
      <c r="B245" s="455"/>
      <c r="C245" s="455"/>
      <c r="D245" s="455"/>
      <c r="E245" s="455"/>
      <c r="F245" s="455"/>
    </row>
    <row r="246" spans="1:6" x14ac:dyDescent="0.2">
      <c r="A246" s="455"/>
      <c r="B246" s="455"/>
      <c r="C246" s="455"/>
      <c r="D246" s="455"/>
      <c r="E246" s="455"/>
      <c r="F246" s="455"/>
    </row>
    <row r="247" spans="1:6" x14ac:dyDescent="0.2">
      <c r="A247" s="455"/>
      <c r="B247" s="455"/>
      <c r="C247" s="455"/>
      <c r="D247" s="455"/>
      <c r="E247" s="455"/>
      <c r="F247" s="455"/>
    </row>
    <row r="248" spans="1:6" x14ac:dyDescent="0.2">
      <c r="A248" s="455"/>
      <c r="B248" s="455"/>
      <c r="C248" s="455"/>
      <c r="D248" s="455"/>
      <c r="E248" s="455"/>
      <c r="F248" s="455"/>
    </row>
    <row r="249" spans="1:6" x14ac:dyDescent="0.2">
      <c r="A249" s="455"/>
      <c r="B249" s="455"/>
      <c r="C249" s="455"/>
      <c r="D249" s="455"/>
      <c r="E249" s="455"/>
      <c r="F249" s="455"/>
    </row>
    <row r="250" spans="1:6" x14ac:dyDescent="0.2">
      <c r="A250" s="455"/>
      <c r="B250" s="455"/>
      <c r="C250" s="455"/>
      <c r="D250" s="455"/>
      <c r="E250" s="455"/>
      <c r="F250" s="455"/>
    </row>
    <row r="251" spans="1:6" x14ac:dyDescent="0.2">
      <c r="A251" s="455"/>
      <c r="B251" s="455"/>
      <c r="C251" s="455"/>
      <c r="D251" s="455"/>
      <c r="E251" s="455"/>
      <c r="F251" s="455"/>
    </row>
    <row r="252" spans="1:6" x14ac:dyDescent="0.2">
      <c r="A252" s="455"/>
      <c r="B252" s="455"/>
      <c r="C252" s="455"/>
      <c r="D252" s="455"/>
      <c r="E252" s="455"/>
      <c r="F252" s="455"/>
    </row>
    <row r="253" spans="1:6" x14ac:dyDescent="0.2">
      <c r="A253" s="455"/>
      <c r="B253" s="455"/>
      <c r="C253" s="455"/>
      <c r="D253" s="455"/>
      <c r="E253" s="455"/>
      <c r="F253" s="455"/>
    </row>
    <row r="254" spans="1:6" x14ac:dyDescent="0.2">
      <c r="A254" s="455"/>
      <c r="B254" s="455"/>
      <c r="C254" s="455"/>
      <c r="D254" s="455"/>
      <c r="E254" s="455"/>
      <c r="F254" s="455"/>
    </row>
    <row r="255" spans="1:6" x14ac:dyDescent="0.2">
      <c r="A255" s="455"/>
      <c r="B255" s="455"/>
      <c r="C255" s="455"/>
      <c r="D255" s="455"/>
      <c r="E255" s="455"/>
      <c r="F255" s="455"/>
    </row>
    <row r="256" spans="1:6" x14ac:dyDescent="0.2">
      <c r="A256" s="455"/>
      <c r="B256" s="455"/>
      <c r="C256" s="455"/>
      <c r="D256" s="455"/>
      <c r="E256" s="455"/>
      <c r="F256" s="455"/>
    </row>
    <row r="257" spans="1:6" x14ac:dyDescent="0.2">
      <c r="A257" s="455"/>
      <c r="B257" s="455"/>
      <c r="C257" s="455"/>
      <c r="D257" s="455"/>
      <c r="E257" s="455"/>
      <c r="F257" s="455"/>
    </row>
    <row r="258" spans="1:6" x14ac:dyDescent="0.2">
      <c r="A258" s="455"/>
      <c r="B258" s="455"/>
      <c r="C258" s="455"/>
      <c r="D258" s="455"/>
      <c r="E258" s="455"/>
      <c r="F258" s="455"/>
    </row>
    <row r="259" spans="1:6" x14ac:dyDescent="0.2">
      <c r="A259" s="455"/>
      <c r="B259" s="455"/>
      <c r="C259" s="455"/>
      <c r="D259" s="455"/>
      <c r="E259" s="455"/>
      <c r="F259" s="455"/>
    </row>
    <row r="260" spans="1:6" x14ac:dyDescent="0.2">
      <c r="A260" s="455"/>
      <c r="B260" s="455"/>
      <c r="C260" s="455"/>
      <c r="D260" s="455"/>
      <c r="E260" s="455"/>
      <c r="F260" s="455"/>
    </row>
    <row r="261" spans="1:6" x14ac:dyDescent="0.2">
      <c r="A261" s="455"/>
      <c r="B261" s="455"/>
      <c r="C261" s="455"/>
      <c r="D261" s="455"/>
      <c r="E261" s="455"/>
      <c r="F261" s="455"/>
    </row>
    <row r="262" spans="1:6" x14ac:dyDescent="0.2">
      <c r="A262" s="455"/>
      <c r="B262" s="455"/>
      <c r="C262" s="455"/>
      <c r="D262" s="455"/>
      <c r="E262" s="455"/>
      <c r="F262" s="455"/>
    </row>
    <row r="263" spans="1:6" x14ac:dyDescent="0.2">
      <c r="A263" s="455"/>
      <c r="B263" s="455"/>
      <c r="C263" s="455"/>
      <c r="D263" s="455"/>
      <c r="E263" s="455"/>
      <c r="F263" s="455"/>
    </row>
    <row r="264" spans="1:6" x14ac:dyDescent="0.2">
      <c r="A264" s="455"/>
      <c r="B264" s="455"/>
      <c r="C264" s="455"/>
      <c r="D264" s="455"/>
      <c r="E264" s="455"/>
      <c r="F264" s="455"/>
    </row>
    <row r="265" spans="1:6" x14ac:dyDescent="0.2">
      <c r="A265" s="455"/>
      <c r="B265" s="455"/>
      <c r="C265" s="455"/>
      <c r="D265" s="455"/>
      <c r="E265" s="455"/>
      <c r="F265" s="455"/>
    </row>
    <row r="266" spans="1:6" x14ac:dyDescent="0.2">
      <c r="A266" s="455"/>
      <c r="B266" s="455"/>
      <c r="C266" s="455"/>
      <c r="D266" s="455"/>
      <c r="E266" s="455"/>
      <c r="F266" s="455"/>
    </row>
    <row r="267" spans="1:6" x14ac:dyDescent="0.2">
      <c r="A267" s="455"/>
      <c r="B267" s="455"/>
      <c r="C267" s="455"/>
      <c r="D267" s="455"/>
      <c r="E267" s="455"/>
      <c r="F267" s="455"/>
    </row>
    <row r="268" spans="1:6" x14ac:dyDescent="0.2">
      <c r="A268" s="455"/>
      <c r="B268" s="455"/>
      <c r="C268" s="455"/>
      <c r="D268" s="455"/>
      <c r="E268" s="455"/>
      <c r="F268" s="455"/>
    </row>
    <row r="269" spans="1:6" x14ac:dyDescent="0.2">
      <c r="A269" s="455"/>
      <c r="B269" s="455"/>
      <c r="C269" s="455"/>
      <c r="D269" s="455"/>
      <c r="E269" s="455"/>
      <c r="F269" s="455"/>
    </row>
    <row r="270" spans="1:6" x14ac:dyDescent="0.2">
      <c r="A270" s="455"/>
      <c r="B270" s="455"/>
      <c r="C270" s="455"/>
      <c r="D270" s="455"/>
      <c r="E270" s="455"/>
      <c r="F270" s="455"/>
    </row>
    <row r="271" spans="1:6" x14ac:dyDescent="0.2">
      <c r="A271" s="455"/>
      <c r="B271" s="455"/>
      <c r="C271" s="455"/>
      <c r="D271" s="455"/>
      <c r="E271" s="455"/>
      <c r="F271" s="455"/>
    </row>
    <row r="272" spans="1:6" x14ac:dyDescent="0.2">
      <c r="A272" s="455"/>
      <c r="B272" s="455"/>
      <c r="C272" s="455"/>
      <c r="D272" s="455"/>
      <c r="E272" s="455"/>
      <c r="F272" s="455"/>
    </row>
    <row r="273" spans="1:6" x14ac:dyDescent="0.2">
      <c r="A273" s="455"/>
      <c r="B273" s="455"/>
      <c r="C273" s="455"/>
      <c r="D273" s="455"/>
      <c r="E273" s="455"/>
      <c r="F273" s="455"/>
    </row>
    <row r="274" spans="1:6" x14ac:dyDescent="0.2">
      <c r="A274" s="455"/>
      <c r="B274" s="455"/>
      <c r="C274" s="455"/>
      <c r="D274" s="455"/>
      <c r="E274" s="455"/>
      <c r="F274" s="455"/>
    </row>
    <row r="275" spans="1:6" x14ac:dyDescent="0.2">
      <c r="A275" s="455"/>
      <c r="B275" s="455"/>
      <c r="C275" s="455"/>
      <c r="D275" s="455"/>
      <c r="E275" s="455"/>
      <c r="F275" s="455"/>
    </row>
    <row r="276" spans="1:6" x14ac:dyDescent="0.2">
      <c r="A276" s="455"/>
      <c r="B276" s="455"/>
      <c r="C276" s="455"/>
      <c r="D276" s="455"/>
      <c r="E276" s="455"/>
      <c r="F276" s="455"/>
    </row>
    <row r="277" spans="1:6" x14ac:dyDescent="0.2">
      <c r="A277" s="455"/>
      <c r="B277" s="455"/>
      <c r="C277" s="455"/>
      <c r="D277" s="455"/>
      <c r="E277" s="455"/>
      <c r="F277" s="455"/>
    </row>
    <row r="278" spans="1:6" x14ac:dyDescent="0.2">
      <c r="A278" s="455"/>
      <c r="B278" s="455"/>
      <c r="C278" s="455"/>
      <c r="D278" s="455"/>
      <c r="E278" s="455"/>
      <c r="F278" s="455"/>
    </row>
    <row r="279" spans="1:6" x14ac:dyDescent="0.2">
      <c r="A279" s="455"/>
      <c r="B279" s="455"/>
      <c r="C279" s="455"/>
      <c r="D279" s="455"/>
      <c r="E279" s="455"/>
      <c r="F279" s="455"/>
    </row>
    <row r="280" spans="1:6" x14ac:dyDescent="0.2">
      <c r="A280" s="455"/>
      <c r="B280" s="455"/>
      <c r="C280" s="455"/>
      <c r="D280" s="455"/>
      <c r="E280" s="455"/>
      <c r="F280" s="455"/>
    </row>
    <row r="281" spans="1:6" x14ac:dyDescent="0.2">
      <c r="A281" s="455"/>
      <c r="B281" s="455"/>
      <c r="C281" s="455"/>
      <c r="D281" s="455"/>
      <c r="E281" s="455"/>
      <c r="F281" s="455"/>
    </row>
    <row r="282" spans="1:6" x14ac:dyDescent="0.2">
      <c r="A282" s="455"/>
      <c r="B282" s="455"/>
      <c r="C282" s="455"/>
      <c r="D282" s="455"/>
      <c r="E282" s="455"/>
      <c r="F282" s="455"/>
    </row>
    <row r="283" spans="1:6" x14ac:dyDescent="0.2">
      <c r="A283" s="455"/>
      <c r="B283" s="455"/>
      <c r="C283" s="455"/>
      <c r="D283" s="455"/>
      <c r="E283" s="455"/>
      <c r="F283" s="455"/>
    </row>
    <row r="284" spans="1:6" x14ac:dyDescent="0.2">
      <c r="A284" s="455"/>
      <c r="B284" s="455"/>
      <c r="C284" s="455"/>
      <c r="D284" s="455"/>
      <c r="E284" s="455"/>
      <c r="F284" s="455"/>
    </row>
    <row r="285" spans="1:6" x14ac:dyDescent="0.2">
      <c r="A285" s="455"/>
      <c r="B285" s="455"/>
      <c r="C285" s="455"/>
      <c r="D285" s="455"/>
      <c r="E285" s="455"/>
      <c r="F285" s="455"/>
    </row>
    <row r="286" spans="1:6" x14ac:dyDescent="0.2">
      <c r="A286" s="455"/>
      <c r="B286" s="455"/>
      <c r="C286" s="455"/>
      <c r="D286" s="455"/>
      <c r="E286" s="455"/>
      <c r="F286" s="455"/>
    </row>
    <row r="287" spans="1:6" x14ac:dyDescent="0.2">
      <c r="A287" s="455"/>
      <c r="B287" s="455"/>
      <c r="C287" s="455"/>
      <c r="D287" s="455"/>
      <c r="E287" s="455"/>
      <c r="F287" s="455"/>
    </row>
    <row r="288" spans="1:6" x14ac:dyDescent="0.2">
      <c r="A288" s="455"/>
      <c r="B288" s="455"/>
      <c r="C288" s="455"/>
      <c r="D288" s="455"/>
      <c r="E288" s="455"/>
      <c r="F288" s="455"/>
    </row>
    <row r="289" spans="1:6" x14ac:dyDescent="0.2">
      <c r="A289" s="455"/>
      <c r="B289" s="455"/>
      <c r="C289" s="455"/>
      <c r="D289" s="455"/>
      <c r="E289" s="455"/>
      <c r="F289" s="455"/>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4" customWidth="1"/>
    <col min="2" max="2" width="78.75" style="464" customWidth="1"/>
    <col min="3" max="5" width="10.25" style="464"/>
    <col min="6" max="6" width="4.25" style="464" customWidth="1"/>
    <col min="7" max="256" width="10.25" style="464"/>
    <col min="257" max="257" width="1.25" style="464" customWidth="1"/>
    <col min="258" max="258" width="78.75" style="464" customWidth="1"/>
    <col min="259" max="261" width="10.25" style="464"/>
    <col min="262" max="262" width="4.25" style="464" customWidth="1"/>
    <col min="263" max="512" width="10.25" style="464"/>
    <col min="513" max="513" width="1.25" style="464" customWidth="1"/>
    <col min="514" max="514" width="78.75" style="464" customWidth="1"/>
    <col min="515" max="517" width="10.25" style="464"/>
    <col min="518" max="518" width="4.25" style="464" customWidth="1"/>
    <col min="519" max="768" width="10.25" style="464"/>
    <col min="769" max="769" width="1.25" style="464" customWidth="1"/>
    <col min="770" max="770" width="78.75" style="464" customWidth="1"/>
    <col min="771" max="773" width="10.25" style="464"/>
    <col min="774" max="774" width="4.25" style="464" customWidth="1"/>
    <col min="775" max="1024" width="10.25" style="464"/>
    <col min="1025" max="1025" width="1.25" style="464" customWidth="1"/>
    <col min="1026" max="1026" width="78.75" style="464" customWidth="1"/>
    <col min="1027" max="1029" width="10.25" style="464"/>
    <col min="1030" max="1030" width="4.25" style="464" customWidth="1"/>
    <col min="1031" max="1280" width="10.25" style="464"/>
    <col min="1281" max="1281" width="1.25" style="464" customWidth="1"/>
    <col min="1282" max="1282" width="78.75" style="464" customWidth="1"/>
    <col min="1283" max="1285" width="10.25" style="464"/>
    <col min="1286" max="1286" width="4.25" style="464" customWidth="1"/>
    <col min="1287" max="1536" width="10.25" style="464"/>
    <col min="1537" max="1537" width="1.25" style="464" customWidth="1"/>
    <col min="1538" max="1538" width="78.75" style="464" customWidth="1"/>
    <col min="1539" max="1541" width="10.25" style="464"/>
    <col min="1542" max="1542" width="4.25" style="464" customWidth="1"/>
    <col min="1543" max="1792" width="10.25" style="464"/>
    <col min="1793" max="1793" width="1.25" style="464" customWidth="1"/>
    <col min="1794" max="1794" width="78.75" style="464" customWidth="1"/>
    <col min="1795" max="1797" width="10.25" style="464"/>
    <col min="1798" max="1798" width="4.25" style="464" customWidth="1"/>
    <col min="1799" max="2048" width="10.25" style="464"/>
    <col min="2049" max="2049" width="1.25" style="464" customWidth="1"/>
    <col min="2050" max="2050" width="78.75" style="464" customWidth="1"/>
    <col min="2051" max="2053" width="10.25" style="464"/>
    <col min="2054" max="2054" width="4.25" style="464" customWidth="1"/>
    <col min="2055" max="2304" width="10.25" style="464"/>
    <col min="2305" max="2305" width="1.25" style="464" customWidth="1"/>
    <col min="2306" max="2306" width="78.75" style="464" customWidth="1"/>
    <col min="2307" max="2309" width="10.25" style="464"/>
    <col min="2310" max="2310" width="4.25" style="464" customWidth="1"/>
    <col min="2311" max="2560" width="10.25" style="464"/>
    <col min="2561" max="2561" width="1.25" style="464" customWidth="1"/>
    <col min="2562" max="2562" width="78.75" style="464" customWidth="1"/>
    <col min="2563" max="2565" width="10.25" style="464"/>
    <col min="2566" max="2566" width="4.25" style="464" customWidth="1"/>
    <col min="2567" max="2816" width="10.25" style="464"/>
    <col min="2817" max="2817" width="1.25" style="464" customWidth="1"/>
    <col min="2818" max="2818" width="78.75" style="464" customWidth="1"/>
    <col min="2819" max="2821" width="10.25" style="464"/>
    <col min="2822" max="2822" width="4.25" style="464" customWidth="1"/>
    <col min="2823" max="3072" width="10.25" style="464"/>
    <col min="3073" max="3073" width="1.25" style="464" customWidth="1"/>
    <col min="3074" max="3074" width="78.75" style="464" customWidth="1"/>
    <col min="3075" max="3077" width="10.25" style="464"/>
    <col min="3078" max="3078" width="4.25" style="464" customWidth="1"/>
    <col min="3079" max="3328" width="10.25" style="464"/>
    <col min="3329" max="3329" width="1.25" style="464" customWidth="1"/>
    <col min="3330" max="3330" width="78.75" style="464" customWidth="1"/>
    <col min="3331" max="3333" width="10.25" style="464"/>
    <col min="3334" max="3334" width="4.25" style="464" customWidth="1"/>
    <col min="3335" max="3584" width="10.25" style="464"/>
    <col min="3585" max="3585" width="1.25" style="464" customWidth="1"/>
    <col min="3586" max="3586" width="78.75" style="464" customWidth="1"/>
    <col min="3587" max="3589" width="10.25" style="464"/>
    <col min="3590" max="3590" width="4.25" style="464" customWidth="1"/>
    <col min="3591" max="3840" width="10.25" style="464"/>
    <col min="3841" max="3841" width="1.25" style="464" customWidth="1"/>
    <col min="3842" max="3842" width="78.75" style="464" customWidth="1"/>
    <col min="3843" max="3845" width="10.25" style="464"/>
    <col min="3846" max="3846" width="4.25" style="464" customWidth="1"/>
    <col min="3847" max="4096" width="10.25" style="464"/>
    <col min="4097" max="4097" width="1.25" style="464" customWidth="1"/>
    <col min="4098" max="4098" width="78.75" style="464" customWidth="1"/>
    <col min="4099" max="4101" width="10.25" style="464"/>
    <col min="4102" max="4102" width="4.25" style="464" customWidth="1"/>
    <col min="4103" max="4352" width="10.25" style="464"/>
    <col min="4353" max="4353" width="1.25" style="464" customWidth="1"/>
    <col min="4354" max="4354" width="78.75" style="464" customWidth="1"/>
    <col min="4355" max="4357" width="10.25" style="464"/>
    <col min="4358" max="4358" width="4.25" style="464" customWidth="1"/>
    <col min="4359" max="4608" width="10.25" style="464"/>
    <col min="4609" max="4609" width="1.25" style="464" customWidth="1"/>
    <col min="4610" max="4610" width="78.75" style="464" customWidth="1"/>
    <col min="4611" max="4613" width="10.25" style="464"/>
    <col min="4614" max="4614" width="4.25" style="464" customWidth="1"/>
    <col min="4615" max="4864" width="10.25" style="464"/>
    <col min="4865" max="4865" width="1.25" style="464" customWidth="1"/>
    <col min="4866" max="4866" width="78.75" style="464" customWidth="1"/>
    <col min="4867" max="4869" width="10.25" style="464"/>
    <col min="4870" max="4870" width="4.25" style="464" customWidth="1"/>
    <col min="4871" max="5120" width="10.25" style="464"/>
    <col min="5121" max="5121" width="1.25" style="464" customWidth="1"/>
    <col min="5122" max="5122" width="78.75" style="464" customWidth="1"/>
    <col min="5123" max="5125" width="10.25" style="464"/>
    <col min="5126" max="5126" width="4.25" style="464" customWidth="1"/>
    <col min="5127" max="5376" width="10.25" style="464"/>
    <col min="5377" max="5377" width="1.25" style="464" customWidth="1"/>
    <col min="5378" max="5378" width="78.75" style="464" customWidth="1"/>
    <col min="5379" max="5381" width="10.25" style="464"/>
    <col min="5382" max="5382" width="4.25" style="464" customWidth="1"/>
    <col min="5383" max="5632" width="10.25" style="464"/>
    <col min="5633" max="5633" width="1.25" style="464" customWidth="1"/>
    <col min="5634" max="5634" width="78.75" style="464" customWidth="1"/>
    <col min="5635" max="5637" width="10.25" style="464"/>
    <col min="5638" max="5638" width="4.25" style="464" customWidth="1"/>
    <col min="5639" max="5888" width="10.25" style="464"/>
    <col min="5889" max="5889" width="1.25" style="464" customWidth="1"/>
    <col min="5890" max="5890" width="78.75" style="464" customWidth="1"/>
    <col min="5891" max="5893" width="10.25" style="464"/>
    <col min="5894" max="5894" width="4.25" style="464" customWidth="1"/>
    <col min="5895" max="6144" width="10.25" style="464"/>
    <col min="6145" max="6145" width="1.25" style="464" customWidth="1"/>
    <col min="6146" max="6146" width="78.75" style="464" customWidth="1"/>
    <col min="6147" max="6149" width="10.25" style="464"/>
    <col min="6150" max="6150" width="4.25" style="464" customWidth="1"/>
    <col min="6151" max="6400" width="10.25" style="464"/>
    <col min="6401" max="6401" width="1.25" style="464" customWidth="1"/>
    <col min="6402" max="6402" width="78.75" style="464" customWidth="1"/>
    <col min="6403" max="6405" width="10.25" style="464"/>
    <col min="6406" max="6406" width="4.25" style="464" customWidth="1"/>
    <col min="6407" max="6656" width="10.25" style="464"/>
    <col min="6657" max="6657" width="1.25" style="464" customWidth="1"/>
    <col min="6658" max="6658" width="78.75" style="464" customWidth="1"/>
    <col min="6659" max="6661" width="10.25" style="464"/>
    <col min="6662" max="6662" width="4.25" style="464" customWidth="1"/>
    <col min="6663" max="6912" width="10.25" style="464"/>
    <col min="6913" max="6913" width="1.25" style="464" customWidth="1"/>
    <col min="6914" max="6914" width="78.75" style="464" customWidth="1"/>
    <col min="6915" max="6917" width="10.25" style="464"/>
    <col min="6918" max="6918" width="4.25" style="464" customWidth="1"/>
    <col min="6919" max="7168" width="10.25" style="464"/>
    <col min="7169" max="7169" width="1.25" style="464" customWidth="1"/>
    <col min="7170" max="7170" width="78.75" style="464" customWidth="1"/>
    <col min="7171" max="7173" width="10.25" style="464"/>
    <col min="7174" max="7174" width="4.25" style="464" customWidth="1"/>
    <col min="7175" max="7424" width="10.25" style="464"/>
    <col min="7425" max="7425" width="1.25" style="464" customWidth="1"/>
    <col min="7426" max="7426" width="78.75" style="464" customWidth="1"/>
    <col min="7427" max="7429" width="10.25" style="464"/>
    <col min="7430" max="7430" width="4.25" style="464" customWidth="1"/>
    <col min="7431" max="7680" width="10.25" style="464"/>
    <col min="7681" max="7681" width="1.25" style="464" customWidth="1"/>
    <col min="7682" max="7682" width="78.75" style="464" customWidth="1"/>
    <col min="7683" max="7685" width="10.25" style="464"/>
    <col min="7686" max="7686" width="4.25" style="464" customWidth="1"/>
    <col min="7687" max="7936" width="10.25" style="464"/>
    <col min="7937" max="7937" width="1.25" style="464" customWidth="1"/>
    <col min="7938" max="7938" width="78.75" style="464" customWidth="1"/>
    <col min="7939" max="7941" width="10.25" style="464"/>
    <col min="7942" max="7942" width="4.25" style="464" customWidth="1"/>
    <col min="7943" max="8192" width="10.25" style="464"/>
    <col min="8193" max="8193" width="1.25" style="464" customWidth="1"/>
    <col min="8194" max="8194" width="78.75" style="464" customWidth="1"/>
    <col min="8195" max="8197" width="10.25" style="464"/>
    <col min="8198" max="8198" width="4.25" style="464" customWidth="1"/>
    <col min="8199" max="8448" width="10.25" style="464"/>
    <col min="8449" max="8449" width="1.25" style="464" customWidth="1"/>
    <col min="8450" max="8450" width="78.75" style="464" customWidth="1"/>
    <col min="8451" max="8453" width="10.25" style="464"/>
    <col min="8454" max="8454" width="4.25" style="464" customWidth="1"/>
    <col min="8455" max="8704" width="10.25" style="464"/>
    <col min="8705" max="8705" width="1.25" style="464" customWidth="1"/>
    <col min="8706" max="8706" width="78.75" style="464" customWidth="1"/>
    <col min="8707" max="8709" width="10.25" style="464"/>
    <col min="8710" max="8710" width="4.25" style="464" customWidth="1"/>
    <col min="8711" max="8960" width="10.25" style="464"/>
    <col min="8961" max="8961" width="1.25" style="464" customWidth="1"/>
    <col min="8962" max="8962" width="78.75" style="464" customWidth="1"/>
    <col min="8963" max="8965" width="10.25" style="464"/>
    <col min="8966" max="8966" width="4.25" style="464" customWidth="1"/>
    <col min="8967" max="9216" width="10.25" style="464"/>
    <col min="9217" max="9217" width="1.25" style="464" customWidth="1"/>
    <col min="9218" max="9218" width="78.75" style="464" customWidth="1"/>
    <col min="9219" max="9221" width="10.25" style="464"/>
    <col min="9222" max="9222" width="4.25" style="464" customWidth="1"/>
    <col min="9223" max="9472" width="10.25" style="464"/>
    <col min="9473" max="9473" width="1.25" style="464" customWidth="1"/>
    <col min="9474" max="9474" width="78.75" style="464" customWidth="1"/>
    <col min="9475" max="9477" width="10.25" style="464"/>
    <col min="9478" max="9478" width="4.25" style="464" customWidth="1"/>
    <col min="9479" max="9728" width="10.25" style="464"/>
    <col min="9729" max="9729" width="1.25" style="464" customWidth="1"/>
    <col min="9730" max="9730" width="78.75" style="464" customWidth="1"/>
    <col min="9731" max="9733" width="10.25" style="464"/>
    <col min="9734" max="9734" width="4.25" style="464" customWidth="1"/>
    <col min="9735" max="9984" width="10.25" style="464"/>
    <col min="9985" max="9985" width="1.25" style="464" customWidth="1"/>
    <col min="9986" max="9986" width="78.75" style="464" customWidth="1"/>
    <col min="9987" max="9989" width="10.25" style="464"/>
    <col min="9990" max="9990" width="4.25" style="464" customWidth="1"/>
    <col min="9991" max="10240" width="10.25" style="464"/>
    <col min="10241" max="10241" width="1.25" style="464" customWidth="1"/>
    <col min="10242" max="10242" width="78.75" style="464" customWidth="1"/>
    <col min="10243" max="10245" width="10.25" style="464"/>
    <col min="10246" max="10246" width="4.25" style="464" customWidth="1"/>
    <col min="10247" max="10496" width="10.25" style="464"/>
    <col min="10497" max="10497" width="1.25" style="464" customWidth="1"/>
    <col min="10498" max="10498" width="78.75" style="464" customWidth="1"/>
    <col min="10499" max="10501" width="10.25" style="464"/>
    <col min="10502" max="10502" width="4.25" style="464" customWidth="1"/>
    <col min="10503" max="10752" width="10.25" style="464"/>
    <col min="10753" max="10753" width="1.25" style="464" customWidth="1"/>
    <col min="10754" max="10754" width="78.75" style="464" customWidth="1"/>
    <col min="10755" max="10757" width="10.25" style="464"/>
    <col min="10758" max="10758" width="4.25" style="464" customWidth="1"/>
    <col min="10759" max="11008" width="10.25" style="464"/>
    <col min="11009" max="11009" width="1.25" style="464" customWidth="1"/>
    <col min="11010" max="11010" width="78.75" style="464" customWidth="1"/>
    <col min="11011" max="11013" width="10.25" style="464"/>
    <col min="11014" max="11014" width="4.25" style="464" customWidth="1"/>
    <col min="11015" max="11264" width="10.25" style="464"/>
    <col min="11265" max="11265" width="1.25" style="464" customWidth="1"/>
    <col min="11266" max="11266" width="78.75" style="464" customWidth="1"/>
    <col min="11267" max="11269" width="10.25" style="464"/>
    <col min="11270" max="11270" width="4.25" style="464" customWidth="1"/>
    <col min="11271" max="11520" width="10.25" style="464"/>
    <col min="11521" max="11521" width="1.25" style="464" customWidth="1"/>
    <col min="11522" max="11522" width="78.75" style="464" customWidth="1"/>
    <col min="11523" max="11525" width="10.25" style="464"/>
    <col min="11526" max="11526" width="4.25" style="464" customWidth="1"/>
    <col min="11527" max="11776" width="10.25" style="464"/>
    <col min="11777" max="11777" width="1.25" style="464" customWidth="1"/>
    <col min="11778" max="11778" width="78.75" style="464" customWidth="1"/>
    <col min="11779" max="11781" width="10.25" style="464"/>
    <col min="11782" max="11782" width="4.25" style="464" customWidth="1"/>
    <col min="11783" max="12032" width="10.25" style="464"/>
    <col min="12033" max="12033" width="1.25" style="464" customWidth="1"/>
    <col min="12034" max="12034" width="78.75" style="464" customWidth="1"/>
    <col min="12035" max="12037" width="10.25" style="464"/>
    <col min="12038" max="12038" width="4.25" style="464" customWidth="1"/>
    <col min="12039" max="12288" width="10.25" style="464"/>
    <col min="12289" max="12289" width="1.25" style="464" customWidth="1"/>
    <col min="12290" max="12290" width="78.75" style="464" customWidth="1"/>
    <col min="12291" max="12293" width="10.25" style="464"/>
    <col min="12294" max="12294" width="4.25" style="464" customWidth="1"/>
    <col min="12295" max="12544" width="10.25" style="464"/>
    <col min="12545" max="12545" width="1.25" style="464" customWidth="1"/>
    <col min="12546" max="12546" width="78.75" style="464" customWidth="1"/>
    <col min="12547" max="12549" width="10.25" style="464"/>
    <col min="12550" max="12550" width="4.25" style="464" customWidth="1"/>
    <col min="12551" max="12800" width="10.25" style="464"/>
    <col min="12801" max="12801" width="1.25" style="464" customWidth="1"/>
    <col min="12802" max="12802" width="78.75" style="464" customWidth="1"/>
    <col min="12803" max="12805" width="10.25" style="464"/>
    <col min="12806" max="12806" width="4.25" style="464" customWidth="1"/>
    <col min="12807" max="13056" width="10.25" style="464"/>
    <col min="13057" max="13057" width="1.25" style="464" customWidth="1"/>
    <col min="13058" max="13058" width="78.75" style="464" customWidth="1"/>
    <col min="13059" max="13061" width="10.25" style="464"/>
    <col min="13062" max="13062" width="4.25" style="464" customWidth="1"/>
    <col min="13063" max="13312" width="10.25" style="464"/>
    <col min="13313" max="13313" width="1.25" style="464" customWidth="1"/>
    <col min="13314" max="13314" width="78.75" style="464" customWidth="1"/>
    <col min="13315" max="13317" width="10.25" style="464"/>
    <col min="13318" max="13318" width="4.25" style="464" customWidth="1"/>
    <col min="13319" max="13568" width="10.25" style="464"/>
    <col min="13569" max="13569" width="1.25" style="464" customWidth="1"/>
    <col min="13570" max="13570" width="78.75" style="464" customWidth="1"/>
    <col min="13571" max="13573" width="10.25" style="464"/>
    <col min="13574" max="13574" width="4.25" style="464" customWidth="1"/>
    <col min="13575" max="13824" width="10.25" style="464"/>
    <col min="13825" max="13825" width="1.25" style="464" customWidth="1"/>
    <col min="13826" max="13826" width="78.75" style="464" customWidth="1"/>
    <col min="13827" max="13829" width="10.25" style="464"/>
    <col min="13830" max="13830" width="4.25" style="464" customWidth="1"/>
    <col min="13831" max="14080" width="10.25" style="464"/>
    <col min="14081" max="14081" width="1.25" style="464" customWidth="1"/>
    <col min="14082" max="14082" width="78.75" style="464" customWidth="1"/>
    <col min="14083" max="14085" width="10.25" style="464"/>
    <col min="14086" max="14086" width="4.25" style="464" customWidth="1"/>
    <col min="14087" max="14336" width="10.25" style="464"/>
    <col min="14337" max="14337" width="1.25" style="464" customWidth="1"/>
    <col min="14338" max="14338" width="78.75" style="464" customWidth="1"/>
    <col min="14339" max="14341" width="10.25" style="464"/>
    <col min="14342" max="14342" width="4.25" style="464" customWidth="1"/>
    <col min="14343" max="14592" width="10.25" style="464"/>
    <col min="14593" max="14593" width="1.25" style="464" customWidth="1"/>
    <col min="14594" max="14594" width="78.75" style="464" customWidth="1"/>
    <col min="14595" max="14597" width="10.25" style="464"/>
    <col min="14598" max="14598" width="4.25" style="464" customWidth="1"/>
    <col min="14599" max="14848" width="10.25" style="464"/>
    <col min="14849" max="14849" width="1.25" style="464" customWidth="1"/>
    <col min="14850" max="14850" width="78.75" style="464" customWidth="1"/>
    <col min="14851" max="14853" width="10.25" style="464"/>
    <col min="14854" max="14854" width="4.25" style="464" customWidth="1"/>
    <col min="14855" max="15104" width="10.25" style="464"/>
    <col min="15105" max="15105" width="1.25" style="464" customWidth="1"/>
    <col min="15106" max="15106" width="78.75" style="464" customWidth="1"/>
    <col min="15107" max="15109" width="10.25" style="464"/>
    <col min="15110" max="15110" width="4.25" style="464" customWidth="1"/>
    <col min="15111" max="15360" width="10.25" style="464"/>
    <col min="15361" max="15361" width="1.25" style="464" customWidth="1"/>
    <col min="15362" max="15362" width="78.75" style="464" customWidth="1"/>
    <col min="15363" max="15365" width="10.25" style="464"/>
    <col min="15366" max="15366" width="4.25" style="464" customWidth="1"/>
    <col min="15367" max="15616" width="10.25" style="464"/>
    <col min="15617" max="15617" width="1.25" style="464" customWidth="1"/>
    <col min="15618" max="15618" width="78.75" style="464" customWidth="1"/>
    <col min="15619" max="15621" width="10.25" style="464"/>
    <col min="15622" max="15622" width="4.25" style="464" customWidth="1"/>
    <col min="15623" max="15872" width="10.25" style="464"/>
    <col min="15873" max="15873" width="1.25" style="464" customWidth="1"/>
    <col min="15874" max="15874" width="78.75" style="464" customWidth="1"/>
    <col min="15875" max="15877" width="10.25" style="464"/>
    <col min="15878" max="15878" width="4.25" style="464" customWidth="1"/>
    <col min="15879" max="16128" width="10.25" style="464"/>
    <col min="16129" max="16129" width="1.25" style="464" customWidth="1"/>
    <col min="16130" max="16130" width="78.75" style="464" customWidth="1"/>
    <col min="16131" max="16133" width="10.25" style="464"/>
    <col min="16134" max="16134" width="4.25" style="464" customWidth="1"/>
    <col min="16135" max="16384" width="10.25" style="464"/>
  </cols>
  <sheetData>
    <row r="1" spans="1:5" ht="39.75" customHeight="1" x14ac:dyDescent="0.2">
      <c r="A1" s="462"/>
      <c r="B1" s="463" t="s">
        <v>6</v>
      </c>
    </row>
    <row r="2" spans="1:5" ht="25.5" customHeight="1" x14ac:dyDescent="0.2">
      <c r="B2" s="465" t="s">
        <v>422</v>
      </c>
    </row>
    <row r="3" spans="1:5" ht="24.95" customHeight="1" x14ac:dyDescent="0.2">
      <c r="A3" s="466"/>
      <c r="B3" s="467" t="s">
        <v>423</v>
      </c>
    </row>
    <row r="4" spans="1:5" ht="24.75" customHeight="1" x14ac:dyDescent="0.2">
      <c r="A4" s="466"/>
      <c r="B4" s="468"/>
    </row>
    <row r="5" spans="1:5" s="471" customFormat="1" ht="60" x14ac:dyDescent="0.2">
      <c r="A5" s="469"/>
      <c r="B5" s="470" t="s">
        <v>424</v>
      </c>
      <c r="C5" s="469"/>
      <c r="D5" s="469"/>
      <c r="E5" s="469"/>
    </row>
    <row r="6" spans="1:5" s="471" customFormat="1" ht="10.15" customHeight="1" x14ac:dyDescent="0.2">
      <c r="A6" s="469"/>
      <c r="B6" s="470"/>
      <c r="C6" s="469"/>
      <c r="D6" s="469"/>
      <c r="E6" s="469"/>
    </row>
    <row r="7" spans="1:5" ht="96" x14ac:dyDescent="0.2">
      <c r="A7" s="466"/>
      <c r="B7" s="470" t="s">
        <v>425</v>
      </c>
      <c r="C7" s="466"/>
      <c r="D7" s="466"/>
      <c r="E7" s="466"/>
    </row>
    <row r="8" spans="1:5" ht="10.15" customHeight="1" x14ac:dyDescent="0.2">
      <c r="A8" s="466"/>
      <c r="B8" s="466"/>
      <c r="C8" s="466"/>
      <c r="D8" s="466"/>
      <c r="E8" s="466"/>
    </row>
    <row r="9" spans="1:5" ht="204" x14ac:dyDescent="0.2">
      <c r="A9" s="466"/>
      <c r="B9" s="470" t="s">
        <v>426</v>
      </c>
      <c r="C9" s="466"/>
      <c r="D9" s="466"/>
      <c r="E9" s="466"/>
    </row>
    <row r="10" spans="1:5" ht="10.15" customHeight="1" x14ac:dyDescent="0.2">
      <c r="A10" s="466"/>
      <c r="B10" s="472"/>
      <c r="C10" s="466"/>
      <c r="D10" s="466"/>
      <c r="E10" s="466"/>
    </row>
    <row r="11" spans="1:5" ht="36" x14ac:dyDescent="0.2">
      <c r="A11" s="466"/>
      <c r="B11" s="470" t="s">
        <v>427</v>
      </c>
      <c r="C11" s="466"/>
      <c r="D11" s="466"/>
      <c r="E11" s="466"/>
    </row>
    <row r="12" spans="1:5" ht="9" customHeight="1" x14ac:dyDescent="0.2">
      <c r="A12" s="466"/>
      <c r="B12" s="472"/>
      <c r="C12" s="466"/>
      <c r="D12" s="466"/>
      <c r="E12" s="466"/>
    </row>
    <row r="13" spans="1:5" ht="96" x14ac:dyDescent="0.2">
      <c r="A13" s="466"/>
      <c r="B13" s="470" t="s">
        <v>428</v>
      </c>
      <c r="C13" s="466"/>
      <c r="D13" s="466"/>
      <c r="E13" s="466"/>
    </row>
    <row r="14" spans="1:5" ht="9" customHeight="1" x14ac:dyDescent="0.2">
      <c r="A14" s="466"/>
      <c r="B14" s="472"/>
      <c r="C14" s="466"/>
      <c r="D14" s="466"/>
      <c r="E14" s="466"/>
    </row>
    <row r="15" spans="1:5" ht="96" x14ac:dyDescent="0.2">
      <c r="A15" s="466"/>
      <c r="B15" s="470" t="s">
        <v>429</v>
      </c>
      <c r="C15" s="466"/>
      <c r="D15" s="466"/>
      <c r="E15" s="466"/>
    </row>
    <row r="16" spans="1:5" ht="9" customHeight="1" x14ac:dyDescent="0.2">
      <c r="A16" s="466"/>
      <c r="B16" s="472"/>
      <c r="C16" s="466"/>
      <c r="D16" s="466"/>
      <c r="E16" s="466"/>
    </row>
    <row r="17" spans="1:8" ht="120" x14ac:dyDescent="0.2">
      <c r="A17" s="466"/>
      <c r="B17" s="470" t="s">
        <v>430</v>
      </c>
      <c r="C17" s="466"/>
      <c r="D17" s="466"/>
      <c r="E17" s="466"/>
    </row>
    <row r="18" spans="1:8" ht="9" customHeight="1" x14ac:dyDescent="0.2">
      <c r="A18" s="466"/>
      <c r="B18" s="472"/>
      <c r="C18" s="466"/>
      <c r="D18" s="466"/>
      <c r="E18" s="466"/>
    </row>
    <row r="19" spans="1:8" ht="168" x14ac:dyDescent="0.2">
      <c r="A19" s="466"/>
      <c r="B19" s="470" t="s">
        <v>431</v>
      </c>
      <c r="C19" s="466"/>
      <c r="D19" s="466"/>
      <c r="E19" s="466"/>
    </row>
    <row r="20" spans="1:8" ht="9" customHeight="1" x14ac:dyDescent="0.2">
      <c r="A20" s="466"/>
      <c r="B20" s="472"/>
      <c r="C20" s="466"/>
      <c r="D20" s="466"/>
      <c r="E20" s="466"/>
    </row>
    <row r="21" spans="1:8" ht="24" x14ac:dyDescent="0.2">
      <c r="A21" s="466"/>
      <c r="B21" s="470" t="s">
        <v>432</v>
      </c>
      <c r="C21" s="466"/>
      <c r="D21" s="466"/>
      <c r="E21" s="466"/>
    </row>
    <row r="22" spans="1:8" ht="9" customHeight="1" x14ac:dyDescent="0.2">
      <c r="A22" s="466"/>
      <c r="B22" s="472"/>
      <c r="C22" s="466"/>
      <c r="D22" s="466"/>
      <c r="E22" s="466"/>
    </row>
    <row r="23" spans="1:8" ht="96" x14ac:dyDescent="0.2">
      <c r="A23" s="466"/>
      <c r="B23" s="470" t="s">
        <v>433</v>
      </c>
      <c r="C23" s="466"/>
      <c r="D23" s="466"/>
      <c r="E23" s="466"/>
    </row>
    <row r="24" spans="1:8" ht="9" customHeight="1" x14ac:dyDescent="0.2">
      <c r="A24" s="466"/>
      <c r="B24" s="472"/>
      <c r="C24" s="466"/>
      <c r="D24" s="466"/>
      <c r="E24" s="466"/>
    </row>
    <row r="25" spans="1:8" ht="24" x14ac:dyDescent="0.2">
      <c r="A25" s="466"/>
      <c r="B25" s="470" t="s">
        <v>434</v>
      </c>
      <c r="C25" s="466"/>
      <c r="D25" s="466"/>
      <c r="E25" s="466"/>
    </row>
    <row r="26" spans="1:8" ht="24" x14ac:dyDescent="0.2">
      <c r="A26" s="466"/>
      <c r="B26" s="473" t="s">
        <v>435</v>
      </c>
      <c r="C26" s="473"/>
      <c r="D26" s="473"/>
      <c r="E26" s="473"/>
      <c r="F26" s="473"/>
      <c r="G26" s="473"/>
      <c r="H26" s="473"/>
    </row>
    <row r="27" spans="1:8" x14ac:dyDescent="0.2">
      <c r="A27" s="466"/>
      <c r="B27" s="473"/>
      <c r="C27" s="473"/>
      <c r="D27" s="473"/>
      <c r="E27" s="473"/>
      <c r="F27" s="473"/>
      <c r="G27" s="473"/>
      <c r="H27" s="473"/>
    </row>
    <row r="28" spans="1:8" x14ac:dyDescent="0.2">
      <c r="A28" s="466"/>
      <c r="B28" s="466"/>
      <c r="C28" s="466"/>
      <c r="D28" s="466"/>
      <c r="E28" s="466"/>
    </row>
    <row r="29" spans="1:8" x14ac:dyDescent="0.2">
      <c r="A29" s="466"/>
      <c r="B29" s="466"/>
      <c r="C29" s="466"/>
      <c r="D29" s="466"/>
      <c r="E29" s="466"/>
    </row>
    <row r="30" spans="1:8" x14ac:dyDescent="0.2">
      <c r="A30" s="460"/>
      <c r="B30" s="460"/>
      <c r="C30" s="460"/>
      <c r="D30" s="460"/>
      <c r="E30" s="460"/>
    </row>
    <row r="31" spans="1:8" x14ac:dyDescent="0.2">
      <c r="A31" s="466"/>
      <c r="B31" s="466"/>
      <c r="C31" s="466"/>
      <c r="D31" s="466"/>
      <c r="E31" s="466"/>
    </row>
    <row r="32" spans="1:8" x14ac:dyDescent="0.2">
      <c r="A32" s="466"/>
      <c r="B32" s="466"/>
      <c r="C32" s="466"/>
      <c r="D32" s="466"/>
      <c r="E32" s="466"/>
    </row>
    <row r="33" spans="1:9" ht="8.1" customHeight="1" x14ac:dyDescent="0.2">
      <c r="A33" s="466"/>
      <c r="B33" s="466"/>
      <c r="C33" s="466"/>
      <c r="D33" s="466"/>
      <c r="E33" s="466"/>
    </row>
    <row r="34" spans="1:9" ht="13.5" customHeight="1" x14ac:dyDescent="0.2">
      <c r="A34" s="466"/>
      <c r="B34" s="466"/>
      <c r="C34" s="466"/>
      <c r="D34" s="466"/>
      <c r="E34" s="466"/>
    </row>
    <row r="35" spans="1:9" x14ac:dyDescent="0.2">
      <c r="A35" s="466"/>
      <c r="B35" s="466"/>
      <c r="C35" s="466"/>
      <c r="D35" s="466"/>
      <c r="E35" s="466"/>
    </row>
    <row r="36" spans="1:9" x14ac:dyDescent="0.2">
      <c r="A36" s="466"/>
      <c r="B36" s="466"/>
      <c r="C36" s="466"/>
      <c r="D36" s="466"/>
      <c r="E36" s="466"/>
      <c r="I36" s="474"/>
    </row>
    <row r="37" spans="1:9" x14ac:dyDescent="0.2">
      <c r="A37" s="466"/>
      <c r="B37" s="466"/>
      <c r="C37" s="466"/>
      <c r="D37" s="466"/>
      <c r="E37" s="466"/>
    </row>
    <row r="38" spans="1:9" x14ac:dyDescent="0.2">
      <c r="A38" s="466"/>
      <c r="B38" s="466"/>
      <c r="C38" s="466"/>
      <c r="D38" s="466"/>
      <c r="E38" s="466"/>
    </row>
    <row r="39" spans="1:9" x14ac:dyDescent="0.2">
      <c r="A39" s="466"/>
      <c r="B39" s="466"/>
      <c r="C39" s="466"/>
      <c r="D39" s="466"/>
      <c r="E39" s="466"/>
    </row>
    <row r="40" spans="1:9" ht="33" customHeight="1" x14ac:dyDescent="0.2">
      <c r="A40" s="466"/>
      <c r="B40" s="466"/>
      <c r="C40" s="466"/>
      <c r="D40" s="466"/>
      <c r="E40" s="466"/>
    </row>
    <row r="41" spans="1:9" ht="16.5" customHeight="1" x14ac:dyDescent="0.2">
      <c r="A41" s="466"/>
      <c r="B41" s="466"/>
      <c r="C41" s="466"/>
      <c r="D41" s="466"/>
      <c r="E41" s="466"/>
    </row>
    <row r="42" spans="1:9" x14ac:dyDescent="0.2">
      <c r="A42" s="466"/>
      <c r="B42" s="466"/>
      <c r="C42" s="466"/>
      <c r="D42" s="466"/>
      <c r="E42" s="466"/>
    </row>
    <row r="43" spans="1:9" x14ac:dyDescent="0.2">
      <c r="A43" s="466"/>
      <c r="B43" s="466"/>
      <c r="C43" s="466"/>
      <c r="D43" s="466"/>
      <c r="E43" s="466"/>
    </row>
    <row r="44" spans="1:9" x14ac:dyDescent="0.2">
      <c r="A44" s="466"/>
      <c r="B44" s="466"/>
      <c r="C44" s="466"/>
      <c r="D44" s="466"/>
      <c r="E44" s="466"/>
    </row>
    <row r="45" spans="1:9" x14ac:dyDescent="0.2">
      <c r="A45" s="466"/>
      <c r="B45" s="466"/>
      <c r="C45" s="466"/>
      <c r="D45" s="466"/>
      <c r="E45" s="466"/>
    </row>
    <row r="46" spans="1:9" x14ac:dyDescent="0.2">
      <c r="A46" s="466"/>
      <c r="B46" s="466"/>
      <c r="C46" s="466"/>
      <c r="D46" s="466"/>
      <c r="E46" s="466"/>
    </row>
    <row r="47" spans="1:9" x14ac:dyDescent="0.2">
      <c r="A47" s="466"/>
      <c r="B47" s="466"/>
      <c r="C47" s="466"/>
      <c r="D47" s="466"/>
      <c r="E47" s="466"/>
    </row>
    <row r="48" spans="1:9" x14ac:dyDescent="0.2">
      <c r="A48" s="466"/>
      <c r="B48" s="466"/>
      <c r="C48" s="466"/>
      <c r="D48" s="466"/>
      <c r="E48" s="466"/>
    </row>
    <row r="49" spans="1:5" x14ac:dyDescent="0.2">
      <c r="A49" s="466"/>
      <c r="B49" s="466"/>
      <c r="C49" s="466"/>
      <c r="D49" s="466"/>
      <c r="E49" s="466"/>
    </row>
    <row r="50" spans="1:5" x14ac:dyDescent="0.2">
      <c r="A50" s="466"/>
      <c r="B50" s="466"/>
      <c r="C50" s="466"/>
      <c r="D50" s="466"/>
      <c r="E50" s="466"/>
    </row>
    <row r="51" spans="1:5"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row r="59" spans="1:5" x14ac:dyDescent="0.2">
      <c r="A59" s="466"/>
      <c r="B59" s="466"/>
      <c r="C59" s="466"/>
      <c r="D59" s="466"/>
      <c r="E59" s="466"/>
    </row>
    <row r="60" spans="1:5" x14ac:dyDescent="0.2">
      <c r="A60" s="466"/>
      <c r="B60" s="466"/>
      <c r="C60" s="466"/>
      <c r="D60" s="466"/>
      <c r="E60" s="466"/>
    </row>
    <row r="61" spans="1:5" x14ac:dyDescent="0.2">
      <c r="A61" s="466"/>
      <c r="B61" s="466"/>
      <c r="C61" s="466"/>
      <c r="D61" s="466"/>
      <c r="E61" s="466"/>
    </row>
    <row r="62" spans="1:5" x14ac:dyDescent="0.2">
      <c r="A62" s="466"/>
      <c r="B62" s="466"/>
      <c r="C62" s="466"/>
      <c r="D62" s="466"/>
      <c r="E62" s="466"/>
    </row>
    <row r="63" spans="1:5" x14ac:dyDescent="0.2">
      <c r="A63" s="466"/>
      <c r="B63" s="466"/>
      <c r="C63" s="466"/>
      <c r="D63" s="466"/>
      <c r="E63" s="466"/>
    </row>
    <row r="64" spans="1:5" x14ac:dyDescent="0.2">
      <c r="A64" s="466"/>
      <c r="B64" s="466"/>
      <c r="C64" s="466"/>
      <c r="D64" s="466"/>
      <c r="E64" s="466"/>
    </row>
    <row r="65" spans="1:5" x14ac:dyDescent="0.2">
      <c r="A65" s="466"/>
      <c r="B65" s="466"/>
      <c r="C65" s="466"/>
      <c r="D65" s="466"/>
      <c r="E65" s="466"/>
    </row>
    <row r="66" spans="1:5" x14ac:dyDescent="0.2">
      <c r="A66" s="466"/>
      <c r="B66" s="466"/>
      <c r="C66" s="466"/>
      <c r="D66" s="466"/>
      <c r="E66" s="466"/>
    </row>
    <row r="67" spans="1:5" x14ac:dyDescent="0.2">
      <c r="A67" s="466"/>
      <c r="B67" s="466"/>
      <c r="C67" s="466"/>
      <c r="D67" s="466"/>
      <c r="E67" s="466"/>
    </row>
    <row r="68" spans="1:5" x14ac:dyDescent="0.2">
      <c r="A68" s="466"/>
      <c r="B68" s="466"/>
      <c r="C68" s="466"/>
      <c r="D68" s="466"/>
      <c r="E68" s="466"/>
    </row>
    <row r="69" spans="1:5" x14ac:dyDescent="0.2">
      <c r="A69" s="466"/>
      <c r="B69" s="466"/>
      <c r="C69" s="466"/>
      <c r="D69" s="466"/>
      <c r="E69" s="466"/>
    </row>
    <row r="70" spans="1:5" x14ac:dyDescent="0.2">
      <c r="A70" s="466"/>
      <c r="B70" s="466"/>
      <c r="C70" s="466"/>
      <c r="D70" s="466"/>
      <c r="E70" s="466"/>
    </row>
    <row r="71" spans="1:5" x14ac:dyDescent="0.2">
      <c r="A71" s="466"/>
      <c r="B71" s="466"/>
      <c r="C71" s="466"/>
      <c r="D71" s="466"/>
      <c r="E71" s="466"/>
    </row>
    <row r="72" spans="1:5" x14ac:dyDescent="0.2">
      <c r="A72" s="466"/>
      <c r="B72" s="466"/>
      <c r="C72" s="466"/>
      <c r="D72" s="466"/>
      <c r="E72" s="466"/>
    </row>
    <row r="73" spans="1:5" x14ac:dyDescent="0.2">
      <c r="A73" s="466"/>
      <c r="B73" s="466"/>
      <c r="C73" s="466"/>
      <c r="D73" s="466"/>
      <c r="E73" s="466"/>
    </row>
    <row r="74" spans="1:5" x14ac:dyDescent="0.2">
      <c r="A74" s="466"/>
      <c r="B74" s="466"/>
      <c r="C74" s="466"/>
      <c r="D74" s="466"/>
      <c r="E74" s="466"/>
    </row>
    <row r="75" spans="1:5" x14ac:dyDescent="0.2">
      <c r="A75" s="466"/>
      <c r="B75" s="466"/>
      <c r="C75" s="466"/>
      <c r="D75" s="466"/>
      <c r="E75" s="466"/>
    </row>
    <row r="76" spans="1:5" x14ac:dyDescent="0.2">
      <c r="A76" s="466"/>
      <c r="B76" s="466"/>
      <c r="C76" s="466"/>
      <c r="D76" s="466"/>
      <c r="E76" s="466"/>
    </row>
    <row r="77" spans="1:5" x14ac:dyDescent="0.2">
      <c r="A77" s="466"/>
      <c r="B77" s="466"/>
      <c r="C77" s="466"/>
      <c r="D77" s="466"/>
      <c r="E77" s="466"/>
    </row>
    <row r="78" spans="1:5" x14ac:dyDescent="0.2">
      <c r="A78" s="466"/>
      <c r="B78" s="466"/>
      <c r="C78" s="466"/>
      <c r="D78" s="466"/>
      <c r="E78" s="466"/>
    </row>
    <row r="79" spans="1:5" x14ac:dyDescent="0.2">
      <c r="A79" s="466"/>
      <c r="B79" s="466"/>
      <c r="C79" s="466"/>
      <c r="D79" s="466"/>
      <c r="E79" s="466"/>
    </row>
    <row r="80" spans="1:5" x14ac:dyDescent="0.2">
      <c r="A80" s="466"/>
      <c r="B80" s="466"/>
      <c r="C80" s="466"/>
      <c r="D80" s="466"/>
      <c r="E80" s="466"/>
    </row>
    <row r="81" spans="1:5" x14ac:dyDescent="0.2">
      <c r="A81" s="466"/>
      <c r="B81" s="466"/>
      <c r="C81" s="466"/>
      <c r="D81" s="466"/>
      <c r="E81" s="466"/>
    </row>
    <row r="82" spans="1:5" x14ac:dyDescent="0.2">
      <c r="A82" s="466"/>
      <c r="B82" s="466"/>
      <c r="C82" s="466"/>
      <c r="D82" s="466"/>
      <c r="E82" s="466"/>
    </row>
    <row r="83" spans="1:5" x14ac:dyDescent="0.2">
      <c r="A83" s="466"/>
      <c r="B83" s="466"/>
      <c r="C83" s="466"/>
      <c r="D83" s="466"/>
      <c r="E83" s="466"/>
    </row>
    <row r="84" spans="1:5" x14ac:dyDescent="0.2">
      <c r="A84" s="466"/>
      <c r="B84" s="466"/>
      <c r="C84" s="466"/>
      <c r="D84" s="466"/>
      <c r="E84" s="466"/>
    </row>
    <row r="85" spans="1:5" x14ac:dyDescent="0.2">
      <c r="A85" s="466"/>
      <c r="B85" s="466"/>
      <c r="C85" s="466"/>
      <c r="D85" s="466"/>
      <c r="E85" s="466"/>
    </row>
    <row r="86" spans="1:5" x14ac:dyDescent="0.2">
      <c r="A86" s="466"/>
      <c r="B86" s="466"/>
      <c r="C86" s="466"/>
      <c r="D86" s="466"/>
      <c r="E86" s="466"/>
    </row>
    <row r="87" spans="1:5" x14ac:dyDescent="0.2">
      <c r="A87" s="466"/>
      <c r="B87" s="466"/>
      <c r="C87" s="466"/>
      <c r="D87" s="466"/>
      <c r="E87" s="466"/>
    </row>
    <row r="88" spans="1:5" x14ac:dyDescent="0.2">
      <c r="A88" s="466"/>
      <c r="B88" s="466"/>
      <c r="C88" s="466"/>
      <c r="D88" s="466"/>
      <c r="E88" s="466"/>
    </row>
    <row r="89" spans="1:5" x14ac:dyDescent="0.2">
      <c r="A89" s="466"/>
      <c r="B89" s="466"/>
      <c r="C89" s="466"/>
      <c r="D89" s="466"/>
      <c r="E89" s="466"/>
    </row>
    <row r="90" spans="1:5" x14ac:dyDescent="0.2">
      <c r="A90" s="466"/>
      <c r="B90" s="466"/>
      <c r="C90" s="466"/>
      <c r="D90" s="466"/>
      <c r="E90" s="466"/>
    </row>
    <row r="91" spans="1:5" x14ac:dyDescent="0.2">
      <c r="A91" s="466"/>
      <c r="B91" s="466"/>
      <c r="C91" s="466"/>
      <c r="D91" s="466"/>
      <c r="E91" s="466"/>
    </row>
    <row r="92" spans="1:5" x14ac:dyDescent="0.2">
      <c r="A92" s="466"/>
      <c r="B92" s="466"/>
      <c r="C92" s="466"/>
      <c r="D92" s="466"/>
      <c r="E92" s="466"/>
    </row>
    <row r="93" spans="1:5" x14ac:dyDescent="0.2">
      <c r="A93" s="466"/>
      <c r="B93" s="466"/>
      <c r="C93" s="466"/>
      <c r="D93" s="466"/>
      <c r="E93" s="466"/>
    </row>
    <row r="94" spans="1:5" x14ac:dyDescent="0.2">
      <c r="A94" s="466"/>
      <c r="B94" s="466"/>
      <c r="C94" s="466"/>
      <c r="D94" s="466"/>
      <c r="E94" s="466"/>
    </row>
    <row r="95" spans="1:5" x14ac:dyDescent="0.2">
      <c r="A95" s="466"/>
      <c r="B95" s="466"/>
      <c r="C95" s="466"/>
      <c r="D95" s="466"/>
      <c r="E95" s="466"/>
    </row>
    <row r="96" spans="1:5" x14ac:dyDescent="0.2">
      <c r="A96" s="466"/>
      <c r="B96" s="466"/>
      <c r="C96" s="466"/>
      <c r="D96" s="466"/>
      <c r="E96" s="466"/>
    </row>
    <row r="97" spans="1:5" x14ac:dyDescent="0.2">
      <c r="A97" s="466"/>
      <c r="B97" s="466"/>
      <c r="C97" s="466"/>
      <c r="D97" s="466"/>
      <c r="E97" s="466"/>
    </row>
    <row r="98" spans="1:5" x14ac:dyDescent="0.2">
      <c r="A98" s="466"/>
      <c r="B98" s="466"/>
      <c r="C98" s="466"/>
      <c r="D98" s="466"/>
      <c r="E98" s="466"/>
    </row>
    <row r="99" spans="1:5" x14ac:dyDescent="0.2">
      <c r="A99" s="466"/>
      <c r="B99" s="466"/>
      <c r="C99" s="466"/>
      <c r="D99" s="466"/>
      <c r="E99" s="466"/>
    </row>
    <row r="100" spans="1:5" x14ac:dyDescent="0.2">
      <c r="A100" s="466"/>
      <c r="B100" s="466"/>
      <c r="C100" s="466"/>
      <c r="D100" s="466"/>
      <c r="E100" s="466"/>
    </row>
    <row r="101" spans="1:5" x14ac:dyDescent="0.2">
      <c r="A101" s="466"/>
      <c r="B101" s="466"/>
      <c r="C101" s="466"/>
      <c r="D101" s="466"/>
      <c r="E101" s="466"/>
    </row>
    <row r="102" spans="1:5" x14ac:dyDescent="0.2">
      <c r="A102" s="466"/>
      <c r="B102" s="466"/>
      <c r="C102" s="466"/>
      <c r="D102" s="466"/>
      <c r="E102" s="466"/>
    </row>
    <row r="103" spans="1:5" x14ac:dyDescent="0.2">
      <c r="A103" s="466"/>
      <c r="B103" s="466"/>
      <c r="C103" s="466"/>
      <c r="D103" s="466"/>
      <c r="E103" s="466"/>
    </row>
    <row r="104" spans="1:5" x14ac:dyDescent="0.2">
      <c r="A104" s="466"/>
      <c r="B104" s="466"/>
      <c r="C104" s="466"/>
      <c r="D104" s="466"/>
      <c r="E104" s="466"/>
    </row>
    <row r="105" spans="1:5" x14ac:dyDescent="0.2">
      <c r="A105" s="466"/>
      <c r="B105" s="466"/>
      <c r="C105" s="466"/>
      <c r="D105" s="466"/>
      <c r="E105" s="466"/>
    </row>
    <row r="106" spans="1:5" x14ac:dyDescent="0.2">
      <c r="A106" s="466"/>
      <c r="B106" s="466"/>
      <c r="C106" s="466"/>
      <c r="D106" s="466"/>
      <c r="E106" s="466"/>
    </row>
    <row r="107" spans="1:5" x14ac:dyDescent="0.2">
      <c r="A107" s="466"/>
      <c r="B107" s="466"/>
      <c r="C107" s="466"/>
      <c r="D107" s="466"/>
      <c r="E107" s="466"/>
    </row>
    <row r="108" spans="1:5" x14ac:dyDescent="0.2">
      <c r="A108" s="466"/>
      <c r="B108" s="466"/>
      <c r="C108" s="466"/>
      <c r="D108" s="466"/>
      <c r="E108" s="466"/>
    </row>
    <row r="109" spans="1:5" x14ac:dyDescent="0.2">
      <c r="A109" s="466"/>
      <c r="B109" s="466"/>
      <c r="C109" s="466"/>
      <c r="D109" s="466"/>
      <c r="E109" s="466"/>
    </row>
    <row r="110" spans="1:5" x14ac:dyDescent="0.2">
      <c r="A110" s="466"/>
      <c r="B110" s="466"/>
      <c r="C110" s="466"/>
      <c r="D110" s="466"/>
      <c r="E110" s="466"/>
    </row>
    <row r="111" spans="1:5" x14ac:dyDescent="0.2">
      <c r="A111" s="466"/>
      <c r="B111" s="466"/>
      <c r="C111" s="466"/>
      <c r="D111" s="466"/>
      <c r="E111" s="466"/>
    </row>
    <row r="112" spans="1:5" x14ac:dyDescent="0.2">
      <c r="A112" s="466"/>
      <c r="B112" s="466"/>
      <c r="C112" s="466"/>
      <c r="D112" s="466"/>
      <c r="E112" s="466"/>
    </row>
    <row r="113" spans="1:5" x14ac:dyDescent="0.2">
      <c r="A113" s="466"/>
      <c r="B113" s="466"/>
      <c r="C113" s="466"/>
      <c r="D113" s="466"/>
      <c r="E113" s="466"/>
    </row>
    <row r="114" spans="1:5" x14ac:dyDescent="0.2">
      <c r="A114" s="466"/>
      <c r="B114" s="466"/>
      <c r="C114" s="466"/>
      <c r="D114" s="466"/>
      <c r="E114" s="466"/>
    </row>
    <row r="115" spans="1:5" x14ac:dyDescent="0.2">
      <c r="A115" s="466"/>
      <c r="B115" s="466"/>
      <c r="C115" s="466"/>
      <c r="D115" s="466"/>
      <c r="E115" s="466"/>
    </row>
    <row r="116" spans="1:5" x14ac:dyDescent="0.2">
      <c r="A116" s="466"/>
      <c r="B116" s="466"/>
      <c r="C116" s="466"/>
      <c r="D116" s="466"/>
      <c r="E116" s="466"/>
    </row>
    <row r="117" spans="1:5" x14ac:dyDescent="0.2">
      <c r="A117" s="466"/>
      <c r="B117" s="466"/>
      <c r="C117" s="466"/>
      <c r="D117" s="466"/>
      <c r="E117" s="466"/>
    </row>
    <row r="118" spans="1:5" x14ac:dyDescent="0.2">
      <c r="A118" s="466"/>
      <c r="B118" s="466"/>
      <c r="C118" s="466"/>
      <c r="D118" s="466"/>
      <c r="E118" s="466"/>
    </row>
    <row r="119" spans="1:5" x14ac:dyDescent="0.2">
      <c r="A119" s="466"/>
      <c r="B119" s="466"/>
      <c r="C119" s="466"/>
      <c r="D119" s="466"/>
      <c r="E119" s="466"/>
    </row>
    <row r="120" spans="1:5" x14ac:dyDescent="0.2">
      <c r="A120" s="466"/>
      <c r="B120" s="466"/>
      <c r="C120" s="466"/>
      <c r="D120" s="466"/>
      <c r="E120" s="466"/>
    </row>
    <row r="121" spans="1:5" x14ac:dyDescent="0.2">
      <c r="A121" s="466"/>
      <c r="B121" s="466"/>
      <c r="C121" s="466"/>
      <c r="D121" s="466"/>
      <c r="E121" s="466"/>
    </row>
    <row r="122" spans="1:5" x14ac:dyDescent="0.2">
      <c r="A122" s="466"/>
      <c r="B122" s="466"/>
      <c r="C122" s="466"/>
      <c r="D122" s="466"/>
      <c r="E122" s="466"/>
    </row>
    <row r="123" spans="1:5" x14ac:dyDescent="0.2">
      <c r="A123" s="466"/>
      <c r="B123" s="466"/>
      <c r="C123" s="466"/>
      <c r="D123" s="466"/>
      <c r="E123" s="466"/>
    </row>
    <row r="124" spans="1:5" x14ac:dyDescent="0.2">
      <c r="A124" s="466"/>
      <c r="B124" s="466"/>
      <c r="C124" s="466"/>
      <c r="D124" s="466"/>
      <c r="E124" s="466"/>
    </row>
    <row r="125" spans="1:5" x14ac:dyDescent="0.2">
      <c r="A125" s="466"/>
      <c r="B125" s="466"/>
      <c r="C125" s="466"/>
      <c r="D125" s="466"/>
      <c r="E125" s="466"/>
    </row>
    <row r="126" spans="1:5" x14ac:dyDescent="0.2">
      <c r="A126" s="466"/>
      <c r="B126" s="466"/>
      <c r="C126" s="466"/>
      <c r="D126" s="466"/>
      <c r="E126" s="466"/>
    </row>
    <row r="127" spans="1:5" x14ac:dyDescent="0.2">
      <c r="A127" s="466"/>
      <c r="B127" s="466"/>
      <c r="C127" s="466"/>
      <c r="D127" s="466"/>
      <c r="E127" s="466"/>
    </row>
    <row r="128" spans="1:5" x14ac:dyDescent="0.2">
      <c r="A128" s="466"/>
      <c r="B128" s="466"/>
      <c r="C128" s="466"/>
      <c r="D128" s="466"/>
      <c r="E128" s="466"/>
    </row>
    <row r="129" spans="1:5" x14ac:dyDescent="0.2">
      <c r="A129" s="466"/>
      <c r="B129" s="466"/>
      <c r="C129" s="466"/>
      <c r="D129" s="466"/>
      <c r="E129" s="466"/>
    </row>
    <row r="130" spans="1:5" x14ac:dyDescent="0.2">
      <c r="A130" s="466"/>
      <c r="B130" s="466"/>
      <c r="C130" s="466"/>
      <c r="D130" s="466"/>
      <c r="E130" s="466"/>
    </row>
    <row r="131" spans="1:5" x14ac:dyDescent="0.2">
      <c r="A131" s="466"/>
      <c r="B131" s="466"/>
      <c r="C131" s="466"/>
      <c r="D131" s="466"/>
      <c r="E131" s="466"/>
    </row>
    <row r="132" spans="1:5" x14ac:dyDescent="0.2">
      <c r="A132" s="466"/>
      <c r="B132" s="466"/>
      <c r="C132" s="466"/>
      <c r="D132" s="466"/>
      <c r="E132" s="466"/>
    </row>
    <row r="133" spans="1:5" x14ac:dyDescent="0.2">
      <c r="A133" s="466"/>
      <c r="B133" s="466"/>
      <c r="C133" s="466"/>
      <c r="D133" s="466"/>
      <c r="E133" s="466"/>
    </row>
    <row r="134" spans="1:5" x14ac:dyDescent="0.2">
      <c r="A134" s="466"/>
      <c r="B134" s="466"/>
      <c r="C134" s="466"/>
      <c r="D134" s="466"/>
      <c r="E134" s="466"/>
    </row>
    <row r="135" spans="1:5" x14ac:dyDescent="0.2">
      <c r="A135" s="466"/>
      <c r="B135" s="466"/>
      <c r="C135" s="466"/>
      <c r="D135" s="466"/>
      <c r="E135" s="466"/>
    </row>
    <row r="136" spans="1:5" x14ac:dyDescent="0.2">
      <c r="A136" s="466"/>
      <c r="B136" s="466"/>
      <c r="C136" s="466"/>
      <c r="D136" s="466"/>
      <c r="E136" s="466"/>
    </row>
    <row r="137" spans="1:5" x14ac:dyDescent="0.2">
      <c r="A137" s="466"/>
      <c r="B137" s="466"/>
      <c r="C137" s="466"/>
      <c r="D137" s="466"/>
      <c r="E137" s="466"/>
    </row>
    <row r="138" spans="1:5" x14ac:dyDescent="0.2">
      <c r="A138" s="466"/>
      <c r="B138" s="466"/>
      <c r="C138" s="466"/>
      <c r="D138" s="466"/>
      <c r="E138" s="466"/>
    </row>
    <row r="139" spans="1:5" x14ac:dyDescent="0.2">
      <c r="A139" s="466"/>
      <c r="B139" s="466"/>
      <c r="C139" s="466"/>
      <c r="D139" s="466"/>
      <c r="E139" s="466"/>
    </row>
    <row r="140" spans="1:5" x14ac:dyDescent="0.2">
      <c r="A140" s="466"/>
      <c r="B140" s="466"/>
      <c r="C140" s="466"/>
      <c r="D140" s="466"/>
      <c r="E140" s="466"/>
    </row>
    <row r="141" spans="1:5" x14ac:dyDescent="0.2">
      <c r="A141" s="466"/>
      <c r="B141" s="466"/>
      <c r="C141" s="466"/>
      <c r="D141" s="466"/>
      <c r="E141" s="466"/>
    </row>
    <row r="142" spans="1:5" x14ac:dyDescent="0.2">
      <c r="A142" s="466"/>
      <c r="B142" s="466"/>
      <c r="C142" s="466"/>
      <c r="D142" s="466"/>
      <c r="E142" s="466"/>
    </row>
    <row r="143" spans="1:5" x14ac:dyDescent="0.2">
      <c r="A143" s="466"/>
      <c r="B143" s="466"/>
      <c r="C143" s="466"/>
      <c r="D143" s="466"/>
      <c r="E143" s="466"/>
    </row>
    <row r="144" spans="1:5" x14ac:dyDescent="0.2">
      <c r="A144" s="466"/>
      <c r="B144" s="466"/>
      <c r="C144" s="466"/>
      <c r="D144" s="466"/>
      <c r="E144" s="466"/>
    </row>
    <row r="145" spans="1:5" x14ac:dyDescent="0.2">
      <c r="A145" s="466"/>
      <c r="B145" s="466"/>
      <c r="C145" s="466"/>
      <c r="D145" s="466"/>
      <c r="E145" s="466"/>
    </row>
    <row r="146" spans="1:5" x14ac:dyDescent="0.2">
      <c r="A146" s="466"/>
      <c r="B146" s="466"/>
      <c r="C146" s="466"/>
      <c r="D146" s="466"/>
      <c r="E146" s="466"/>
    </row>
    <row r="147" spans="1:5" x14ac:dyDescent="0.2">
      <c r="A147" s="466"/>
      <c r="B147" s="466"/>
      <c r="C147" s="466"/>
      <c r="D147" s="466"/>
      <c r="E147" s="466"/>
    </row>
    <row r="148" spans="1:5" x14ac:dyDescent="0.2">
      <c r="A148" s="466"/>
      <c r="B148" s="466"/>
      <c r="C148" s="466"/>
      <c r="D148" s="466"/>
      <c r="E148" s="466"/>
    </row>
    <row r="149" spans="1:5" x14ac:dyDescent="0.2">
      <c r="A149" s="466"/>
      <c r="B149" s="466"/>
      <c r="C149" s="466"/>
      <c r="D149" s="466"/>
      <c r="E149" s="466"/>
    </row>
    <row r="150" spans="1:5" x14ac:dyDescent="0.2">
      <c r="A150" s="466"/>
      <c r="B150" s="466"/>
      <c r="C150" s="466"/>
      <c r="D150" s="466"/>
      <c r="E150" s="466"/>
    </row>
    <row r="151" spans="1:5" x14ac:dyDescent="0.2">
      <c r="A151" s="466"/>
      <c r="B151" s="466"/>
      <c r="C151" s="466"/>
      <c r="D151" s="466"/>
      <c r="E151" s="466"/>
    </row>
    <row r="152" spans="1:5" x14ac:dyDescent="0.2">
      <c r="A152" s="466"/>
      <c r="B152" s="466"/>
      <c r="C152" s="466"/>
      <c r="D152" s="466"/>
      <c r="E152" s="466"/>
    </row>
    <row r="153" spans="1:5" x14ac:dyDescent="0.2">
      <c r="A153" s="466"/>
      <c r="B153" s="466"/>
      <c r="C153" s="466"/>
      <c r="D153" s="466"/>
      <c r="E153" s="466"/>
    </row>
    <row r="154" spans="1:5" x14ac:dyDescent="0.2">
      <c r="A154" s="466"/>
      <c r="B154" s="466"/>
      <c r="C154" s="466"/>
      <c r="D154" s="466"/>
      <c r="E154" s="466"/>
    </row>
    <row r="155" spans="1:5" x14ac:dyDescent="0.2">
      <c r="A155" s="466"/>
      <c r="B155" s="466"/>
      <c r="C155" s="466"/>
      <c r="D155" s="466"/>
      <c r="E155" s="466"/>
    </row>
    <row r="156" spans="1:5" x14ac:dyDescent="0.2">
      <c r="A156" s="466"/>
      <c r="B156" s="466"/>
      <c r="C156" s="466"/>
      <c r="D156" s="466"/>
      <c r="E156" s="466"/>
    </row>
    <row r="157" spans="1:5" x14ac:dyDescent="0.2">
      <c r="A157" s="466"/>
      <c r="B157" s="466"/>
      <c r="C157" s="466"/>
      <c r="D157" s="466"/>
      <c r="E157" s="466"/>
    </row>
    <row r="158" spans="1:5" x14ac:dyDescent="0.2">
      <c r="A158" s="466"/>
      <c r="B158" s="466"/>
      <c r="C158" s="466"/>
      <c r="D158" s="466"/>
      <c r="E158" s="466"/>
    </row>
    <row r="159" spans="1:5" x14ac:dyDescent="0.2">
      <c r="A159" s="466"/>
      <c r="B159" s="466"/>
      <c r="C159" s="466"/>
      <c r="D159" s="466"/>
      <c r="E159" s="466"/>
    </row>
    <row r="160" spans="1:5" x14ac:dyDescent="0.2">
      <c r="A160" s="466"/>
      <c r="B160" s="466"/>
      <c r="C160" s="466"/>
      <c r="D160" s="466"/>
      <c r="E160" s="466"/>
    </row>
    <row r="161" spans="1:5" x14ac:dyDescent="0.2">
      <c r="A161" s="466"/>
      <c r="B161" s="466"/>
      <c r="C161" s="466"/>
      <c r="D161" s="466"/>
      <c r="E161" s="466"/>
    </row>
    <row r="162" spans="1:5" x14ac:dyDescent="0.2">
      <c r="A162" s="466"/>
      <c r="B162" s="466"/>
      <c r="C162" s="466"/>
      <c r="D162" s="466"/>
      <c r="E162" s="466"/>
    </row>
    <row r="163" spans="1:5" x14ac:dyDescent="0.2">
      <c r="A163" s="466"/>
      <c r="B163" s="466"/>
      <c r="C163" s="466"/>
      <c r="D163" s="466"/>
      <c r="E163" s="466"/>
    </row>
    <row r="164" spans="1:5" x14ac:dyDescent="0.2">
      <c r="A164" s="466"/>
      <c r="B164" s="466"/>
      <c r="C164" s="466"/>
      <c r="D164" s="466"/>
      <c r="E164" s="466"/>
    </row>
    <row r="165" spans="1:5" x14ac:dyDescent="0.2">
      <c r="A165" s="466"/>
      <c r="B165" s="466"/>
      <c r="C165" s="466"/>
      <c r="D165" s="466"/>
      <c r="E165" s="466"/>
    </row>
    <row r="166" spans="1:5" x14ac:dyDescent="0.2">
      <c r="A166" s="466"/>
      <c r="B166" s="466"/>
      <c r="C166" s="466"/>
      <c r="D166" s="466"/>
      <c r="E166" s="466"/>
    </row>
    <row r="167" spans="1:5" x14ac:dyDescent="0.2">
      <c r="A167" s="466"/>
      <c r="B167" s="466"/>
      <c r="C167" s="466"/>
      <c r="D167" s="466"/>
      <c r="E167" s="466"/>
    </row>
    <row r="168" spans="1:5" x14ac:dyDescent="0.2">
      <c r="A168" s="466"/>
      <c r="B168" s="466"/>
      <c r="C168" s="466"/>
      <c r="D168" s="466"/>
      <c r="E168" s="466"/>
    </row>
    <row r="169" spans="1:5" x14ac:dyDescent="0.2">
      <c r="A169" s="466"/>
      <c r="B169" s="466"/>
      <c r="C169" s="466"/>
      <c r="D169" s="466"/>
      <c r="E169" s="466"/>
    </row>
    <row r="170" spans="1:5" x14ac:dyDescent="0.2">
      <c r="A170" s="466"/>
      <c r="B170" s="466"/>
      <c r="C170" s="466"/>
      <c r="D170" s="466"/>
      <c r="E170" s="466"/>
    </row>
    <row r="171" spans="1:5" x14ac:dyDescent="0.2">
      <c r="A171" s="466"/>
      <c r="B171" s="466"/>
      <c r="C171" s="466"/>
      <c r="D171" s="466"/>
      <c r="E171" s="466"/>
    </row>
    <row r="172" spans="1:5" x14ac:dyDescent="0.2">
      <c r="A172" s="466"/>
      <c r="B172" s="466"/>
      <c r="C172" s="466"/>
      <c r="D172" s="466"/>
      <c r="E172" s="466"/>
    </row>
    <row r="173" spans="1:5" x14ac:dyDescent="0.2">
      <c r="A173" s="466"/>
      <c r="B173" s="466"/>
      <c r="C173" s="466"/>
      <c r="D173" s="466"/>
      <c r="E173" s="466"/>
    </row>
    <row r="174" spans="1:5" x14ac:dyDescent="0.2">
      <c r="A174" s="466"/>
      <c r="B174" s="466"/>
      <c r="C174" s="466"/>
      <c r="D174" s="466"/>
      <c r="E174" s="466"/>
    </row>
    <row r="175" spans="1:5" x14ac:dyDescent="0.2">
      <c r="A175" s="466"/>
      <c r="B175" s="466"/>
      <c r="C175" s="466"/>
      <c r="D175" s="466"/>
      <c r="E175" s="466"/>
    </row>
    <row r="176" spans="1:5" x14ac:dyDescent="0.2">
      <c r="A176" s="466"/>
      <c r="B176" s="466"/>
      <c r="C176" s="466"/>
      <c r="D176" s="466"/>
      <c r="E176" s="466"/>
    </row>
    <row r="177" spans="1:5" x14ac:dyDescent="0.2">
      <c r="A177" s="466"/>
      <c r="B177" s="466"/>
      <c r="C177" s="466"/>
      <c r="D177" s="466"/>
      <c r="E177" s="466"/>
    </row>
    <row r="178" spans="1:5" x14ac:dyDescent="0.2">
      <c r="A178" s="466"/>
      <c r="B178" s="466"/>
      <c r="C178" s="466"/>
      <c r="D178" s="466"/>
      <c r="E178" s="466"/>
    </row>
    <row r="179" spans="1:5" x14ac:dyDescent="0.2">
      <c r="A179" s="466"/>
      <c r="B179" s="466"/>
      <c r="C179" s="466"/>
      <c r="D179" s="466"/>
      <c r="E179" s="466"/>
    </row>
    <row r="180" spans="1:5" x14ac:dyDescent="0.2">
      <c r="A180" s="466"/>
      <c r="B180" s="466"/>
      <c r="C180" s="466"/>
      <c r="D180" s="466"/>
      <c r="E180" s="466"/>
    </row>
    <row r="181" spans="1:5" x14ac:dyDescent="0.2">
      <c r="A181" s="466"/>
      <c r="B181" s="466"/>
      <c r="C181" s="466"/>
      <c r="D181" s="466"/>
      <c r="E181" s="466"/>
    </row>
    <row r="182" spans="1:5" x14ac:dyDescent="0.2">
      <c r="A182" s="466"/>
      <c r="B182" s="466"/>
      <c r="C182" s="466"/>
      <c r="D182" s="466"/>
      <c r="E182" s="466"/>
    </row>
    <row r="183" spans="1:5" x14ac:dyDescent="0.2">
      <c r="A183" s="466"/>
      <c r="B183" s="466"/>
      <c r="C183" s="466"/>
      <c r="D183" s="466"/>
      <c r="E183" s="466"/>
    </row>
    <row r="184" spans="1:5" x14ac:dyDescent="0.2">
      <c r="A184" s="466"/>
      <c r="B184" s="466"/>
      <c r="C184" s="466"/>
      <c r="D184" s="466"/>
      <c r="E184" s="466"/>
    </row>
    <row r="185" spans="1:5" x14ac:dyDescent="0.2">
      <c r="A185" s="466"/>
      <c r="B185" s="466"/>
      <c r="C185" s="466"/>
      <c r="D185" s="466"/>
      <c r="E185" s="466"/>
    </row>
    <row r="186" spans="1:5" x14ac:dyDescent="0.2">
      <c r="A186" s="466"/>
      <c r="B186" s="466"/>
      <c r="C186" s="466"/>
      <c r="D186" s="466"/>
      <c r="E186" s="466"/>
    </row>
    <row r="187" spans="1:5" x14ac:dyDescent="0.2">
      <c r="A187" s="466"/>
      <c r="B187" s="466"/>
      <c r="C187" s="466"/>
      <c r="D187" s="466"/>
      <c r="E187" s="466"/>
    </row>
    <row r="188" spans="1:5" x14ac:dyDescent="0.2">
      <c r="A188" s="466"/>
      <c r="B188" s="466"/>
      <c r="C188" s="466"/>
      <c r="D188" s="466"/>
      <c r="E188" s="466"/>
    </row>
    <row r="189" spans="1:5" x14ac:dyDescent="0.2">
      <c r="A189" s="466"/>
      <c r="B189" s="466"/>
      <c r="C189" s="466"/>
      <c r="D189" s="466"/>
      <c r="E189" s="466"/>
    </row>
    <row r="190" spans="1:5" x14ac:dyDescent="0.2">
      <c r="A190" s="466"/>
      <c r="B190" s="466"/>
      <c r="C190" s="466"/>
      <c r="D190" s="466"/>
      <c r="E190" s="466"/>
    </row>
    <row r="191" spans="1:5" x14ac:dyDescent="0.2">
      <c r="A191" s="466"/>
      <c r="B191" s="466"/>
      <c r="C191" s="466"/>
      <c r="D191" s="466"/>
      <c r="E191" s="466"/>
    </row>
    <row r="192" spans="1:5" x14ac:dyDescent="0.2">
      <c r="A192" s="466"/>
      <c r="B192" s="466"/>
      <c r="C192" s="466"/>
      <c r="D192" s="466"/>
      <c r="E192" s="466"/>
    </row>
    <row r="193" spans="1:5" x14ac:dyDescent="0.2">
      <c r="A193" s="466"/>
      <c r="B193" s="466"/>
      <c r="C193" s="466"/>
      <c r="D193" s="466"/>
      <c r="E193" s="466"/>
    </row>
    <row r="194" spans="1:5" x14ac:dyDescent="0.2">
      <c r="A194" s="466"/>
      <c r="B194" s="466"/>
      <c r="C194" s="466"/>
      <c r="D194" s="466"/>
      <c r="E194" s="466"/>
    </row>
    <row r="195" spans="1:5" x14ac:dyDescent="0.2">
      <c r="A195" s="466"/>
      <c r="B195" s="466"/>
      <c r="C195" s="466"/>
      <c r="D195" s="466"/>
      <c r="E195" s="466"/>
    </row>
    <row r="196" spans="1:5" x14ac:dyDescent="0.2">
      <c r="A196" s="466"/>
      <c r="B196" s="466"/>
      <c r="C196" s="466"/>
      <c r="D196" s="466"/>
      <c r="E196" s="466"/>
    </row>
    <row r="197" spans="1:5" x14ac:dyDescent="0.2">
      <c r="A197" s="466"/>
      <c r="B197" s="466"/>
      <c r="C197" s="466"/>
      <c r="D197" s="466"/>
      <c r="E197" s="466"/>
    </row>
    <row r="198" spans="1:5" x14ac:dyDescent="0.2">
      <c r="A198" s="466"/>
      <c r="B198" s="466"/>
      <c r="C198" s="466"/>
      <c r="D198" s="466"/>
      <c r="E198" s="466"/>
    </row>
    <row r="199" spans="1:5" x14ac:dyDescent="0.2">
      <c r="A199" s="466"/>
      <c r="B199" s="466"/>
      <c r="C199" s="466"/>
      <c r="D199" s="466"/>
      <c r="E199" s="466"/>
    </row>
    <row r="200" spans="1:5" x14ac:dyDescent="0.2">
      <c r="A200" s="466"/>
      <c r="B200" s="466"/>
      <c r="C200" s="466"/>
      <c r="D200" s="466"/>
      <c r="E200" s="466"/>
    </row>
    <row r="201" spans="1:5" x14ac:dyDescent="0.2">
      <c r="A201" s="466"/>
      <c r="B201" s="466"/>
      <c r="C201" s="466"/>
      <c r="D201" s="466"/>
      <c r="E201" s="466"/>
    </row>
    <row r="202" spans="1:5" x14ac:dyDescent="0.2">
      <c r="A202" s="466"/>
      <c r="B202" s="466"/>
      <c r="C202" s="466"/>
      <c r="D202" s="466"/>
      <c r="E202" s="466"/>
    </row>
    <row r="203" spans="1:5" x14ac:dyDescent="0.2">
      <c r="A203" s="466"/>
      <c r="B203" s="466"/>
      <c r="C203" s="466"/>
      <c r="D203" s="466"/>
      <c r="E203" s="466"/>
    </row>
    <row r="204" spans="1:5" x14ac:dyDescent="0.2">
      <c r="A204" s="466"/>
      <c r="B204" s="466"/>
      <c r="C204" s="466"/>
      <c r="D204" s="466"/>
      <c r="E204" s="466"/>
    </row>
    <row r="205" spans="1:5" x14ac:dyDescent="0.2">
      <c r="A205" s="466"/>
      <c r="B205" s="466"/>
      <c r="C205" s="466"/>
      <c r="D205" s="466"/>
      <c r="E205" s="466"/>
    </row>
    <row r="206" spans="1:5" x14ac:dyDescent="0.2">
      <c r="A206" s="466"/>
      <c r="B206" s="466"/>
      <c r="C206" s="466"/>
      <c r="D206" s="466"/>
      <c r="E206" s="466"/>
    </row>
    <row r="207" spans="1:5" x14ac:dyDescent="0.2">
      <c r="A207" s="466"/>
      <c r="B207" s="466"/>
      <c r="C207" s="466"/>
      <c r="D207" s="466"/>
      <c r="E207" s="466"/>
    </row>
    <row r="208" spans="1:5" x14ac:dyDescent="0.2">
      <c r="A208" s="466"/>
      <c r="B208" s="466"/>
      <c r="C208" s="466"/>
      <c r="D208" s="466"/>
      <c r="E208" s="466"/>
    </row>
    <row r="209" spans="1:5" x14ac:dyDescent="0.2">
      <c r="A209" s="466"/>
      <c r="B209" s="466"/>
      <c r="C209" s="466"/>
      <c r="D209" s="466"/>
      <c r="E209" s="466"/>
    </row>
    <row r="210" spans="1:5" x14ac:dyDescent="0.2">
      <c r="A210" s="466"/>
      <c r="B210" s="466"/>
      <c r="C210" s="466"/>
      <c r="D210" s="466"/>
      <c r="E210" s="466"/>
    </row>
    <row r="211" spans="1:5" x14ac:dyDescent="0.2">
      <c r="A211" s="466"/>
      <c r="B211" s="466"/>
      <c r="C211" s="466"/>
      <c r="D211" s="466"/>
      <c r="E211" s="466"/>
    </row>
    <row r="212" spans="1:5" x14ac:dyDescent="0.2">
      <c r="A212" s="466"/>
      <c r="B212" s="466"/>
      <c r="C212" s="466"/>
      <c r="D212" s="466"/>
      <c r="E212" s="466"/>
    </row>
    <row r="213" spans="1:5" x14ac:dyDescent="0.2">
      <c r="A213" s="466"/>
      <c r="B213" s="466"/>
      <c r="C213" s="466"/>
      <c r="D213" s="466"/>
      <c r="E213" s="466"/>
    </row>
    <row r="214" spans="1:5" x14ac:dyDescent="0.2">
      <c r="A214" s="466"/>
      <c r="B214" s="466"/>
      <c r="C214" s="466"/>
      <c r="D214" s="466"/>
      <c r="E214" s="466"/>
    </row>
    <row r="215" spans="1:5" x14ac:dyDescent="0.2">
      <c r="A215" s="466"/>
      <c r="B215" s="466"/>
      <c r="C215" s="466"/>
      <c r="D215" s="466"/>
      <c r="E215" s="466"/>
    </row>
    <row r="216" spans="1:5" x14ac:dyDescent="0.2">
      <c r="A216" s="466"/>
      <c r="B216" s="466"/>
      <c r="C216" s="466"/>
      <c r="D216" s="466"/>
      <c r="E216" s="466"/>
    </row>
    <row r="217" spans="1:5" x14ac:dyDescent="0.2">
      <c r="A217" s="466"/>
      <c r="B217" s="466"/>
      <c r="C217" s="466"/>
      <c r="D217" s="466"/>
      <c r="E217" s="466"/>
    </row>
    <row r="218" spans="1:5" x14ac:dyDescent="0.2">
      <c r="A218" s="466"/>
      <c r="B218" s="466"/>
      <c r="C218" s="466"/>
      <c r="D218" s="466"/>
      <c r="E218" s="466"/>
    </row>
    <row r="219" spans="1:5" x14ac:dyDescent="0.2">
      <c r="A219" s="466"/>
      <c r="B219" s="466"/>
      <c r="C219" s="466"/>
      <c r="D219" s="466"/>
      <c r="E219" s="466"/>
    </row>
    <row r="220" spans="1:5" x14ac:dyDescent="0.2">
      <c r="A220" s="466"/>
      <c r="B220" s="466"/>
      <c r="C220" s="466"/>
      <c r="D220" s="466"/>
      <c r="E220" s="466"/>
    </row>
    <row r="221" spans="1:5" x14ac:dyDescent="0.2">
      <c r="A221" s="466"/>
      <c r="B221" s="466"/>
      <c r="C221" s="466"/>
      <c r="D221" s="466"/>
      <c r="E221" s="466"/>
    </row>
    <row r="222" spans="1:5" x14ac:dyDescent="0.2">
      <c r="A222" s="466"/>
      <c r="B222" s="466"/>
      <c r="C222" s="466"/>
      <c r="D222" s="466"/>
      <c r="E222" s="466"/>
    </row>
    <row r="223" spans="1:5" x14ac:dyDescent="0.2">
      <c r="A223" s="466"/>
      <c r="B223" s="466"/>
      <c r="C223" s="466"/>
      <c r="D223" s="466"/>
      <c r="E223" s="466"/>
    </row>
    <row r="224" spans="1:5" x14ac:dyDescent="0.2">
      <c r="A224" s="466"/>
      <c r="B224" s="466"/>
      <c r="C224" s="466"/>
      <c r="D224" s="466"/>
      <c r="E224" s="466"/>
    </row>
    <row r="225" spans="1:5" x14ac:dyDescent="0.2">
      <c r="A225" s="466"/>
      <c r="B225" s="466"/>
      <c r="C225" s="466"/>
      <c r="D225" s="466"/>
      <c r="E225" s="466"/>
    </row>
    <row r="226" spans="1:5" x14ac:dyDescent="0.2">
      <c r="A226" s="466"/>
      <c r="B226" s="466"/>
      <c r="C226" s="466"/>
      <c r="D226" s="466"/>
      <c r="E226" s="466"/>
    </row>
    <row r="227" spans="1:5" x14ac:dyDescent="0.2">
      <c r="A227" s="466"/>
      <c r="B227" s="466"/>
      <c r="C227" s="466"/>
      <c r="D227" s="466"/>
      <c r="E227" s="466"/>
    </row>
    <row r="228" spans="1:5" x14ac:dyDescent="0.2">
      <c r="A228" s="466"/>
      <c r="B228" s="466"/>
      <c r="C228" s="466"/>
      <c r="D228" s="466"/>
      <c r="E228" s="466"/>
    </row>
    <row r="229" spans="1:5" x14ac:dyDescent="0.2">
      <c r="A229" s="466"/>
      <c r="B229" s="466"/>
      <c r="C229" s="466"/>
      <c r="D229" s="466"/>
      <c r="E229" s="466"/>
    </row>
    <row r="230" spans="1:5" x14ac:dyDescent="0.2">
      <c r="A230" s="466"/>
      <c r="B230" s="466"/>
      <c r="C230" s="466"/>
      <c r="D230" s="466"/>
      <c r="E230" s="466"/>
    </row>
    <row r="231" spans="1:5" x14ac:dyDescent="0.2">
      <c r="A231" s="466"/>
      <c r="B231" s="466"/>
      <c r="C231" s="466"/>
      <c r="D231" s="466"/>
      <c r="E231" s="466"/>
    </row>
    <row r="232" spans="1:5" x14ac:dyDescent="0.2">
      <c r="A232" s="466"/>
      <c r="B232" s="466"/>
      <c r="C232" s="466"/>
      <c r="D232" s="466"/>
      <c r="E232" s="466"/>
    </row>
    <row r="233" spans="1:5" x14ac:dyDescent="0.2">
      <c r="A233" s="466"/>
      <c r="B233" s="466"/>
      <c r="C233" s="466"/>
      <c r="D233" s="466"/>
      <c r="E233" s="466"/>
    </row>
    <row r="234" spans="1:5" x14ac:dyDescent="0.2">
      <c r="A234" s="466"/>
      <c r="B234" s="466"/>
      <c r="C234" s="466"/>
      <c r="D234" s="466"/>
      <c r="E234" s="466"/>
    </row>
    <row r="235" spans="1:5" x14ac:dyDescent="0.2">
      <c r="A235" s="466"/>
      <c r="B235" s="466"/>
      <c r="C235" s="466"/>
      <c r="D235" s="466"/>
      <c r="E235" s="466"/>
    </row>
    <row r="236" spans="1:5" x14ac:dyDescent="0.2">
      <c r="A236" s="466"/>
      <c r="B236" s="466"/>
      <c r="C236" s="466"/>
      <c r="D236" s="466"/>
      <c r="E236" s="466"/>
    </row>
    <row r="237" spans="1:5" x14ac:dyDescent="0.2">
      <c r="A237" s="466"/>
      <c r="B237" s="466"/>
      <c r="C237" s="466"/>
      <c r="D237" s="466"/>
      <c r="E237" s="466"/>
    </row>
    <row r="238" spans="1:5" x14ac:dyDescent="0.2">
      <c r="A238" s="466"/>
      <c r="B238" s="466"/>
      <c r="C238" s="466"/>
      <c r="D238" s="466"/>
      <c r="E238" s="466"/>
    </row>
    <row r="239" spans="1:5" x14ac:dyDescent="0.2">
      <c r="A239" s="466"/>
      <c r="B239" s="466"/>
      <c r="C239" s="466"/>
      <c r="D239" s="466"/>
      <c r="E239" s="466"/>
    </row>
    <row r="240" spans="1:5" x14ac:dyDescent="0.2">
      <c r="A240" s="466"/>
      <c r="B240" s="466"/>
      <c r="C240" s="466"/>
      <c r="D240" s="466"/>
      <c r="E240" s="466"/>
    </row>
    <row r="241" spans="1:5" x14ac:dyDescent="0.2">
      <c r="A241" s="466"/>
      <c r="B241" s="466"/>
      <c r="C241" s="466"/>
      <c r="D241" s="466"/>
      <c r="E241" s="466"/>
    </row>
    <row r="242" spans="1:5" x14ac:dyDescent="0.2">
      <c r="A242" s="466"/>
      <c r="B242" s="466"/>
      <c r="C242" s="466"/>
      <c r="D242" s="466"/>
      <c r="E242" s="466"/>
    </row>
    <row r="243" spans="1:5" x14ac:dyDescent="0.2">
      <c r="A243" s="466"/>
      <c r="B243" s="466"/>
      <c r="C243" s="466"/>
      <c r="D243" s="466"/>
      <c r="E243" s="466"/>
    </row>
    <row r="244" spans="1:5" x14ac:dyDescent="0.2">
      <c r="A244" s="466"/>
      <c r="B244" s="466"/>
      <c r="C244" s="466"/>
      <c r="D244" s="466"/>
      <c r="E244" s="466"/>
    </row>
    <row r="245" spans="1:5" x14ac:dyDescent="0.2">
      <c r="A245" s="466"/>
      <c r="B245" s="466"/>
      <c r="C245" s="466"/>
      <c r="D245" s="466"/>
      <c r="E245" s="466"/>
    </row>
    <row r="246" spans="1:5" x14ac:dyDescent="0.2">
      <c r="A246" s="466"/>
      <c r="B246" s="466"/>
      <c r="C246" s="466"/>
      <c r="D246" s="466"/>
      <c r="E246" s="466"/>
    </row>
    <row r="247" spans="1:5" x14ac:dyDescent="0.2">
      <c r="A247" s="466"/>
      <c r="B247" s="466"/>
      <c r="C247" s="466"/>
      <c r="D247" s="466"/>
      <c r="E247" s="466"/>
    </row>
    <row r="248" spans="1:5" x14ac:dyDescent="0.2">
      <c r="A248" s="466"/>
      <c r="B248" s="466"/>
      <c r="C248" s="466"/>
      <c r="D248" s="466"/>
      <c r="E248" s="466"/>
    </row>
    <row r="249" spans="1:5" x14ac:dyDescent="0.2">
      <c r="A249" s="466"/>
      <c r="B249" s="466"/>
      <c r="C249" s="466"/>
      <c r="D249" s="466"/>
      <c r="E249" s="466"/>
    </row>
    <row r="250" spans="1:5" x14ac:dyDescent="0.2">
      <c r="A250" s="466"/>
      <c r="B250" s="466"/>
      <c r="C250" s="466"/>
      <c r="D250" s="466"/>
      <c r="E250" s="466"/>
    </row>
    <row r="251" spans="1:5" x14ac:dyDescent="0.2">
      <c r="A251" s="466"/>
      <c r="B251" s="466"/>
      <c r="C251" s="466"/>
      <c r="D251" s="466"/>
      <c r="E251" s="466"/>
    </row>
    <row r="252" spans="1:5" x14ac:dyDescent="0.2">
      <c r="A252" s="466"/>
      <c r="B252" s="466"/>
      <c r="C252" s="466"/>
      <c r="D252" s="466"/>
      <c r="E252" s="466"/>
    </row>
    <row r="253" spans="1:5" x14ac:dyDescent="0.2">
      <c r="A253" s="466"/>
      <c r="B253" s="466"/>
      <c r="C253" s="466"/>
      <c r="D253" s="466"/>
      <c r="E253" s="466"/>
    </row>
    <row r="254" spans="1:5" x14ac:dyDescent="0.2">
      <c r="A254" s="466"/>
      <c r="B254" s="466"/>
      <c r="C254" s="466"/>
      <c r="D254" s="466"/>
      <c r="E254" s="466"/>
    </row>
    <row r="255" spans="1:5" x14ac:dyDescent="0.2">
      <c r="A255" s="466"/>
      <c r="B255" s="466"/>
      <c r="C255" s="466"/>
      <c r="D255" s="466"/>
      <c r="E255" s="466"/>
    </row>
    <row r="256" spans="1:5" x14ac:dyDescent="0.2">
      <c r="A256" s="466"/>
      <c r="B256" s="466"/>
      <c r="C256" s="466"/>
      <c r="D256" s="466"/>
      <c r="E256" s="466"/>
    </row>
    <row r="257" spans="1:5" x14ac:dyDescent="0.2">
      <c r="A257" s="466"/>
      <c r="B257" s="466"/>
      <c r="C257" s="466"/>
      <c r="D257" s="466"/>
      <c r="E257" s="466"/>
    </row>
    <row r="258" spans="1:5" x14ac:dyDescent="0.2">
      <c r="A258" s="466"/>
      <c r="B258" s="466"/>
      <c r="C258" s="466"/>
      <c r="D258" s="466"/>
      <c r="E258" s="466"/>
    </row>
    <row r="259" spans="1:5" x14ac:dyDescent="0.2">
      <c r="A259" s="466"/>
      <c r="B259" s="466"/>
      <c r="C259" s="466"/>
      <c r="D259" s="466"/>
      <c r="E259" s="466"/>
    </row>
    <row r="260" spans="1:5" x14ac:dyDescent="0.2">
      <c r="A260" s="466"/>
      <c r="B260" s="466"/>
      <c r="C260" s="466"/>
      <c r="D260" s="466"/>
      <c r="E260" s="466"/>
    </row>
    <row r="261" spans="1:5" x14ac:dyDescent="0.2">
      <c r="A261" s="466"/>
      <c r="B261" s="466"/>
      <c r="C261" s="466"/>
      <c r="D261" s="466"/>
      <c r="E261" s="466"/>
    </row>
    <row r="262" spans="1:5" x14ac:dyDescent="0.2">
      <c r="A262" s="466"/>
      <c r="B262" s="466"/>
      <c r="C262" s="466"/>
      <c r="D262" s="466"/>
      <c r="E262" s="466"/>
    </row>
    <row r="263" spans="1:5" x14ac:dyDescent="0.2">
      <c r="A263" s="466"/>
      <c r="B263" s="466"/>
      <c r="C263" s="466"/>
      <c r="D263" s="466"/>
      <c r="E263" s="466"/>
    </row>
    <row r="264" spans="1:5" x14ac:dyDescent="0.2">
      <c r="A264" s="466"/>
      <c r="B264" s="466"/>
      <c r="C264" s="466"/>
      <c r="D264" s="466"/>
      <c r="E264" s="466"/>
    </row>
    <row r="265" spans="1:5" x14ac:dyDescent="0.2">
      <c r="A265" s="466"/>
      <c r="B265" s="466"/>
      <c r="C265" s="466"/>
      <c r="D265" s="466"/>
      <c r="E265" s="466"/>
    </row>
    <row r="266" spans="1:5" x14ac:dyDescent="0.2">
      <c r="A266" s="466"/>
      <c r="B266" s="466"/>
      <c r="C266" s="466"/>
      <c r="D266" s="466"/>
      <c r="E266" s="466"/>
    </row>
    <row r="267" spans="1:5" x14ac:dyDescent="0.2">
      <c r="A267" s="466"/>
      <c r="B267" s="466"/>
      <c r="C267" s="466"/>
      <c r="D267" s="466"/>
      <c r="E267" s="466"/>
    </row>
    <row r="268" spans="1:5" x14ac:dyDescent="0.2">
      <c r="A268" s="466"/>
      <c r="B268" s="466"/>
      <c r="C268" s="466"/>
      <c r="D268" s="466"/>
      <c r="E268" s="466"/>
    </row>
    <row r="269" spans="1:5" x14ac:dyDescent="0.2">
      <c r="A269" s="466"/>
      <c r="B269" s="466"/>
      <c r="C269" s="466"/>
      <c r="D269" s="466"/>
      <c r="E269" s="466"/>
    </row>
    <row r="270" spans="1:5" x14ac:dyDescent="0.2">
      <c r="A270" s="466"/>
      <c r="B270" s="466"/>
      <c r="C270" s="466"/>
      <c r="D270" s="466"/>
      <c r="E270" s="466"/>
    </row>
    <row r="271" spans="1:5" x14ac:dyDescent="0.2">
      <c r="A271" s="466"/>
      <c r="B271" s="466"/>
      <c r="C271" s="466"/>
      <c r="D271" s="466"/>
      <c r="E271" s="466"/>
    </row>
    <row r="272" spans="1:5" x14ac:dyDescent="0.2">
      <c r="A272" s="466"/>
      <c r="B272" s="466"/>
      <c r="C272" s="466"/>
      <c r="D272" s="466"/>
      <c r="E272" s="466"/>
    </row>
    <row r="273" spans="1:5" x14ac:dyDescent="0.2">
      <c r="A273" s="466"/>
      <c r="B273" s="466"/>
      <c r="C273" s="466"/>
      <c r="D273" s="466"/>
      <c r="E273" s="466"/>
    </row>
    <row r="274" spans="1:5" x14ac:dyDescent="0.2">
      <c r="A274" s="466"/>
      <c r="B274" s="466"/>
      <c r="C274" s="466"/>
      <c r="D274" s="466"/>
      <c r="E274" s="466"/>
    </row>
    <row r="275" spans="1:5" x14ac:dyDescent="0.2">
      <c r="A275" s="466"/>
      <c r="B275" s="466"/>
      <c r="C275" s="466"/>
      <c r="D275" s="466"/>
      <c r="E275" s="466"/>
    </row>
    <row r="276" spans="1:5" x14ac:dyDescent="0.2">
      <c r="A276" s="466"/>
      <c r="B276" s="466"/>
      <c r="C276" s="466"/>
      <c r="D276" s="466"/>
      <c r="E276" s="466"/>
    </row>
    <row r="277" spans="1:5" x14ac:dyDescent="0.2">
      <c r="A277" s="466"/>
      <c r="B277" s="466"/>
      <c r="C277" s="466"/>
      <c r="D277" s="466"/>
      <c r="E277" s="466"/>
    </row>
    <row r="278" spans="1:5" x14ac:dyDescent="0.2">
      <c r="A278" s="466"/>
      <c r="B278" s="466"/>
      <c r="C278" s="466"/>
      <c r="D278" s="466"/>
      <c r="E278" s="466"/>
    </row>
    <row r="279" spans="1:5" x14ac:dyDescent="0.2">
      <c r="A279" s="466"/>
      <c r="B279" s="466"/>
      <c r="C279" s="466"/>
      <c r="D279" s="466"/>
      <c r="E279" s="466"/>
    </row>
    <row r="280" spans="1:5" x14ac:dyDescent="0.2">
      <c r="A280" s="466"/>
      <c r="B280" s="466"/>
      <c r="C280" s="466"/>
      <c r="D280" s="466"/>
      <c r="E280" s="466"/>
    </row>
    <row r="281" spans="1:5" x14ac:dyDescent="0.2">
      <c r="A281" s="466"/>
      <c r="B281" s="466"/>
      <c r="C281" s="466"/>
      <c r="D281" s="466"/>
      <c r="E281" s="466"/>
    </row>
    <row r="282" spans="1:5" x14ac:dyDescent="0.2">
      <c r="A282" s="466"/>
      <c r="B282" s="466"/>
      <c r="C282" s="466"/>
      <c r="D282" s="466"/>
      <c r="E282" s="466"/>
    </row>
    <row r="283" spans="1:5" x14ac:dyDescent="0.2">
      <c r="A283" s="466"/>
      <c r="B283" s="466"/>
      <c r="C283" s="466"/>
      <c r="D283" s="466"/>
      <c r="E283" s="466"/>
    </row>
    <row r="284" spans="1:5" x14ac:dyDescent="0.2">
      <c r="A284" s="466"/>
      <c r="B284" s="466"/>
      <c r="C284" s="466"/>
      <c r="D284" s="466"/>
      <c r="E284" s="466"/>
    </row>
    <row r="285" spans="1:5" x14ac:dyDescent="0.2">
      <c r="A285" s="466"/>
      <c r="B285" s="466"/>
      <c r="C285" s="466"/>
      <c r="D285" s="466"/>
      <c r="E285" s="466"/>
    </row>
    <row r="286" spans="1:5" x14ac:dyDescent="0.2">
      <c r="A286" s="466"/>
      <c r="B286" s="466"/>
      <c r="C286" s="466"/>
      <c r="D286" s="466"/>
      <c r="E286" s="466"/>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4" customWidth="1"/>
    <col min="2" max="4" width="13.75" style="453" customWidth="1"/>
    <col min="5" max="7" width="13.75" style="488" customWidth="1"/>
    <col min="8" max="8" width="13.75" style="476" customWidth="1"/>
    <col min="9" max="14" width="13.75" style="488" customWidth="1"/>
    <col min="15" max="16384" width="11" style="453"/>
  </cols>
  <sheetData>
    <row r="1" spans="1:14" s="475" customFormat="1" ht="15" customHeight="1" x14ac:dyDescent="0.2">
      <c r="E1" s="476"/>
      <c r="F1" s="476"/>
      <c r="G1" s="476"/>
      <c r="H1" s="476"/>
      <c r="I1" s="476"/>
      <c r="J1" s="476"/>
      <c r="K1" s="476"/>
      <c r="L1" s="476"/>
      <c r="M1" s="476"/>
      <c r="N1" s="476"/>
    </row>
    <row r="2" spans="1:14" s="475" customFormat="1" ht="15" customHeight="1" x14ac:dyDescent="0.2">
      <c r="A2" s="477" t="s">
        <v>65</v>
      </c>
      <c r="E2" s="476"/>
      <c r="F2" s="476"/>
      <c r="G2" s="476"/>
      <c r="H2" s="476"/>
      <c r="I2" s="476"/>
      <c r="J2" s="476"/>
      <c r="K2" s="476"/>
      <c r="L2" s="476"/>
      <c r="M2" s="476"/>
      <c r="N2" s="476"/>
    </row>
    <row r="3" spans="1:14" s="475" customFormat="1" ht="15" customHeight="1" x14ac:dyDescent="0.2">
      <c r="E3" s="476"/>
      <c r="F3" s="476"/>
      <c r="G3" s="476"/>
      <c r="H3" s="476"/>
      <c r="I3" s="476"/>
      <c r="J3" s="476"/>
      <c r="K3" s="476"/>
      <c r="L3" s="476"/>
      <c r="M3" s="476"/>
      <c r="N3" s="476"/>
    </row>
    <row r="4" spans="1:14" s="475" customFormat="1" ht="15" customHeight="1" x14ac:dyDescent="0.2">
      <c r="B4" s="678" t="s">
        <v>436</v>
      </c>
      <c r="C4" s="678"/>
      <c r="D4" s="678" t="s">
        <v>437</v>
      </c>
      <c r="E4" s="678"/>
      <c r="F4" s="672" t="s">
        <v>438</v>
      </c>
      <c r="G4" s="672"/>
      <c r="H4" s="672" t="s">
        <v>439</v>
      </c>
      <c r="I4" s="672"/>
      <c r="J4" s="672" t="s">
        <v>440</v>
      </c>
      <c r="K4" s="672"/>
      <c r="L4" s="672"/>
      <c r="M4" s="672"/>
      <c r="N4" s="672"/>
    </row>
    <row r="5" spans="1:14" s="475" customFormat="1" ht="15" customHeight="1" x14ac:dyDescent="0.2">
      <c r="B5" s="475" t="s">
        <v>441</v>
      </c>
      <c r="C5" s="475" t="s">
        <v>442</v>
      </c>
      <c r="D5" s="475" t="s">
        <v>441</v>
      </c>
      <c r="E5" s="475" t="s">
        <v>442</v>
      </c>
      <c r="F5" s="475" t="s">
        <v>441</v>
      </c>
      <c r="G5" s="475" t="s">
        <v>442</v>
      </c>
      <c r="H5" s="475" t="s">
        <v>441</v>
      </c>
      <c r="I5" s="475" t="s">
        <v>442</v>
      </c>
      <c r="J5" s="476" t="s">
        <v>443</v>
      </c>
      <c r="K5" s="476" t="s">
        <v>444</v>
      </c>
      <c r="L5" s="476" t="s">
        <v>445</v>
      </c>
      <c r="M5" s="476" t="s">
        <v>446</v>
      </c>
      <c r="N5" s="476" t="s">
        <v>447</v>
      </c>
    </row>
    <row r="6" spans="1:14" s="475" customFormat="1" ht="15" customHeight="1" x14ac:dyDescent="0.2">
      <c r="A6" s="478" t="s">
        <v>448</v>
      </c>
      <c r="B6" s="479">
        <f>'Tabelle 2.3'!J11</f>
        <v>0.79219337205329687</v>
      </c>
      <c r="C6" s="480">
        <f>'Tabelle 3.3'!J11</f>
        <v>-2.4476831091180866</v>
      </c>
      <c r="D6" s="481">
        <f t="shared" ref="D6:E9" si="0">IF(OR(AND(B6&gt;=-50,B6&lt;=50),ISNUMBER(B6)=FALSE),B6,"")</f>
        <v>0.79219337205329687</v>
      </c>
      <c r="E6" s="481">
        <f t="shared" si="0"/>
        <v>-2.4476831091180866</v>
      </c>
      <c r="F6" s="476" t="str">
        <f t="shared" ref="F6:G9" si="1">IF(ISNUMBER(B6)=FALSE,"",IF(B6&lt;-50,"&lt; -50",IF(B6&gt;50,"&gt; 50","")))</f>
        <v/>
      </c>
      <c r="G6" s="476" t="str">
        <f t="shared" si="1"/>
        <v/>
      </c>
      <c r="H6" s="482" t="str">
        <f t="shared" ref="H6:I9" si="2">IF(B6&lt;-50,0.75,IF(B6&gt;50,-0.75,""))</f>
        <v/>
      </c>
      <c r="I6" s="482" t="str">
        <f t="shared" si="2"/>
        <v/>
      </c>
      <c r="J6" s="476" t="e">
        <f>IF(OR(B6&lt;-50,B6&gt;50),N6,#N/A)</f>
        <v>#N/A</v>
      </c>
      <c r="K6" s="476" t="e">
        <f>IF(B6&lt;-50,-45,IF(B6&gt;50,45,#N/A))</f>
        <v>#N/A</v>
      </c>
      <c r="L6" s="476" t="e">
        <f>IF(OR(C6&lt;-50,C6&gt;50),N6,#N/A)</f>
        <v>#N/A</v>
      </c>
      <c r="M6" s="476" t="e">
        <f>IF(C6&lt;-50,-45,IF(C6&gt;50,45,#N/A))</f>
        <v>#N/A</v>
      </c>
      <c r="N6" s="476">
        <v>5</v>
      </c>
    </row>
    <row r="7" spans="1:14" s="475" customFormat="1" ht="15" customHeight="1" x14ac:dyDescent="0.2">
      <c r="A7" s="478" t="s">
        <v>449</v>
      </c>
      <c r="B7" s="479">
        <f>'Tabelle 2.1'!J25</f>
        <v>1.0013227114154917</v>
      </c>
      <c r="C7" s="480">
        <f>'Tabelle 3.1'!J23</f>
        <v>-1.8915068707011207</v>
      </c>
      <c r="D7" s="481">
        <f t="shared" si="0"/>
        <v>1.0013227114154917</v>
      </c>
      <c r="E7" s="481">
        <f>IF(OR(AND(C7&gt;=-50,C7&lt;=50),ISNUMBER(C7)=FALSE),C7,"")</f>
        <v>-1.8915068707011207</v>
      </c>
      <c r="F7" s="476" t="str">
        <f t="shared" si="1"/>
        <v/>
      </c>
      <c r="G7" s="476" t="str">
        <f>IF(ISNUMBER(C7)=FALSE,"",IF(C7&lt;-50,"&lt; -50",IF(C7&gt;50,"&gt; 50","")))</f>
        <v/>
      </c>
      <c r="H7" s="482" t="str">
        <f t="shared" si="2"/>
        <v/>
      </c>
      <c r="I7" s="482" t="str">
        <f>IF(C7&lt;-50,0.75,IF(C7&gt;50,-0.75,""))</f>
        <v/>
      </c>
      <c r="J7" s="476" t="e">
        <f>IF(OR(B7&lt;-50,B7&gt;50),N7,#N/A)</f>
        <v>#N/A</v>
      </c>
      <c r="K7" s="476" t="e">
        <f>IF(B7&lt;-50,-45,IF(B7&gt;50,45,#N/A))</f>
        <v>#N/A</v>
      </c>
      <c r="L7" s="476" t="e">
        <f>IF(OR(C7&lt;-50,C7&gt;50),N7,#N/A)</f>
        <v>#N/A</v>
      </c>
      <c r="M7" s="476" t="e">
        <f>IF(C7&lt;-50,-45,IF(C7&gt;50,45,#N/A))</f>
        <v>#N/A</v>
      </c>
      <c r="N7" s="476">
        <v>15</v>
      </c>
    </row>
    <row r="8" spans="1:14" s="475" customFormat="1" ht="15" customHeight="1" x14ac:dyDescent="0.2">
      <c r="A8" s="478" t="s">
        <v>450</v>
      </c>
      <c r="B8" s="479">
        <f>'Tabelle 2.1'!J38</f>
        <v>1.1186464311118853</v>
      </c>
      <c r="C8" s="480">
        <f>'Tabelle 3.1'!J34</f>
        <v>-2.7637010795899166</v>
      </c>
      <c r="D8" s="481">
        <f t="shared" si="0"/>
        <v>1.1186464311118853</v>
      </c>
      <c r="E8" s="481">
        <f>IF(OR(AND(C8&gt;=-50,C8&lt;=50),ISNUMBER(C8)=FALSE),C8,"")</f>
        <v>-2.7637010795899166</v>
      </c>
      <c r="F8" s="476" t="str">
        <f t="shared" si="1"/>
        <v/>
      </c>
      <c r="G8" s="476" t="str">
        <f>IF(ISNUMBER(C8)=FALSE,"",IF(C8&lt;-50,"&lt; -50",IF(C8&gt;50,"&gt; 50","")))</f>
        <v/>
      </c>
      <c r="H8" s="482" t="str">
        <f t="shared" si="2"/>
        <v/>
      </c>
      <c r="I8" s="482" t="str">
        <f>IF(C8&lt;-50,0.75,IF(C8&gt;50,-0.75,""))</f>
        <v/>
      </c>
      <c r="J8" s="476" t="e">
        <f>IF(OR(B8&lt;-50,B8&gt;50),N8,#N/A)</f>
        <v>#N/A</v>
      </c>
      <c r="K8" s="476" t="e">
        <f>IF(B8&lt;-50,-45,IF(B8&gt;50,45,#N/A))</f>
        <v>#N/A</v>
      </c>
      <c r="L8" s="476" t="e">
        <f>IF(OR(C8&lt;-50,C8&gt;50),N8,#N/A)</f>
        <v>#N/A</v>
      </c>
      <c r="M8" s="476" t="e">
        <f>IF(C8&lt;-50,-45,IF(C8&gt;50,45,#N/A))</f>
        <v>#N/A</v>
      </c>
      <c r="N8" s="476">
        <v>25</v>
      </c>
    </row>
    <row r="9" spans="1:14" s="475" customFormat="1" ht="15" customHeight="1" x14ac:dyDescent="0.2">
      <c r="A9" s="478" t="s">
        <v>451</v>
      </c>
      <c r="B9" s="479">
        <f>'Tabelle 2.1'!J51</f>
        <v>1.0875687030768</v>
      </c>
      <c r="C9" s="480">
        <f>'Tabelle 3.1'!J45</f>
        <v>-2.8655893304673015</v>
      </c>
      <c r="D9" s="481">
        <f t="shared" si="0"/>
        <v>1.0875687030768</v>
      </c>
      <c r="E9" s="481">
        <f t="shared" si="0"/>
        <v>-2.8655893304673015</v>
      </c>
      <c r="F9" s="476" t="str">
        <f t="shared" si="1"/>
        <v/>
      </c>
      <c r="G9" s="476" t="str">
        <f t="shared" si="1"/>
        <v/>
      </c>
      <c r="H9" s="482" t="str">
        <f t="shared" si="2"/>
        <v/>
      </c>
      <c r="I9" s="482" t="str">
        <f t="shared" si="2"/>
        <v/>
      </c>
      <c r="J9" s="476" t="e">
        <f>IF(OR(B9&lt;-50,B9&gt;50),N9,#N/A)</f>
        <v>#N/A</v>
      </c>
      <c r="K9" s="476" t="e">
        <f>IF(B9&lt;-50,-45,IF(B9&gt;50,45,#N/A))</f>
        <v>#N/A</v>
      </c>
      <c r="L9" s="476" t="e">
        <f>IF(OR(C9&lt;-50,C9&gt;50),N9,#N/A)</f>
        <v>#N/A</v>
      </c>
      <c r="M9" s="476" t="e">
        <f>IF(C9&lt;-50,-45,IF(C9&gt;50,45,#N/A))</f>
        <v>#N/A</v>
      </c>
      <c r="N9" s="476">
        <v>35</v>
      </c>
    </row>
    <row r="10" spans="1:14" s="475" customFormat="1" ht="15" customHeight="1" x14ac:dyDescent="0.2">
      <c r="E10" s="476"/>
      <c r="F10" s="476"/>
      <c r="G10" s="476"/>
      <c r="H10" s="476"/>
      <c r="I10" s="476"/>
      <c r="J10" s="476"/>
      <c r="K10" s="476"/>
      <c r="L10" s="476"/>
      <c r="M10" s="476"/>
      <c r="N10" s="476"/>
    </row>
    <row r="11" spans="1:14" s="475" customFormat="1" ht="15" customHeight="1" x14ac:dyDescent="0.2">
      <c r="E11" s="476"/>
      <c r="F11" s="476"/>
      <c r="G11" s="476"/>
      <c r="H11" s="476"/>
      <c r="I11" s="476"/>
      <c r="J11" s="476"/>
      <c r="K11" s="476"/>
      <c r="L11" s="476"/>
      <c r="M11" s="476"/>
      <c r="N11" s="476"/>
    </row>
    <row r="12" spans="1:14" s="475" customFormat="1" ht="15" customHeight="1" x14ac:dyDescent="0.2">
      <c r="A12" s="679" t="s">
        <v>452</v>
      </c>
      <c r="B12" s="678" t="s">
        <v>436</v>
      </c>
      <c r="C12" s="678"/>
      <c r="D12" s="678" t="s">
        <v>437</v>
      </c>
      <c r="E12" s="678"/>
      <c r="F12" s="672" t="s">
        <v>438</v>
      </c>
      <c r="G12" s="672"/>
      <c r="H12" s="672" t="s">
        <v>439</v>
      </c>
      <c r="I12" s="672"/>
      <c r="J12" s="672" t="s">
        <v>440</v>
      </c>
      <c r="K12" s="672"/>
      <c r="L12" s="672"/>
      <c r="M12" s="672"/>
      <c r="N12" s="672"/>
    </row>
    <row r="13" spans="1:14" s="475" customFormat="1" ht="15" customHeight="1" x14ac:dyDescent="0.2">
      <c r="A13" s="679"/>
      <c r="B13" s="475" t="s">
        <v>441</v>
      </c>
      <c r="C13" s="475" t="s">
        <v>442</v>
      </c>
      <c r="D13" s="475" t="s">
        <v>441</v>
      </c>
      <c r="E13" s="475" t="s">
        <v>442</v>
      </c>
      <c r="F13" s="475" t="s">
        <v>441</v>
      </c>
      <c r="G13" s="475" t="s">
        <v>442</v>
      </c>
      <c r="H13" s="475" t="s">
        <v>441</v>
      </c>
      <c r="I13" s="475" t="s">
        <v>442</v>
      </c>
      <c r="J13" s="476" t="s">
        <v>443</v>
      </c>
      <c r="K13" s="476" t="s">
        <v>444</v>
      </c>
      <c r="L13" s="476" t="s">
        <v>445</v>
      </c>
      <c r="M13" s="476" t="s">
        <v>446</v>
      </c>
      <c r="N13" s="476" t="s">
        <v>447</v>
      </c>
    </row>
    <row r="14" spans="1:14" s="475" customFormat="1" ht="15" customHeight="1" x14ac:dyDescent="0.2">
      <c r="A14" s="475">
        <v>1</v>
      </c>
      <c r="B14" s="479">
        <f>'Tabelle 2.3'!J11</f>
        <v>0.79219337205329687</v>
      </c>
      <c r="C14" s="480">
        <f>'Tabelle 3.3'!J11</f>
        <v>-2.4476831091180866</v>
      </c>
      <c r="D14" s="481">
        <f>IF(OR(AND(B14&gt;=-50,B14&lt;=50),ISNUMBER(B14)=FALSE),B14,"")</f>
        <v>0.79219337205329687</v>
      </c>
      <c r="E14" s="481">
        <f>IF(OR(AND(C14&gt;=-50,C14&lt;=50),ISNUMBER(C14)=FALSE),C14,"")</f>
        <v>-2.4476831091180866</v>
      </c>
      <c r="F14" s="476" t="str">
        <f>IF(ISNUMBER(B14)=FALSE,"",IF(B14&lt;-50,"&lt; -50",IF(B14&gt;50,"&gt; 50","")))</f>
        <v/>
      </c>
      <c r="G14" s="476" t="str">
        <f>IF(ISNUMBER(C14)=FALSE,"",IF(C14&lt;-50,"&lt; -50",IF(C14&gt;50,"&gt; 50","")))</f>
        <v/>
      </c>
      <c r="H14" s="482" t="str">
        <f>IF(B14&lt;-50,0.75,IF(B14&gt;50,-0.75,""))</f>
        <v/>
      </c>
      <c r="I14" s="482" t="str">
        <f>IF(C14&lt;-50,0.75,IF(C14&gt;50,-0.75,""))</f>
        <v/>
      </c>
      <c r="J14" s="476" t="e">
        <f>IF(OR(B14&lt;-50,B14&gt;50),N14,#N/A)</f>
        <v>#N/A</v>
      </c>
      <c r="K14" s="476" t="e">
        <f>IF(B14&lt;-50,-45,IF(B14&gt;50,45,#N/A))</f>
        <v>#N/A</v>
      </c>
      <c r="L14" s="476" t="e">
        <f>IF(OR(C14&lt;-50,C14&gt;50),N14,#N/A)</f>
        <v>#N/A</v>
      </c>
      <c r="M14" s="476" t="e">
        <f>IF(C14&lt;-50,-45,IF(C14&gt;50,45,#N/A))</f>
        <v>#N/A</v>
      </c>
      <c r="N14" s="476">
        <v>5</v>
      </c>
    </row>
    <row r="15" spans="1:14" s="475" customFormat="1" ht="15" customHeight="1" x14ac:dyDescent="0.2">
      <c r="A15" s="475">
        <v>2</v>
      </c>
      <c r="B15" s="479" t="str">
        <f>'Tabelle 2.3'!J12</f>
        <v>*</v>
      </c>
      <c r="C15" s="480" t="str">
        <f>'Tabelle 3.3'!J12</f>
        <v>*</v>
      </c>
      <c r="D15" s="481" t="str">
        <f t="shared" ref="D15:E45" si="3">IF(OR(AND(B15&gt;=-50,B15&lt;=50),ISNUMBER(B15)=FALSE),B15,"")</f>
        <v>*</v>
      </c>
      <c r="E15" s="481" t="str">
        <f t="shared" si="3"/>
        <v>*</v>
      </c>
      <c r="F15" s="476" t="str">
        <f t="shared" ref="F15:G45" si="4">IF(ISNUMBER(B15)=FALSE,"",IF(B15&lt;-50,"&lt; -50",IF(B15&gt;50,"&gt; 50","")))</f>
        <v/>
      </c>
      <c r="G15" s="476" t="str">
        <f t="shared" si="4"/>
        <v/>
      </c>
      <c r="H15" s="482">
        <f t="shared" ref="H15:I45" si="5">IF(B15&lt;-50,0.75,IF(B15&gt;50,-0.75,""))</f>
        <v>-0.75</v>
      </c>
      <c r="I15" s="482">
        <f t="shared" si="5"/>
        <v>-0.75</v>
      </c>
      <c r="J15" s="476">
        <f t="shared" ref="J15:J45" si="6">IF(OR(B15&lt;-50,B15&gt;50),N15,#N/A)</f>
        <v>15</v>
      </c>
      <c r="K15" s="476">
        <f t="shared" ref="K15:K45" si="7">IF(B15&lt;-50,-45,IF(B15&gt;50,45,#N/A))</f>
        <v>45</v>
      </c>
      <c r="L15" s="476">
        <f t="shared" ref="L15:L45" si="8">IF(OR(C15&lt;-50,C15&gt;50),N15,#N/A)</f>
        <v>15</v>
      </c>
      <c r="M15" s="476">
        <f t="shared" ref="M15:M45" si="9">IF(C15&lt;-50,-45,IF(C15&gt;50,45,#N/A))</f>
        <v>45</v>
      </c>
      <c r="N15" s="476">
        <v>15</v>
      </c>
    </row>
    <row r="16" spans="1:14" s="475" customFormat="1" ht="15" customHeight="1" x14ac:dyDescent="0.2">
      <c r="A16" s="475">
        <v>3</v>
      </c>
      <c r="B16" s="479" t="str">
        <f>'Tabelle 2.3'!J13</f>
        <v>*</v>
      </c>
      <c r="C16" s="480" t="str">
        <f>'Tabelle 3.3'!J13</f>
        <v>*</v>
      </c>
      <c r="D16" s="481" t="str">
        <f t="shared" si="3"/>
        <v>*</v>
      </c>
      <c r="E16" s="481" t="str">
        <f t="shared" si="3"/>
        <v>*</v>
      </c>
      <c r="F16" s="476" t="str">
        <f t="shared" si="4"/>
        <v/>
      </c>
      <c r="G16" s="476" t="str">
        <f t="shared" si="4"/>
        <v/>
      </c>
      <c r="H16" s="482">
        <f t="shared" si="5"/>
        <v>-0.75</v>
      </c>
      <c r="I16" s="482">
        <f t="shared" si="5"/>
        <v>-0.75</v>
      </c>
      <c r="J16" s="476">
        <f t="shared" si="6"/>
        <v>25</v>
      </c>
      <c r="K16" s="476">
        <f t="shared" si="7"/>
        <v>45</v>
      </c>
      <c r="L16" s="476">
        <f t="shared" si="8"/>
        <v>25</v>
      </c>
      <c r="M16" s="476">
        <f t="shared" si="9"/>
        <v>45</v>
      </c>
      <c r="N16" s="476">
        <v>25</v>
      </c>
    </row>
    <row r="17" spans="1:14" s="475" customFormat="1" ht="15" customHeight="1" x14ac:dyDescent="0.2">
      <c r="A17" s="475">
        <v>4</v>
      </c>
      <c r="B17" s="479">
        <f>'Tabelle 2.3'!J14</f>
        <v>-2.7320286766130595</v>
      </c>
      <c r="C17" s="480">
        <f>'Tabelle 3.3'!J14</f>
        <v>-9.8569157392686808</v>
      </c>
      <c r="D17" s="481">
        <f t="shared" si="3"/>
        <v>-2.7320286766130595</v>
      </c>
      <c r="E17" s="481">
        <f t="shared" si="3"/>
        <v>-9.8569157392686808</v>
      </c>
      <c r="F17" s="476" t="str">
        <f t="shared" si="4"/>
        <v/>
      </c>
      <c r="G17" s="476" t="str">
        <f t="shared" si="4"/>
        <v/>
      </c>
      <c r="H17" s="482" t="str">
        <f t="shared" si="5"/>
        <v/>
      </c>
      <c r="I17" s="482" t="str">
        <f t="shared" si="5"/>
        <v/>
      </c>
      <c r="J17" s="476" t="e">
        <f t="shared" si="6"/>
        <v>#N/A</v>
      </c>
      <c r="K17" s="476" t="e">
        <f t="shared" si="7"/>
        <v>#N/A</v>
      </c>
      <c r="L17" s="476" t="e">
        <f t="shared" si="8"/>
        <v>#N/A</v>
      </c>
      <c r="M17" s="476" t="e">
        <f t="shared" si="9"/>
        <v>#N/A</v>
      </c>
      <c r="N17" s="476">
        <v>36</v>
      </c>
    </row>
    <row r="18" spans="1:14" s="475" customFormat="1" ht="15" customHeight="1" x14ac:dyDescent="0.2">
      <c r="A18" s="475">
        <v>5</v>
      </c>
      <c r="B18" s="479">
        <f>'Tabelle 2.3'!J15</f>
        <v>-1.4669926650366749</v>
      </c>
      <c r="C18" s="480">
        <f>'Tabelle 3.3'!J15</f>
        <v>4.0723981900452486</v>
      </c>
      <c r="D18" s="481">
        <f t="shared" si="3"/>
        <v>-1.4669926650366749</v>
      </c>
      <c r="E18" s="481">
        <f t="shared" si="3"/>
        <v>4.0723981900452486</v>
      </c>
      <c r="F18" s="476" t="str">
        <f t="shared" si="4"/>
        <v/>
      </c>
      <c r="G18" s="476" t="str">
        <f t="shared" si="4"/>
        <v/>
      </c>
      <c r="H18" s="482" t="str">
        <f t="shared" si="5"/>
        <v/>
      </c>
      <c r="I18" s="482" t="str">
        <f t="shared" si="5"/>
        <v/>
      </c>
      <c r="J18" s="476" t="e">
        <f t="shared" si="6"/>
        <v>#N/A</v>
      </c>
      <c r="K18" s="476" t="e">
        <f t="shared" si="7"/>
        <v>#N/A</v>
      </c>
      <c r="L18" s="476" t="e">
        <f t="shared" si="8"/>
        <v>#N/A</v>
      </c>
      <c r="M18" s="476" t="e">
        <f t="shared" si="9"/>
        <v>#N/A</v>
      </c>
      <c r="N18" s="476">
        <v>46</v>
      </c>
    </row>
    <row r="19" spans="1:14" s="475" customFormat="1" ht="15" customHeight="1" x14ac:dyDescent="0.2">
      <c r="A19" s="475">
        <v>6</v>
      </c>
      <c r="B19" s="479">
        <f>'Tabelle 2.3'!J16</f>
        <v>-3.2339161238715577</v>
      </c>
      <c r="C19" s="480">
        <f>'Tabelle 3.3'!J16</f>
        <v>-14.150943396226415</v>
      </c>
      <c r="D19" s="481">
        <f t="shared" si="3"/>
        <v>-3.2339161238715577</v>
      </c>
      <c r="E19" s="481">
        <f t="shared" si="3"/>
        <v>-14.150943396226415</v>
      </c>
      <c r="F19" s="476" t="str">
        <f t="shared" si="4"/>
        <v/>
      </c>
      <c r="G19" s="476" t="str">
        <f t="shared" si="4"/>
        <v/>
      </c>
      <c r="H19" s="482" t="str">
        <f t="shared" si="5"/>
        <v/>
      </c>
      <c r="I19" s="482" t="str">
        <f t="shared" si="5"/>
        <v/>
      </c>
      <c r="J19" s="476" t="e">
        <f t="shared" si="6"/>
        <v>#N/A</v>
      </c>
      <c r="K19" s="476" t="e">
        <f t="shared" si="7"/>
        <v>#N/A</v>
      </c>
      <c r="L19" s="476" t="e">
        <f t="shared" si="8"/>
        <v>#N/A</v>
      </c>
      <c r="M19" s="476" t="e">
        <f t="shared" si="9"/>
        <v>#N/A</v>
      </c>
      <c r="N19" s="476">
        <v>56</v>
      </c>
    </row>
    <row r="20" spans="1:14" s="475" customFormat="1" ht="15" customHeight="1" x14ac:dyDescent="0.2">
      <c r="A20" s="475">
        <v>7</v>
      </c>
      <c r="B20" s="479">
        <f>'Tabelle 2.3'!J17</f>
        <v>1.7264276228419655</v>
      </c>
      <c r="C20" s="480">
        <f>'Tabelle 3.3'!J17</f>
        <v>-28.888888888888889</v>
      </c>
      <c r="D20" s="481">
        <f t="shared" si="3"/>
        <v>1.7264276228419655</v>
      </c>
      <c r="E20" s="481">
        <f t="shared" si="3"/>
        <v>-28.888888888888889</v>
      </c>
      <c r="F20" s="476" t="str">
        <f t="shared" si="4"/>
        <v/>
      </c>
      <c r="G20" s="476" t="str">
        <f t="shared" si="4"/>
        <v/>
      </c>
      <c r="H20" s="482" t="str">
        <f t="shared" si="5"/>
        <v/>
      </c>
      <c r="I20" s="482" t="str">
        <f t="shared" si="5"/>
        <v/>
      </c>
      <c r="J20" s="476" t="e">
        <f t="shared" si="6"/>
        <v>#N/A</v>
      </c>
      <c r="K20" s="476" t="e">
        <f t="shared" si="7"/>
        <v>#N/A</v>
      </c>
      <c r="L20" s="476" t="e">
        <f t="shared" si="8"/>
        <v>#N/A</v>
      </c>
      <c r="M20" s="476" t="e">
        <f t="shared" si="9"/>
        <v>#N/A</v>
      </c>
      <c r="N20" s="476">
        <v>67</v>
      </c>
    </row>
    <row r="21" spans="1:14" s="475" customFormat="1" ht="15" customHeight="1" x14ac:dyDescent="0.2">
      <c r="A21" s="475">
        <v>8</v>
      </c>
      <c r="B21" s="479" t="str">
        <f>'Tabelle 2.3'!J18</f>
        <v>*</v>
      </c>
      <c r="C21" s="480" t="str">
        <f>'Tabelle 3.3'!J18</f>
        <v>*</v>
      </c>
      <c r="D21" s="481" t="str">
        <f t="shared" si="3"/>
        <v>*</v>
      </c>
      <c r="E21" s="481" t="str">
        <f t="shared" si="3"/>
        <v>*</v>
      </c>
      <c r="F21" s="476" t="str">
        <f t="shared" si="4"/>
        <v/>
      </c>
      <c r="G21" s="476" t="str">
        <f t="shared" si="4"/>
        <v/>
      </c>
      <c r="H21" s="482">
        <f t="shared" si="5"/>
        <v>-0.75</v>
      </c>
      <c r="I21" s="482">
        <f t="shared" si="5"/>
        <v>-0.75</v>
      </c>
      <c r="J21" s="476">
        <f t="shared" si="6"/>
        <v>77</v>
      </c>
      <c r="K21" s="476">
        <f t="shared" si="7"/>
        <v>45</v>
      </c>
      <c r="L21" s="476">
        <f t="shared" si="8"/>
        <v>77</v>
      </c>
      <c r="M21" s="476">
        <f t="shared" si="9"/>
        <v>45</v>
      </c>
      <c r="N21" s="476">
        <v>77</v>
      </c>
    </row>
    <row r="22" spans="1:14" s="475" customFormat="1" ht="15" customHeight="1" x14ac:dyDescent="0.2">
      <c r="A22" s="475">
        <v>9</v>
      </c>
      <c r="B22" s="479">
        <f>'Tabelle 2.3'!J19</f>
        <v>4.3983621714436669</v>
      </c>
      <c r="C22" s="480">
        <f>'Tabelle 3.3'!J19</f>
        <v>-2.2471910112359552</v>
      </c>
      <c r="D22" s="481">
        <f t="shared" si="3"/>
        <v>4.3983621714436669</v>
      </c>
      <c r="E22" s="481">
        <f t="shared" si="3"/>
        <v>-2.2471910112359552</v>
      </c>
      <c r="F22" s="476" t="str">
        <f t="shared" si="4"/>
        <v/>
      </c>
      <c r="G22" s="476" t="str">
        <f t="shared" si="4"/>
        <v/>
      </c>
      <c r="H22" s="482" t="str">
        <f t="shared" si="5"/>
        <v/>
      </c>
      <c r="I22" s="482" t="str">
        <f t="shared" si="5"/>
        <v/>
      </c>
      <c r="J22" s="476" t="e">
        <f t="shared" si="6"/>
        <v>#N/A</v>
      </c>
      <c r="K22" s="476" t="e">
        <f t="shared" si="7"/>
        <v>#N/A</v>
      </c>
      <c r="L22" s="476" t="e">
        <f t="shared" si="8"/>
        <v>#N/A</v>
      </c>
      <c r="M22" s="476" t="e">
        <f t="shared" si="9"/>
        <v>#N/A</v>
      </c>
      <c r="N22" s="476">
        <v>87</v>
      </c>
    </row>
    <row r="23" spans="1:14" s="475" customFormat="1" ht="15" customHeight="1" x14ac:dyDescent="0.2">
      <c r="A23" s="475">
        <v>10</v>
      </c>
      <c r="B23" s="479">
        <f>'Tabelle 2.3'!J20</f>
        <v>6.8313953488372094</v>
      </c>
      <c r="C23" s="480">
        <f>'Tabelle 3.3'!J20</f>
        <v>20</v>
      </c>
      <c r="D23" s="481">
        <f t="shared" si="3"/>
        <v>6.8313953488372094</v>
      </c>
      <c r="E23" s="481">
        <f t="shared" si="3"/>
        <v>20</v>
      </c>
      <c r="F23" s="476" t="str">
        <f t="shared" si="4"/>
        <v/>
      </c>
      <c r="G23" s="476" t="str">
        <f t="shared" si="4"/>
        <v/>
      </c>
      <c r="H23" s="482" t="str">
        <f t="shared" si="5"/>
        <v/>
      </c>
      <c r="I23" s="482" t="str">
        <f t="shared" si="5"/>
        <v/>
      </c>
      <c r="J23" s="476" t="e">
        <f t="shared" si="6"/>
        <v>#N/A</v>
      </c>
      <c r="K23" s="476" t="e">
        <f t="shared" si="7"/>
        <v>#N/A</v>
      </c>
      <c r="L23" s="476" t="e">
        <f t="shared" si="8"/>
        <v>#N/A</v>
      </c>
      <c r="M23" s="476" t="e">
        <f t="shared" si="9"/>
        <v>#N/A</v>
      </c>
      <c r="N23" s="476">
        <v>98</v>
      </c>
    </row>
    <row r="24" spans="1:14" s="475" customFormat="1" ht="15" customHeight="1" x14ac:dyDescent="0.2">
      <c r="A24" s="475">
        <v>11</v>
      </c>
      <c r="B24" s="479">
        <f>'Tabelle 2.3'!J21</f>
        <v>-0.98389982110912344</v>
      </c>
      <c r="C24" s="480">
        <f>'Tabelle 3.3'!J21</f>
        <v>-10.366624525916562</v>
      </c>
      <c r="D24" s="481">
        <f t="shared" si="3"/>
        <v>-0.98389982110912344</v>
      </c>
      <c r="E24" s="481">
        <f t="shared" si="3"/>
        <v>-10.366624525916562</v>
      </c>
      <c r="F24" s="476" t="str">
        <f t="shared" si="4"/>
        <v/>
      </c>
      <c r="G24" s="476" t="str">
        <f t="shared" si="4"/>
        <v/>
      </c>
      <c r="H24" s="482" t="str">
        <f t="shared" si="5"/>
        <v/>
      </c>
      <c r="I24" s="482" t="str">
        <f t="shared" si="5"/>
        <v/>
      </c>
      <c r="J24" s="476" t="e">
        <f t="shared" si="6"/>
        <v>#N/A</v>
      </c>
      <c r="K24" s="476" t="e">
        <f t="shared" si="7"/>
        <v>#N/A</v>
      </c>
      <c r="L24" s="476" t="e">
        <f t="shared" si="8"/>
        <v>#N/A</v>
      </c>
      <c r="M24" s="476" t="e">
        <f t="shared" si="9"/>
        <v>#N/A</v>
      </c>
      <c r="N24" s="476">
        <v>108</v>
      </c>
    </row>
    <row r="25" spans="1:14" s="475" customFormat="1" ht="15" customHeight="1" x14ac:dyDescent="0.2">
      <c r="A25" s="475">
        <v>12</v>
      </c>
      <c r="B25" s="479">
        <f>'Tabelle 2.3'!J22</f>
        <v>12.943495400788436</v>
      </c>
      <c r="C25" s="480">
        <f>'Tabelle 3.3'!J22</f>
        <v>-2.1276595744680851</v>
      </c>
      <c r="D25" s="481">
        <f t="shared" si="3"/>
        <v>12.943495400788436</v>
      </c>
      <c r="E25" s="481">
        <f t="shared" si="3"/>
        <v>-2.1276595744680851</v>
      </c>
      <c r="F25" s="476" t="str">
        <f t="shared" si="4"/>
        <v/>
      </c>
      <c r="G25" s="476" t="str">
        <f t="shared" si="4"/>
        <v/>
      </c>
      <c r="H25" s="482" t="str">
        <f t="shared" si="5"/>
        <v/>
      </c>
      <c r="I25" s="482" t="str">
        <f t="shared" si="5"/>
        <v/>
      </c>
      <c r="J25" s="476" t="e">
        <f t="shared" si="6"/>
        <v>#N/A</v>
      </c>
      <c r="K25" s="476" t="e">
        <f t="shared" si="7"/>
        <v>#N/A</v>
      </c>
      <c r="L25" s="476" t="e">
        <f t="shared" si="8"/>
        <v>#N/A</v>
      </c>
      <c r="M25" s="476" t="e">
        <f t="shared" si="9"/>
        <v>#N/A</v>
      </c>
      <c r="N25" s="476">
        <v>118</v>
      </c>
    </row>
    <row r="26" spans="1:14" s="475" customFormat="1" ht="15" customHeight="1" x14ac:dyDescent="0.2">
      <c r="A26" s="475">
        <v>13</v>
      </c>
      <c r="B26" s="479">
        <f>'Tabelle 2.3'!J23</f>
        <v>-11.846153846153847</v>
      </c>
      <c r="C26" s="480">
        <f>'Tabelle 3.3'!J23</f>
        <v>-0.99009900990099009</v>
      </c>
      <c r="D26" s="481">
        <f t="shared" si="3"/>
        <v>-11.846153846153847</v>
      </c>
      <c r="E26" s="481">
        <f t="shared" si="3"/>
        <v>-0.99009900990099009</v>
      </c>
      <c r="F26" s="476" t="str">
        <f t="shared" si="4"/>
        <v/>
      </c>
      <c r="G26" s="476" t="str">
        <f t="shared" si="4"/>
        <v/>
      </c>
      <c r="H26" s="482" t="str">
        <f t="shared" si="5"/>
        <v/>
      </c>
      <c r="I26" s="482" t="str">
        <f t="shared" si="5"/>
        <v/>
      </c>
      <c r="J26" s="476" t="e">
        <f t="shared" si="6"/>
        <v>#N/A</v>
      </c>
      <c r="K26" s="476" t="e">
        <f t="shared" si="7"/>
        <v>#N/A</v>
      </c>
      <c r="L26" s="476" t="e">
        <f t="shared" si="8"/>
        <v>#N/A</v>
      </c>
      <c r="M26" s="476" t="e">
        <f t="shared" si="9"/>
        <v>#N/A</v>
      </c>
      <c r="N26" s="476">
        <v>129</v>
      </c>
    </row>
    <row r="27" spans="1:14" s="475" customFormat="1" ht="15" customHeight="1" x14ac:dyDescent="0.2">
      <c r="A27" s="475">
        <v>14</v>
      </c>
      <c r="B27" s="479">
        <f>'Tabelle 2.3'!J24</f>
        <v>3.3298647242455774</v>
      </c>
      <c r="C27" s="480">
        <f>'Tabelle 3.3'!J24</f>
        <v>-4.6242774566473992</v>
      </c>
      <c r="D27" s="481">
        <f t="shared" si="3"/>
        <v>3.3298647242455774</v>
      </c>
      <c r="E27" s="481">
        <f t="shared" si="3"/>
        <v>-4.6242774566473992</v>
      </c>
      <c r="F27" s="476" t="str">
        <f t="shared" si="4"/>
        <v/>
      </c>
      <c r="G27" s="476" t="str">
        <f t="shared" si="4"/>
        <v/>
      </c>
      <c r="H27" s="482" t="str">
        <f t="shared" si="5"/>
        <v/>
      </c>
      <c r="I27" s="482" t="str">
        <f t="shared" si="5"/>
        <v/>
      </c>
      <c r="J27" s="476" t="e">
        <f t="shared" si="6"/>
        <v>#N/A</v>
      </c>
      <c r="K27" s="476" t="e">
        <f t="shared" si="7"/>
        <v>#N/A</v>
      </c>
      <c r="L27" s="476" t="e">
        <f t="shared" si="8"/>
        <v>#N/A</v>
      </c>
      <c r="M27" s="476" t="e">
        <f t="shared" si="9"/>
        <v>#N/A</v>
      </c>
      <c r="N27" s="476">
        <v>139</v>
      </c>
    </row>
    <row r="28" spans="1:14" s="475" customFormat="1" ht="15" customHeight="1" x14ac:dyDescent="0.2">
      <c r="A28" s="475">
        <v>15</v>
      </c>
      <c r="B28" s="479">
        <f>'Tabelle 2.3'!J25</f>
        <v>2.5823686553873553</v>
      </c>
      <c r="C28" s="480">
        <f>'Tabelle 3.3'!J25</f>
        <v>-1.0316875460574797</v>
      </c>
      <c r="D28" s="481">
        <f t="shared" si="3"/>
        <v>2.5823686553873553</v>
      </c>
      <c r="E28" s="481">
        <f t="shared" si="3"/>
        <v>-1.0316875460574797</v>
      </c>
      <c r="F28" s="476" t="str">
        <f t="shared" si="4"/>
        <v/>
      </c>
      <c r="G28" s="476" t="str">
        <f t="shared" si="4"/>
        <v/>
      </c>
      <c r="H28" s="482" t="str">
        <f t="shared" si="5"/>
        <v/>
      </c>
      <c r="I28" s="482" t="str">
        <f t="shared" si="5"/>
        <v/>
      </c>
      <c r="J28" s="476" t="e">
        <f t="shared" si="6"/>
        <v>#N/A</v>
      </c>
      <c r="K28" s="476" t="e">
        <f t="shared" si="7"/>
        <v>#N/A</v>
      </c>
      <c r="L28" s="476" t="e">
        <f t="shared" si="8"/>
        <v>#N/A</v>
      </c>
      <c r="M28" s="476" t="e">
        <f t="shared" si="9"/>
        <v>#N/A</v>
      </c>
      <c r="N28" s="476">
        <v>149</v>
      </c>
    </row>
    <row r="29" spans="1:14" s="475" customFormat="1" ht="15" customHeight="1" x14ac:dyDescent="0.2">
      <c r="A29" s="475">
        <v>16</v>
      </c>
      <c r="B29" s="479">
        <f>'Tabelle 2.3'!J26</f>
        <v>-24.838709677419356</v>
      </c>
      <c r="C29" s="480">
        <f>'Tabelle 3.3'!J26</f>
        <v>-16.260162601626018</v>
      </c>
      <c r="D29" s="481">
        <f t="shared" si="3"/>
        <v>-24.838709677419356</v>
      </c>
      <c r="E29" s="481">
        <f t="shared" si="3"/>
        <v>-16.260162601626018</v>
      </c>
      <c r="F29" s="476" t="str">
        <f t="shared" si="4"/>
        <v/>
      </c>
      <c r="G29" s="476" t="str">
        <f t="shared" si="4"/>
        <v/>
      </c>
      <c r="H29" s="482" t="str">
        <f t="shared" si="5"/>
        <v/>
      </c>
      <c r="I29" s="482" t="str">
        <f t="shared" si="5"/>
        <v/>
      </c>
      <c r="J29" s="476" t="e">
        <f t="shared" si="6"/>
        <v>#N/A</v>
      </c>
      <c r="K29" s="476" t="e">
        <f t="shared" si="7"/>
        <v>#N/A</v>
      </c>
      <c r="L29" s="476" t="e">
        <f t="shared" si="8"/>
        <v>#N/A</v>
      </c>
      <c r="M29" s="476" t="e">
        <f t="shared" si="9"/>
        <v>#N/A</v>
      </c>
      <c r="N29" s="476">
        <v>160</v>
      </c>
    </row>
    <row r="30" spans="1:14" s="475" customFormat="1" ht="15" customHeight="1" x14ac:dyDescent="0.2">
      <c r="A30" s="475">
        <v>17</v>
      </c>
      <c r="B30" s="479">
        <f>'Tabelle 2.3'!J27</f>
        <v>2.087994034302759</v>
      </c>
      <c r="C30" s="480">
        <f>'Tabelle 3.3'!J27</f>
        <v>25</v>
      </c>
      <c r="D30" s="481">
        <f t="shared" si="3"/>
        <v>2.087994034302759</v>
      </c>
      <c r="E30" s="481">
        <f t="shared" si="3"/>
        <v>25</v>
      </c>
      <c r="F30" s="476" t="str">
        <f t="shared" si="4"/>
        <v/>
      </c>
      <c r="G30" s="476" t="str">
        <f t="shared" si="4"/>
        <v/>
      </c>
      <c r="H30" s="482" t="str">
        <f t="shared" si="5"/>
        <v/>
      </c>
      <c r="I30" s="482" t="str">
        <f t="shared" si="5"/>
        <v/>
      </c>
      <c r="J30" s="476" t="e">
        <f t="shared" si="6"/>
        <v>#N/A</v>
      </c>
      <c r="K30" s="476" t="e">
        <f t="shared" si="7"/>
        <v>#N/A</v>
      </c>
      <c r="L30" s="476" t="e">
        <f t="shared" si="8"/>
        <v>#N/A</v>
      </c>
      <c r="M30" s="476" t="e">
        <f t="shared" si="9"/>
        <v>#N/A</v>
      </c>
      <c r="N30" s="476">
        <v>170</v>
      </c>
    </row>
    <row r="31" spans="1:14" s="475" customFormat="1" ht="15" customHeight="1" x14ac:dyDescent="0.2">
      <c r="A31" s="475">
        <v>18</v>
      </c>
      <c r="B31" s="479">
        <f>'Tabelle 2.3'!J28</f>
        <v>-0.28409090909090912</v>
      </c>
      <c r="C31" s="480">
        <f>'Tabelle 3.3'!J28</f>
        <v>-11.07011070110701</v>
      </c>
      <c r="D31" s="481">
        <f t="shared" si="3"/>
        <v>-0.28409090909090912</v>
      </c>
      <c r="E31" s="481">
        <f t="shared" si="3"/>
        <v>-11.07011070110701</v>
      </c>
      <c r="F31" s="476" t="str">
        <f t="shared" si="4"/>
        <v/>
      </c>
      <c r="G31" s="476" t="str">
        <f t="shared" si="4"/>
        <v/>
      </c>
      <c r="H31" s="482" t="str">
        <f t="shared" si="5"/>
        <v/>
      </c>
      <c r="I31" s="482" t="str">
        <f t="shared" si="5"/>
        <v/>
      </c>
      <c r="J31" s="476" t="e">
        <f t="shared" si="6"/>
        <v>#N/A</v>
      </c>
      <c r="K31" s="476" t="e">
        <f t="shared" si="7"/>
        <v>#N/A</v>
      </c>
      <c r="L31" s="476" t="e">
        <f t="shared" si="8"/>
        <v>#N/A</v>
      </c>
      <c r="M31" s="476" t="e">
        <f t="shared" si="9"/>
        <v>#N/A</v>
      </c>
      <c r="N31" s="476">
        <v>180</v>
      </c>
    </row>
    <row r="32" spans="1:14" s="475" customFormat="1" ht="15" customHeight="1" x14ac:dyDescent="0.2">
      <c r="A32" s="475">
        <v>19</v>
      </c>
      <c r="B32" s="479">
        <f>'Tabelle 2.3'!J29</f>
        <v>2.9366644751260136</v>
      </c>
      <c r="C32" s="480">
        <f>'Tabelle 3.3'!J29</f>
        <v>0.97276264591439687</v>
      </c>
      <c r="D32" s="481">
        <f t="shared" si="3"/>
        <v>2.9366644751260136</v>
      </c>
      <c r="E32" s="481">
        <f t="shared" si="3"/>
        <v>0.97276264591439687</v>
      </c>
      <c r="F32" s="476" t="str">
        <f t="shared" si="4"/>
        <v/>
      </c>
      <c r="G32" s="476" t="str">
        <f t="shared" si="4"/>
        <v/>
      </c>
      <c r="H32" s="482" t="str">
        <f t="shared" si="5"/>
        <v/>
      </c>
      <c r="I32" s="482" t="str">
        <f t="shared" si="5"/>
        <v/>
      </c>
      <c r="J32" s="476" t="e">
        <f t="shared" si="6"/>
        <v>#N/A</v>
      </c>
      <c r="K32" s="476" t="e">
        <f t="shared" si="7"/>
        <v>#N/A</v>
      </c>
      <c r="L32" s="476" t="e">
        <f t="shared" si="8"/>
        <v>#N/A</v>
      </c>
      <c r="M32" s="476" t="e">
        <f t="shared" si="9"/>
        <v>#N/A</v>
      </c>
      <c r="N32" s="476">
        <v>191</v>
      </c>
    </row>
    <row r="33" spans="1:14" s="475" customFormat="1" ht="15" customHeight="1" x14ac:dyDescent="0.2">
      <c r="A33" s="475">
        <v>20</v>
      </c>
      <c r="B33" s="479">
        <f>'Tabelle 2.3'!J30</f>
        <v>1.3422818791946309</v>
      </c>
      <c r="C33" s="480">
        <f>'Tabelle 3.3'!J30</f>
        <v>1.8823529411764706</v>
      </c>
      <c r="D33" s="481">
        <f t="shared" si="3"/>
        <v>1.3422818791946309</v>
      </c>
      <c r="E33" s="481">
        <f t="shared" si="3"/>
        <v>1.8823529411764706</v>
      </c>
      <c r="F33" s="476" t="str">
        <f t="shared" si="4"/>
        <v/>
      </c>
      <c r="G33" s="476" t="str">
        <f t="shared" si="4"/>
        <v/>
      </c>
      <c r="H33" s="482" t="str">
        <f t="shared" si="5"/>
        <v/>
      </c>
      <c r="I33" s="482" t="str">
        <f t="shared" si="5"/>
        <v/>
      </c>
      <c r="J33" s="476" t="e">
        <f t="shared" si="6"/>
        <v>#N/A</v>
      </c>
      <c r="K33" s="476" t="e">
        <f t="shared" si="7"/>
        <v>#N/A</v>
      </c>
      <c r="L33" s="476" t="e">
        <f t="shared" si="8"/>
        <v>#N/A</v>
      </c>
      <c r="M33" s="476" t="e">
        <f t="shared" si="9"/>
        <v>#N/A</v>
      </c>
      <c r="N33" s="476">
        <v>201</v>
      </c>
    </row>
    <row r="34" spans="1:14" s="475" customFormat="1" ht="15" customHeight="1" x14ac:dyDescent="0.2">
      <c r="A34" s="475">
        <v>21</v>
      </c>
      <c r="B34" s="479">
        <f>'Tabelle 2.3'!J31</f>
        <v>7.3863636363636367</v>
      </c>
      <c r="C34" s="480">
        <f>'Tabelle 3.3'!J31</f>
        <v>-2.6291931097008159</v>
      </c>
      <c r="D34" s="481">
        <f t="shared" si="3"/>
        <v>7.3863636363636367</v>
      </c>
      <c r="E34" s="481">
        <f t="shared" si="3"/>
        <v>-2.6291931097008159</v>
      </c>
      <c r="F34" s="476" t="str">
        <f t="shared" si="4"/>
        <v/>
      </c>
      <c r="G34" s="476" t="str">
        <f t="shared" si="4"/>
        <v/>
      </c>
      <c r="H34" s="482" t="str">
        <f t="shared" si="5"/>
        <v/>
      </c>
      <c r="I34" s="482" t="str">
        <f t="shared" si="5"/>
        <v/>
      </c>
      <c r="J34" s="476" t="e">
        <f t="shared" si="6"/>
        <v>#N/A</v>
      </c>
      <c r="K34" s="476" t="e">
        <f t="shared" si="7"/>
        <v>#N/A</v>
      </c>
      <c r="L34" s="476" t="e">
        <f t="shared" si="8"/>
        <v>#N/A</v>
      </c>
      <c r="M34" s="476" t="e">
        <f t="shared" si="9"/>
        <v>#N/A</v>
      </c>
      <c r="N34" s="476">
        <v>211</v>
      </c>
    </row>
    <row r="35" spans="1:14" s="475" customFormat="1" ht="15" customHeight="1" x14ac:dyDescent="0.2">
      <c r="A35" s="475">
        <v>22</v>
      </c>
      <c r="B35" s="479">
        <f>'Tabelle 2.3'!J32</f>
        <v>0</v>
      </c>
      <c r="C35" s="480">
        <f>'Tabelle 3.3'!J32</f>
        <v>0</v>
      </c>
      <c r="D35" s="481">
        <f t="shared" si="3"/>
        <v>0</v>
      </c>
      <c r="E35" s="481">
        <f t="shared" si="3"/>
        <v>0</v>
      </c>
      <c r="F35" s="476" t="str">
        <f t="shared" si="4"/>
        <v/>
      </c>
      <c r="G35" s="476" t="str">
        <f t="shared" si="4"/>
        <v/>
      </c>
      <c r="H35" s="482" t="str">
        <f t="shared" si="5"/>
        <v/>
      </c>
      <c r="I35" s="482" t="str">
        <f t="shared" si="5"/>
        <v/>
      </c>
      <c r="J35" s="476" t="e">
        <f t="shared" si="6"/>
        <v>#N/A</v>
      </c>
      <c r="K35" s="476" t="e">
        <f t="shared" si="7"/>
        <v>#N/A</v>
      </c>
      <c r="L35" s="476" t="e">
        <f t="shared" si="8"/>
        <v>#N/A</v>
      </c>
      <c r="M35" s="476" t="e">
        <f t="shared" si="9"/>
        <v>#N/A</v>
      </c>
      <c r="N35" s="476">
        <v>222</v>
      </c>
    </row>
    <row r="36" spans="1:14" s="475" customFormat="1" ht="15" customHeight="1" x14ac:dyDescent="0.2">
      <c r="A36" s="475">
        <v>23</v>
      </c>
      <c r="B36" s="479"/>
      <c r="C36" s="480"/>
      <c r="D36" s="481">
        <f t="shared" si="3"/>
        <v>0</v>
      </c>
      <c r="E36" s="481">
        <f t="shared" si="3"/>
        <v>0</v>
      </c>
      <c r="F36" s="476" t="str">
        <f t="shared" si="4"/>
        <v/>
      </c>
      <c r="G36" s="476" t="str">
        <f t="shared" si="4"/>
        <v/>
      </c>
      <c r="H36" s="482" t="str">
        <f t="shared" si="5"/>
        <v/>
      </c>
      <c r="I36" s="482" t="str">
        <f t="shared" si="5"/>
        <v/>
      </c>
      <c r="J36" s="476" t="e">
        <f t="shared" si="6"/>
        <v>#N/A</v>
      </c>
      <c r="K36" s="476" t="e">
        <f t="shared" si="7"/>
        <v>#N/A</v>
      </c>
      <c r="L36" s="476" t="e">
        <f t="shared" si="8"/>
        <v>#N/A</v>
      </c>
      <c r="M36" s="476" t="e">
        <f t="shared" si="9"/>
        <v>#N/A</v>
      </c>
      <c r="N36" s="476">
        <v>232</v>
      </c>
    </row>
    <row r="37" spans="1:14" s="475" customFormat="1" ht="15" customHeight="1" x14ac:dyDescent="0.2">
      <c r="A37" s="475">
        <v>24</v>
      </c>
      <c r="B37" s="479" t="str">
        <f>'Tabelle 2.3'!J34</f>
        <v>*</v>
      </c>
      <c r="C37" s="480" t="str">
        <f>'Tabelle 3.3'!J34</f>
        <v>*</v>
      </c>
      <c r="D37" s="481" t="str">
        <f t="shared" si="3"/>
        <v>*</v>
      </c>
      <c r="E37" s="481" t="str">
        <f t="shared" si="3"/>
        <v>*</v>
      </c>
      <c r="F37" s="476" t="str">
        <f t="shared" si="4"/>
        <v/>
      </c>
      <c r="G37" s="476" t="str">
        <f t="shared" si="4"/>
        <v/>
      </c>
      <c r="H37" s="482">
        <f t="shared" si="5"/>
        <v>-0.75</v>
      </c>
      <c r="I37" s="482">
        <f t="shared" si="5"/>
        <v>-0.75</v>
      </c>
      <c r="J37" s="476">
        <f t="shared" si="6"/>
        <v>242</v>
      </c>
      <c r="K37" s="476">
        <f t="shared" si="7"/>
        <v>45</v>
      </c>
      <c r="L37" s="476">
        <f t="shared" si="8"/>
        <v>242</v>
      </c>
      <c r="M37" s="476">
        <f t="shared" si="9"/>
        <v>45</v>
      </c>
      <c r="N37" s="476">
        <v>242</v>
      </c>
    </row>
    <row r="38" spans="1:14" s="475" customFormat="1" ht="15" customHeight="1" x14ac:dyDescent="0.2">
      <c r="A38" s="475">
        <v>25</v>
      </c>
      <c r="B38" s="479" t="str">
        <f>'Tabelle 2.3'!J35</f>
        <v>*</v>
      </c>
      <c r="C38" s="480" t="str">
        <f>'Tabelle 3.3'!J35</f>
        <v>*</v>
      </c>
      <c r="D38" s="481" t="str">
        <f t="shared" si="3"/>
        <v>*</v>
      </c>
      <c r="E38" s="481" t="str">
        <f t="shared" si="3"/>
        <v>*</v>
      </c>
      <c r="F38" s="476" t="str">
        <f t="shared" si="4"/>
        <v/>
      </c>
      <c r="G38" s="476" t="str">
        <f t="shared" si="4"/>
        <v/>
      </c>
      <c r="H38" s="482">
        <f t="shared" si="5"/>
        <v>-0.75</v>
      </c>
      <c r="I38" s="482">
        <f t="shared" si="5"/>
        <v>-0.75</v>
      </c>
      <c r="J38" s="476">
        <f t="shared" si="6"/>
        <v>253</v>
      </c>
      <c r="K38" s="476">
        <f t="shared" si="7"/>
        <v>45</v>
      </c>
      <c r="L38" s="476">
        <f t="shared" si="8"/>
        <v>253</v>
      </c>
      <c r="M38" s="476">
        <f t="shared" si="9"/>
        <v>45</v>
      </c>
      <c r="N38" s="476">
        <v>253</v>
      </c>
    </row>
    <row r="39" spans="1:14" s="475" customFormat="1" ht="15" customHeight="1" x14ac:dyDescent="0.2">
      <c r="A39" s="475">
        <v>26</v>
      </c>
      <c r="B39" s="479">
        <f>'Tabelle 2.3'!J36</f>
        <v>1.6025165444995104</v>
      </c>
      <c r="C39" s="480">
        <f>'Tabelle 3.3'!J36</f>
        <v>-2.3434302087597216</v>
      </c>
      <c r="D39" s="481">
        <f t="shared" si="3"/>
        <v>1.6025165444995104</v>
      </c>
      <c r="E39" s="481">
        <f t="shared" si="3"/>
        <v>-2.3434302087597216</v>
      </c>
      <c r="F39" s="476" t="str">
        <f t="shared" si="4"/>
        <v/>
      </c>
      <c r="G39" s="476" t="str">
        <f t="shared" si="4"/>
        <v/>
      </c>
      <c r="H39" s="482" t="str">
        <f t="shared" si="5"/>
        <v/>
      </c>
      <c r="I39" s="482" t="str">
        <f t="shared" si="5"/>
        <v/>
      </c>
      <c r="J39" s="476" t="e">
        <f t="shared" si="6"/>
        <v>#N/A</v>
      </c>
      <c r="K39" s="476" t="e">
        <f t="shared" si="7"/>
        <v>#N/A</v>
      </c>
      <c r="L39" s="476" t="e">
        <f t="shared" si="8"/>
        <v>#N/A</v>
      </c>
      <c r="M39" s="476" t="e">
        <f t="shared" si="9"/>
        <v>#N/A</v>
      </c>
      <c r="N39" s="476">
        <v>263</v>
      </c>
    </row>
    <row r="40" spans="1:14" s="475" customFormat="1" ht="15" customHeight="1" x14ac:dyDescent="0.2">
      <c r="A40" s="475">
        <v>27</v>
      </c>
      <c r="B40" s="479" t="e">
        <f>'Tabelle 2.3'!#REF!</f>
        <v>#REF!</v>
      </c>
      <c r="C40" s="480" t="e">
        <f>'Tabelle 3.3'!#REF!</f>
        <v>#REF!</v>
      </c>
      <c r="D40" s="481" t="e">
        <f t="shared" si="3"/>
        <v>#REF!</v>
      </c>
      <c r="E40" s="481" t="e">
        <f t="shared" si="3"/>
        <v>#REF!</v>
      </c>
      <c r="F40" s="476" t="str">
        <f t="shared" si="4"/>
        <v/>
      </c>
      <c r="G40" s="476" t="str">
        <f t="shared" si="4"/>
        <v/>
      </c>
      <c r="H40" s="482" t="e">
        <f t="shared" si="5"/>
        <v>#REF!</v>
      </c>
      <c r="I40" s="482" t="e">
        <f t="shared" si="5"/>
        <v>#REF!</v>
      </c>
      <c r="J40" s="476" t="e">
        <f t="shared" si="6"/>
        <v>#REF!</v>
      </c>
      <c r="K40" s="476" t="e">
        <f t="shared" si="7"/>
        <v>#REF!</v>
      </c>
      <c r="L40" s="476" t="e">
        <f t="shared" si="8"/>
        <v>#REF!</v>
      </c>
      <c r="M40" s="476" t="e">
        <f t="shared" si="9"/>
        <v>#REF!</v>
      </c>
      <c r="N40" s="476">
        <v>273</v>
      </c>
    </row>
    <row r="41" spans="1:14" s="475" customFormat="1" ht="15" customHeight="1" x14ac:dyDescent="0.2">
      <c r="A41" s="475">
        <v>28</v>
      </c>
      <c r="B41" s="479" t="e">
        <f>'Tabelle 2.3'!#REF!</f>
        <v>#REF!</v>
      </c>
      <c r="C41" s="480" t="e">
        <f>'Tabelle 3.3'!#REF!</f>
        <v>#REF!</v>
      </c>
      <c r="D41" s="481" t="e">
        <f t="shared" si="3"/>
        <v>#REF!</v>
      </c>
      <c r="E41" s="481" t="e">
        <f t="shared" si="3"/>
        <v>#REF!</v>
      </c>
      <c r="F41" s="476" t="str">
        <f t="shared" si="4"/>
        <v/>
      </c>
      <c r="G41" s="476" t="str">
        <f t="shared" si="4"/>
        <v/>
      </c>
      <c r="H41" s="482" t="e">
        <f t="shared" si="5"/>
        <v>#REF!</v>
      </c>
      <c r="I41" s="482" t="e">
        <f t="shared" si="5"/>
        <v>#REF!</v>
      </c>
      <c r="J41" s="476" t="e">
        <f t="shared" si="6"/>
        <v>#REF!</v>
      </c>
      <c r="K41" s="476" t="e">
        <f t="shared" si="7"/>
        <v>#REF!</v>
      </c>
      <c r="L41" s="476" t="e">
        <f t="shared" si="8"/>
        <v>#REF!</v>
      </c>
      <c r="M41" s="476" t="e">
        <f t="shared" si="9"/>
        <v>#REF!</v>
      </c>
      <c r="N41" s="476">
        <v>284</v>
      </c>
    </row>
    <row r="42" spans="1:14" s="475" customFormat="1" ht="15" customHeight="1" x14ac:dyDescent="0.2">
      <c r="A42" s="475">
        <v>29</v>
      </c>
      <c r="B42" s="479" t="e">
        <f>'Tabelle 2.3'!#REF!</f>
        <v>#REF!</v>
      </c>
      <c r="C42" s="480" t="e">
        <f>'Tabelle 3.3'!#REF!</f>
        <v>#REF!</v>
      </c>
      <c r="D42" s="481" t="e">
        <f t="shared" si="3"/>
        <v>#REF!</v>
      </c>
      <c r="E42" s="481" t="e">
        <f t="shared" si="3"/>
        <v>#REF!</v>
      </c>
      <c r="F42" s="476" t="str">
        <f t="shared" si="4"/>
        <v/>
      </c>
      <c r="G42" s="476" t="str">
        <f t="shared" si="4"/>
        <v/>
      </c>
      <c r="H42" s="482" t="e">
        <f t="shared" si="5"/>
        <v>#REF!</v>
      </c>
      <c r="I42" s="482" t="e">
        <f t="shared" si="5"/>
        <v>#REF!</v>
      </c>
      <c r="J42" s="476" t="e">
        <f t="shared" si="6"/>
        <v>#REF!</v>
      </c>
      <c r="K42" s="476" t="e">
        <f t="shared" si="7"/>
        <v>#REF!</v>
      </c>
      <c r="L42" s="476" t="e">
        <f t="shared" si="8"/>
        <v>#REF!</v>
      </c>
      <c r="M42" s="476" t="e">
        <f t="shared" si="9"/>
        <v>#REF!</v>
      </c>
      <c r="N42" s="476">
        <v>294</v>
      </c>
    </row>
    <row r="43" spans="1:14" s="475" customFormat="1" ht="15" customHeight="1" x14ac:dyDescent="0.2">
      <c r="A43" s="475">
        <v>30</v>
      </c>
      <c r="B43" s="479" t="e">
        <f>'Tabelle 2.3'!#REF!</f>
        <v>#REF!</v>
      </c>
      <c r="C43" s="480" t="e">
        <f>'Tabelle 3.3'!#REF!</f>
        <v>#REF!</v>
      </c>
      <c r="D43" s="481" t="e">
        <f t="shared" si="3"/>
        <v>#REF!</v>
      </c>
      <c r="E43" s="481" t="e">
        <f t="shared" si="3"/>
        <v>#REF!</v>
      </c>
      <c r="F43" s="476" t="str">
        <f t="shared" si="4"/>
        <v/>
      </c>
      <c r="G43" s="476" t="str">
        <f t="shared" si="4"/>
        <v/>
      </c>
      <c r="H43" s="482" t="e">
        <f t="shared" si="5"/>
        <v>#REF!</v>
      </c>
      <c r="I43" s="482" t="e">
        <f t="shared" si="5"/>
        <v>#REF!</v>
      </c>
      <c r="J43" s="476" t="e">
        <f t="shared" si="6"/>
        <v>#REF!</v>
      </c>
      <c r="K43" s="476" t="e">
        <f t="shared" si="7"/>
        <v>#REF!</v>
      </c>
      <c r="L43" s="476" t="e">
        <f t="shared" si="8"/>
        <v>#REF!</v>
      </c>
      <c r="M43" s="476" t="e">
        <f t="shared" si="9"/>
        <v>#REF!</v>
      </c>
      <c r="N43" s="476">
        <v>304</v>
      </c>
    </row>
    <row r="44" spans="1:14" s="475" customFormat="1" ht="15" customHeight="1" x14ac:dyDescent="0.2">
      <c r="A44" s="475">
        <v>31</v>
      </c>
      <c r="B44" s="479" t="e">
        <f>'Tabelle 2.3'!#REF!</f>
        <v>#REF!</v>
      </c>
      <c r="C44" s="480" t="e">
        <f>'Tabelle 3.3'!#REF!</f>
        <v>#REF!</v>
      </c>
      <c r="D44" s="481" t="e">
        <f t="shared" si="3"/>
        <v>#REF!</v>
      </c>
      <c r="E44" s="481" t="e">
        <f t="shared" si="3"/>
        <v>#REF!</v>
      </c>
      <c r="F44" s="476" t="str">
        <f t="shared" si="4"/>
        <v/>
      </c>
      <c r="G44" s="476" t="str">
        <f t="shared" si="4"/>
        <v/>
      </c>
      <c r="H44" s="482" t="e">
        <f t="shared" si="5"/>
        <v>#REF!</v>
      </c>
      <c r="I44" s="482" t="e">
        <f t="shared" si="5"/>
        <v>#REF!</v>
      </c>
      <c r="J44" s="476" t="e">
        <f t="shared" si="6"/>
        <v>#REF!</v>
      </c>
      <c r="K44" s="476" t="e">
        <f t="shared" si="7"/>
        <v>#REF!</v>
      </c>
      <c r="L44" s="476" t="e">
        <f t="shared" si="8"/>
        <v>#REF!</v>
      </c>
      <c r="M44" s="476" t="e">
        <f t="shared" si="9"/>
        <v>#REF!</v>
      </c>
      <c r="N44" s="476">
        <v>315</v>
      </c>
    </row>
    <row r="45" spans="1:14" s="475" customFormat="1" ht="15" customHeight="1" x14ac:dyDescent="0.2">
      <c r="A45" s="475">
        <v>32</v>
      </c>
      <c r="B45" s="479">
        <f>'Tabelle 2.3'!J36</f>
        <v>1.6025165444995104</v>
      </c>
      <c r="C45" s="480">
        <f>'Tabelle 3.3'!J36</f>
        <v>-2.3434302087597216</v>
      </c>
      <c r="D45" s="481">
        <f t="shared" si="3"/>
        <v>1.6025165444995104</v>
      </c>
      <c r="E45" s="481">
        <f t="shared" si="3"/>
        <v>-2.3434302087597216</v>
      </c>
      <c r="F45" s="476" t="str">
        <f t="shared" si="4"/>
        <v/>
      </c>
      <c r="G45" s="476" t="str">
        <f t="shared" si="4"/>
        <v/>
      </c>
      <c r="H45" s="482" t="str">
        <f t="shared" si="5"/>
        <v/>
      </c>
      <c r="I45" s="482" t="str">
        <f t="shared" si="5"/>
        <v/>
      </c>
      <c r="J45" s="476" t="e">
        <f t="shared" si="6"/>
        <v>#N/A</v>
      </c>
      <c r="K45" s="476" t="e">
        <f t="shared" si="7"/>
        <v>#N/A</v>
      </c>
      <c r="L45" s="476" t="e">
        <f t="shared" si="8"/>
        <v>#N/A</v>
      </c>
      <c r="M45" s="476" t="e">
        <f t="shared" si="9"/>
        <v>#N/A</v>
      </c>
      <c r="N45" s="476">
        <v>325</v>
      </c>
    </row>
    <row r="46" spans="1:14" s="475" customFormat="1" ht="15" customHeight="1" x14ac:dyDescent="0.2">
      <c r="E46" s="476"/>
      <c r="F46" s="476"/>
      <c r="G46" s="476"/>
      <c r="H46" s="476"/>
      <c r="I46" s="476"/>
      <c r="J46" s="476"/>
      <c r="K46" s="476"/>
      <c r="L46" s="476"/>
      <c r="M46" s="476"/>
      <c r="N46" s="476"/>
    </row>
    <row r="47" spans="1:14" s="475" customFormat="1" ht="15" customHeight="1" x14ac:dyDescent="0.2">
      <c r="D47" s="483"/>
      <c r="E47" s="476"/>
      <c r="F47" s="476"/>
      <c r="G47" s="476"/>
      <c r="H47" s="476"/>
      <c r="I47" s="476"/>
      <c r="J47" s="476"/>
      <c r="K47" s="476"/>
      <c r="L47" s="476"/>
      <c r="M47" s="476"/>
      <c r="N47" s="476"/>
    </row>
    <row r="48" spans="1:14" s="475" customFormat="1" ht="15" customHeight="1" x14ac:dyDescent="0.2">
      <c r="A48" s="477" t="s">
        <v>453</v>
      </c>
      <c r="E48" s="476"/>
      <c r="F48" s="476"/>
      <c r="G48" s="476"/>
      <c r="H48" s="476"/>
      <c r="I48" s="476"/>
      <c r="J48" s="476"/>
      <c r="K48" s="476"/>
      <c r="L48" s="476"/>
      <c r="M48" s="476"/>
      <c r="N48" s="476"/>
    </row>
    <row r="49" spans="1:14" ht="15" customHeight="1" x14ac:dyDescent="0.2">
      <c r="A49" s="673" t="s">
        <v>454</v>
      </c>
      <c r="B49" s="674" t="s">
        <v>102</v>
      </c>
      <c r="C49" s="674"/>
      <c r="D49" s="674"/>
      <c r="E49" s="675" t="s">
        <v>455</v>
      </c>
      <c r="F49" s="675"/>
      <c r="G49" s="675"/>
      <c r="H49" s="676" t="s">
        <v>456</v>
      </c>
      <c r="I49" s="677" t="s">
        <v>457</v>
      </c>
      <c r="J49" s="677"/>
      <c r="K49" s="677"/>
      <c r="L49" s="484" t="s">
        <v>458</v>
      </c>
      <c r="M49" s="461"/>
      <c r="N49" s="453"/>
    </row>
    <row r="50" spans="1:14" ht="39.950000000000003" customHeight="1" x14ac:dyDescent="0.2">
      <c r="A50" s="673"/>
      <c r="B50" s="485" t="s">
        <v>441</v>
      </c>
      <c r="C50" s="485" t="s">
        <v>120</v>
      </c>
      <c r="D50" s="485" t="s">
        <v>121</v>
      </c>
      <c r="E50" s="485" t="s">
        <v>441</v>
      </c>
      <c r="F50" s="485" t="s">
        <v>120</v>
      </c>
      <c r="G50" s="485" t="s">
        <v>121</v>
      </c>
      <c r="H50" s="676"/>
      <c r="I50" s="485" t="s">
        <v>441</v>
      </c>
      <c r="J50" s="485" t="s">
        <v>120</v>
      </c>
      <c r="K50" s="485" t="s">
        <v>121</v>
      </c>
      <c r="L50" s="485" t="s">
        <v>459</v>
      </c>
      <c r="M50" s="485"/>
      <c r="N50" s="485"/>
    </row>
    <row r="51" spans="1:14" ht="15" customHeight="1" x14ac:dyDescent="0.2">
      <c r="A51" s="486" t="s">
        <v>460</v>
      </c>
      <c r="B51" s="487">
        <v>43809</v>
      </c>
      <c r="C51" s="487">
        <v>6836</v>
      </c>
      <c r="D51" s="487">
        <v>4085</v>
      </c>
      <c r="E51" s="488">
        <f>IF($A$51=37802,IF(COUNTBLANK(B$51:B$70)&gt;0,#N/A,B51/B$51*100),IF(COUNTBLANK(B$51:B$75)&gt;0,#N/A,B51/B$51*100))</f>
        <v>100</v>
      </c>
      <c r="F51" s="488">
        <f>IF($A$51=37802,IF(COUNTBLANK(C$51:C$70)&gt;0,#N/A,C51/C$51*100),IF(COUNTBLANK(C$51:C$75)&gt;0,#N/A,C51/C$51*100))</f>
        <v>100</v>
      </c>
      <c r="G51" s="488">
        <f>IF($A$51=37802,IF(COUNTBLANK(D$51:D$70)&gt;0,#N/A,D51/D$51*100),IF(COUNTBLANK(D$51:D$75)&gt;0,#N/A,D51/D$51*100))</f>
        <v>100</v>
      </c>
      <c r="H51" s="489" t="str">
        <f>IF(ISERROR(L51)=TRUE,IF(MONTH(A51)=MONTH(MAX(A$51:A$75)),A51,""),"")</f>
        <v/>
      </c>
      <c r="I51" s="488" t="str">
        <f>IF($H51&lt;&gt;"",E51,"")</f>
        <v/>
      </c>
      <c r="J51" s="488" t="str">
        <f>IF($H51&lt;&gt;"",F51,"")</f>
        <v/>
      </c>
      <c r="K51" s="488" t="str">
        <f t="shared" ref="J51:K66" si="10">IF($H51&lt;&gt;"",G51,"")</f>
        <v/>
      </c>
      <c r="L51" s="488" t="e">
        <f>IF(A$51=37802,IF(AND(COUNTBLANK(B$51:B$70)&lt;&gt;0,COUNTBLANK(C$51:C$70)&lt;&gt;0,COUNTBLANK(D$51:D$70)&lt;&gt;0),135,#N/A),IF(AND(COUNTBLANK(B$51:B$75)&lt;&gt;0,COUNTBLANK(C$51:C$75)&lt;&gt;0,COUNTBLANK(D$51:D$75)&lt;&gt;0),135,#N/A))</f>
        <v>#N/A</v>
      </c>
    </row>
    <row r="52" spans="1:14" ht="15" customHeight="1" x14ac:dyDescent="0.2">
      <c r="A52" s="486" t="s">
        <v>461</v>
      </c>
      <c r="B52" s="487">
        <v>43947</v>
      </c>
      <c r="C52" s="487">
        <v>7010</v>
      </c>
      <c r="D52" s="487">
        <v>4117</v>
      </c>
      <c r="E52" s="488">
        <f t="shared" ref="E52:G70" si="11">IF($A$51=37802,IF(COUNTBLANK(B$51:B$70)&gt;0,#N/A,B52/B$51*100),IF(COUNTBLANK(B$51:B$75)&gt;0,#N/A,B52/B$51*100))</f>
        <v>100.31500376634939</v>
      </c>
      <c r="F52" s="488">
        <f t="shared" si="11"/>
        <v>102.54534815681686</v>
      </c>
      <c r="G52" s="488">
        <f t="shared" si="11"/>
        <v>100.78335373317013</v>
      </c>
      <c r="H52" s="489" t="str">
        <f>IF(ISERROR(L52)=TRUE,IF(MONTH(A52)=MONTH(MAX(A$51:A$75)),A52,""),"")</f>
        <v/>
      </c>
      <c r="I52" s="488" t="str">
        <f t="shared" ref="I52:K75" si="12">IF($H52&lt;&gt;"",E52,"")</f>
        <v/>
      </c>
      <c r="J52" s="488" t="str">
        <f t="shared" si="10"/>
        <v/>
      </c>
      <c r="K52" s="488" t="str">
        <f t="shared" si="10"/>
        <v/>
      </c>
      <c r="L52" s="488" t="e">
        <f t="shared" ref="L52:L75" si="13">IF(A$51=37802,IF(AND(COUNTBLANK(B$51:B$70)&lt;&gt;0,COUNTBLANK(C$51:C$70)&lt;&gt;0,COUNTBLANK(D$51:D$70)&lt;&gt;0),135,#N/A),IF(AND(COUNTBLANK(B$51:B$75)&lt;&gt;0,COUNTBLANK(C$51:C$75)&lt;&gt;0,COUNTBLANK(D$51:D$75)&lt;&gt;0),135,#N/A))</f>
        <v>#N/A</v>
      </c>
    </row>
    <row r="53" spans="1:14" ht="15" customHeight="1" x14ac:dyDescent="0.2">
      <c r="A53" s="490">
        <v>41883</v>
      </c>
      <c r="B53" s="487">
        <v>44692</v>
      </c>
      <c r="C53" s="487">
        <v>6845</v>
      </c>
      <c r="D53" s="487">
        <v>4189</v>
      </c>
      <c r="E53" s="488">
        <f t="shared" si="11"/>
        <v>102.01556757743842</v>
      </c>
      <c r="F53" s="488">
        <f t="shared" si="11"/>
        <v>100.1316559391457</v>
      </c>
      <c r="G53" s="488">
        <f t="shared" si="11"/>
        <v>102.54589963280294</v>
      </c>
      <c r="H53" s="489">
        <f>IF(ISERROR(L53)=TRUE,IF(MONTH(A53)=MONTH(MAX(A$51:A$75)),A53,""),"")</f>
        <v>41883</v>
      </c>
      <c r="I53" s="488">
        <f t="shared" si="12"/>
        <v>102.01556757743842</v>
      </c>
      <c r="J53" s="488">
        <f t="shared" si="10"/>
        <v>100.1316559391457</v>
      </c>
      <c r="K53" s="488">
        <f t="shared" si="10"/>
        <v>102.54589963280294</v>
      </c>
      <c r="L53" s="488" t="e">
        <f t="shared" si="13"/>
        <v>#N/A</v>
      </c>
    </row>
    <row r="54" spans="1:14" ht="15" customHeight="1" x14ac:dyDescent="0.2">
      <c r="A54" s="490" t="s">
        <v>462</v>
      </c>
      <c r="B54" s="487">
        <v>44262</v>
      </c>
      <c r="C54" s="487">
        <v>6875</v>
      </c>
      <c r="D54" s="487">
        <v>4201</v>
      </c>
      <c r="E54" s="488">
        <f t="shared" si="11"/>
        <v>101.03403410258167</v>
      </c>
      <c r="F54" s="488">
        <f t="shared" si="11"/>
        <v>100.57050906963137</v>
      </c>
      <c r="G54" s="488">
        <f t="shared" si="11"/>
        <v>102.83965728274174</v>
      </c>
      <c r="H54" s="489" t="str">
        <f>IF(ISERROR(L54)=TRUE,IF(MONTH(A54)=MONTH(MAX(A$51:A$75)),A54,""),"")</f>
        <v/>
      </c>
      <c r="I54" s="488" t="str">
        <f t="shared" si="12"/>
        <v/>
      </c>
      <c r="J54" s="488" t="str">
        <f t="shared" si="10"/>
        <v/>
      </c>
      <c r="K54" s="488" t="str">
        <f t="shared" si="10"/>
        <v/>
      </c>
      <c r="L54" s="488" t="e">
        <f t="shared" si="13"/>
        <v>#N/A</v>
      </c>
    </row>
    <row r="55" spans="1:14" ht="15" customHeight="1" x14ac:dyDescent="0.2">
      <c r="A55" s="490" t="s">
        <v>463</v>
      </c>
      <c r="B55" s="487">
        <v>44167</v>
      </c>
      <c r="C55" s="487">
        <v>6612</v>
      </c>
      <c r="D55" s="487">
        <v>4044</v>
      </c>
      <c r="E55" s="488">
        <f t="shared" si="11"/>
        <v>100.81718368371794</v>
      </c>
      <c r="F55" s="488">
        <f t="shared" si="11"/>
        <v>96.723229959040381</v>
      </c>
      <c r="G55" s="488">
        <f t="shared" si="11"/>
        <v>98.996328029375775</v>
      </c>
      <c r="H55" s="489" t="str">
        <f t="shared" ref="H55:H70" si="14">IF(ISERROR(L55)=TRUE,IF(MONTH(A55)=MONTH(MAX(A$51:A$75)),A55,""),"")</f>
        <v/>
      </c>
      <c r="I55" s="488" t="str">
        <f t="shared" si="12"/>
        <v/>
      </c>
      <c r="J55" s="488" t="str">
        <f t="shared" si="10"/>
        <v/>
      </c>
      <c r="K55" s="488" t="str">
        <f t="shared" si="10"/>
        <v/>
      </c>
      <c r="L55" s="488" t="e">
        <f t="shared" si="13"/>
        <v>#N/A</v>
      </c>
    </row>
    <row r="56" spans="1:14" ht="15" customHeight="1" x14ac:dyDescent="0.2">
      <c r="A56" s="490" t="s">
        <v>464</v>
      </c>
      <c r="B56" s="487">
        <v>44437</v>
      </c>
      <c r="C56" s="487">
        <v>6717</v>
      </c>
      <c r="D56" s="487">
        <v>4182</v>
      </c>
      <c r="E56" s="488">
        <f t="shared" si="11"/>
        <v>101.4334954004885</v>
      </c>
      <c r="F56" s="488">
        <f t="shared" si="11"/>
        <v>98.259215915740199</v>
      </c>
      <c r="G56" s="488">
        <f t="shared" si="11"/>
        <v>102.37454100367198</v>
      </c>
      <c r="H56" s="489" t="str">
        <f t="shared" si="14"/>
        <v/>
      </c>
      <c r="I56" s="488" t="str">
        <f t="shared" si="12"/>
        <v/>
      </c>
      <c r="J56" s="488" t="str">
        <f t="shared" si="10"/>
        <v/>
      </c>
      <c r="K56" s="488" t="str">
        <f t="shared" si="10"/>
        <v/>
      </c>
      <c r="L56" s="488" t="e">
        <f t="shared" si="13"/>
        <v>#N/A</v>
      </c>
    </row>
    <row r="57" spans="1:14" ht="15" customHeight="1" x14ac:dyDescent="0.2">
      <c r="A57" s="490">
        <v>42248</v>
      </c>
      <c r="B57" s="487">
        <v>45146</v>
      </c>
      <c r="C57" s="487">
        <v>6608</v>
      </c>
      <c r="D57" s="487">
        <v>4294</v>
      </c>
      <c r="E57" s="488">
        <f t="shared" si="11"/>
        <v>103.05188431600814</v>
      </c>
      <c r="F57" s="488">
        <f t="shared" si="11"/>
        <v>96.66471620830896</v>
      </c>
      <c r="G57" s="488">
        <f t="shared" si="11"/>
        <v>105.11627906976744</v>
      </c>
      <c r="H57" s="489">
        <f t="shared" si="14"/>
        <v>42248</v>
      </c>
      <c r="I57" s="488">
        <f t="shared" si="12"/>
        <v>103.05188431600814</v>
      </c>
      <c r="J57" s="488">
        <f t="shared" si="10"/>
        <v>96.66471620830896</v>
      </c>
      <c r="K57" s="488">
        <f t="shared" si="10"/>
        <v>105.11627906976744</v>
      </c>
      <c r="L57" s="488" t="e">
        <f t="shared" si="13"/>
        <v>#N/A</v>
      </c>
    </row>
    <row r="58" spans="1:14" ht="15" customHeight="1" x14ac:dyDescent="0.2">
      <c r="A58" s="490" t="s">
        <v>465</v>
      </c>
      <c r="B58" s="487">
        <v>44764</v>
      </c>
      <c r="C58" s="487">
        <v>6674</v>
      </c>
      <c r="D58" s="487">
        <v>4288</v>
      </c>
      <c r="E58" s="488">
        <f t="shared" si="11"/>
        <v>102.17991736857724</v>
      </c>
      <c r="F58" s="488">
        <f t="shared" si="11"/>
        <v>97.630193095377422</v>
      </c>
      <c r="G58" s="488">
        <f t="shared" si="11"/>
        <v>104.96940024479804</v>
      </c>
      <c r="H58" s="489" t="str">
        <f t="shared" si="14"/>
        <v/>
      </c>
      <c r="I58" s="488" t="str">
        <f t="shared" si="12"/>
        <v/>
      </c>
      <c r="J58" s="488" t="str">
        <f t="shared" si="10"/>
        <v/>
      </c>
      <c r="K58" s="488" t="str">
        <f t="shared" si="10"/>
        <v/>
      </c>
      <c r="L58" s="488" t="e">
        <f t="shared" si="13"/>
        <v>#N/A</v>
      </c>
    </row>
    <row r="59" spans="1:14" ht="15" customHeight="1" x14ac:dyDescent="0.2">
      <c r="A59" s="490" t="s">
        <v>466</v>
      </c>
      <c r="B59" s="487">
        <v>44595</v>
      </c>
      <c r="C59" s="487">
        <v>6416</v>
      </c>
      <c r="D59" s="487">
        <v>4277</v>
      </c>
      <c r="E59" s="488">
        <f t="shared" si="11"/>
        <v>101.79415188659864</v>
      </c>
      <c r="F59" s="488">
        <f t="shared" si="11"/>
        <v>93.856056173200699</v>
      </c>
      <c r="G59" s="488">
        <f t="shared" si="11"/>
        <v>104.7001223990208</v>
      </c>
      <c r="H59" s="489" t="str">
        <f t="shared" si="14"/>
        <v/>
      </c>
      <c r="I59" s="488" t="str">
        <f t="shared" si="12"/>
        <v/>
      </c>
      <c r="J59" s="488" t="str">
        <f t="shared" si="10"/>
        <v/>
      </c>
      <c r="K59" s="488" t="str">
        <f t="shared" si="10"/>
        <v/>
      </c>
      <c r="L59" s="488" t="e">
        <f t="shared" si="13"/>
        <v>#N/A</v>
      </c>
    </row>
    <row r="60" spans="1:14" ht="15" customHeight="1" x14ac:dyDescent="0.2">
      <c r="A60" s="490" t="s">
        <v>467</v>
      </c>
      <c r="B60" s="487">
        <v>44701</v>
      </c>
      <c r="C60" s="487">
        <v>6541</v>
      </c>
      <c r="D60" s="487">
        <v>4294</v>
      </c>
      <c r="E60" s="488">
        <f t="shared" si="11"/>
        <v>102.03611130133076</v>
      </c>
      <c r="F60" s="488">
        <f t="shared" si="11"/>
        <v>95.684610883557639</v>
      </c>
      <c r="G60" s="488">
        <f t="shared" si="11"/>
        <v>105.11627906976744</v>
      </c>
      <c r="H60" s="489" t="str">
        <f t="shared" si="14"/>
        <v/>
      </c>
      <c r="I60" s="488" t="str">
        <f t="shared" si="12"/>
        <v/>
      </c>
      <c r="J60" s="488" t="str">
        <f t="shared" si="10"/>
        <v/>
      </c>
      <c r="K60" s="488" t="str">
        <f t="shared" si="10"/>
        <v/>
      </c>
      <c r="L60" s="488" t="e">
        <f t="shared" si="13"/>
        <v>#N/A</v>
      </c>
    </row>
    <row r="61" spans="1:14" ht="15" customHeight="1" x14ac:dyDescent="0.2">
      <c r="A61" s="490">
        <v>42614</v>
      </c>
      <c r="B61" s="487">
        <v>45563</v>
      </c>
      <c r="C61" s="487">
        <v>6479</v>
      </c>
      <c r="D61" s="487">
        <v>4395</v>
      </c>
      <c r="E61" s="488">
        <f t="shared" si="11"/>
        <v>104.00374352302038</v>
      </c>
      <c r="F61" s="488">
        <f t="shared" si="11"/>
        <v>94.777647747220598</v>
      </c>
      <c r="G61" s="488">
        <f t="shared" si="11"/>
        <v>107.58873929008568</v>
      </c>
      <c r="H61" s="489">
        <f t="shared" si="14"/>
        <v>42614</v>
      </c>
      <c r="I61" s="488">
        <f t="shared" si="12"/>
        <v>104.00374352302038</v>
      </c>
      <c r="J61" s="488">
        <f t="shared" si="10"/>
        <v>94.777647747220598</v>
      </c>
      <c r="K61" s="488">
        <f t="shared" si="10"/>
        <v>107.58873929008568</v>
      </c>
      <c r="L61" s="488" t="e">
        <f t="shared" si="13"/>
        <v>#N/A</v>
      </c>
    </row>
    <row r="62" spans="1:14" ht="15" customHeight="1" x14ac:dyDescent="0.2">
      <c r="A62" s="490" t="s">
        <v>468</v>
      </c>
      <c r="B62" s="487">
        <v>45487</v>
      </c>
      <c r="C62" s="487">
        <v>6578</v>
      </c>
      <c r="D62" s="487">
        <v>4443</v>
      </c>
      <c r="E62" s="488">
        <f t="shared" si="11"/>
        <v>103.83026318792943</v>
      </c>
      <c r="F62" s="488">
        <f t="shared" si="11"/>
        <v>96.225863077823291</v>
      </c>
      <c r="G62" s="488">
        <f t="shared" si="11"/>
        <v>108.76376988984089</v>
      </c>
      <c r="H62" s="489" t="str">
        <f t="shared" si="14"/>
        <v/>
      </c>
      <c r="I62" s="488" t="str">
        <f t="shared" si="12"/>
        <v/>
      </c>
      <c r="J62" s="488" t="str">
        <f t="shared" si="10"/>
        <v/>
      </c>
      <c r="K62" s="488" t="str">
        <f t="shared" si="10"/>
        <v/>
      </c>
      <c r="L62" s="488" t="e">
        <f t="shared" si="13"/>
        <v>#N/A</v>
      </c>
    </row>
    <row r="63" spans="1:14" ht="15" customHeight="1" x14ac:dyDescent="0.2">
      <c r="A63" s="490" t="s">
        <v>469</v>
      </c>
      <c r="B63" s="487">
        <v>45349</v>
      </c>
      <c r="C63" s="487">
        <v>6530</v>
      </c>
      <c r="D63" s="487">
        <v>4380</v>
      </c>
      <c r="E63" s="488">
        <f t="shared" si="11"/>
        <v>103.51525942158004</v>
      </c>
      <c r="F63" s="488">
        <f t="shared" si="11"/>
        <v>95.523698069046219</v>
      </c>
      <c r="G63" s="488">
        <f t="shared" si="11"/>
        <v>107.22154222766218</v>
      </c>
      <c r="H63" s="489" t="str">
        <f t="shared" si="14"/>
        <v/>
      </c>
      <c r="I63" s="488" t="str">
        <f t="shared" si="12"/>
        <v/>
      </c>
      <c r="J63" s="488" t="str">
        <f t="shared" si="10"/>
        <v/>
      </c>
      <c r="K63" s="488" t="str">
        <f t="shared" si="10"/>
        <v/>
      </c>
      <c r="L63" s="488" t="e">
        <f t="shared" si="13"/>
        <v>#N/A</v>
      </c>
    </row>
    <row r="64" spans="1:14" ht="15" customHeight="1" x14ac:dyDescent="0.2">
      <c r="A64" s="490" t="s">
        <v>470</v>
      </c>
      <c r="B64" s="487">
        <v>45118</v>
      </c>
      <c r="C64" s="487">
        <v>6549</v>
      </c>
      <c r="D64" s="487">
        <v>4434</v>
      </c>
      <c r="E64" s="488">
        <f t="shared" si="11"/>
        <v>102.98797050834303</v>
      </c>
      <c r="F64" s="488">
        <f t="shared" si="11"/>
        <v>95.801638385020482</v>
      </c>
      <c r="G64" s="488">
        <f t="shared" si="11"/>
        <v>108.54345165238679</v>
      </c>
      <c r="H64" s="489" t="str">
        <f t="shared" si="14"/>
        <v/>
      </c>
      <c r="I64" s="488" t="str">
        <f t="shared" si="12"/>
        <v/>
      </c>
      <c r="J64" s="488" t="str">
        <f t="shared" si="10"/>
        <v/>
      </c>
      <c r="K64" s="488" t="str">
        <f t="shared" si="10"/>
        <v/>
      </c>
      <c r="L64" s="488" t="e">
        <f t="shared" si="13"/>
        <v>#N/A</v>
      </c>
    </row>
    <row r="65" spans="1:12" ht="15" customHeight="1" x14ac:dyDescent="0.2">
      <c r="A65" s="490">
        <v>42979</v>
      </c>
      <c r="B65" s="487">
        <v>45671</v>
      </c>
      <c r="C65" s="487">
        <v>6412</v>
      </c>
      <c r="D65" s="487">
        <v>4572</v>
      </c>
      <c r="E65" s="488">
        <f t="shared" si="11"/>
        <v>104.2502682097286</v>
      </c>
      <c r="F65" s="488">
        <f t="shared" si="11"/>
        <v>93.797542422469277</v>
      </c>
      <c r="G65" s="488">
        <f t="shared" si="11"/>
        <v>111.92166462668298</v>
      </c>
      <c r="H65" s="489">
        <f t="shared" si="14"/>
        <v>42979</v>
      </c>
      <c r="I65" s="488">
        <f t="shared" si="12"/>
        <v>104.2502682097286</v>
      </c>
      <c r="J65" s="488">
        <f t="shared" si="10"/>
        <v>93.797542422469277</v>
      </c>
      <c r="K65" s="488">
        <f t="shared" si="10"/>
        <v>111.92166462668298</v>
      </c>
      <c r="L65" s="488" t="e">
        <f t="shared" si="13"/>
        <v>#N/A</v>
      </c>
    </row>
    <row r="66" spans="1:12" ht="15" customHeight="1" x14ac:dyDescent="0.2">
      <c r="A66" s="490" t="s">
        <v>471</v>
      </c>
      <c r="B66" s="487">
        <v>45729</v>
      </c>
      <c r="C66" s="487">
        <v>6539</v>
      </c>
      <c r="D66" s="487">
        <v>4563</v>
      </c>
      <c r="E66" s="488">
        <f t="shared" si="11"/>
        <v>104.38266109703484</v>
      </c>
      <c r="F66" s="488">
        <f t="shared" si="11"/>
        <v>95.655354008191935</v>
      </c>
      <c r="G66" s="488">
        <f t="shared" si="11"/>
        <v>111.70134638922889</v>
      </c>
      <c r="H66" s="489" t="str">
        <f t="shared" si="14"/>
        <v/>
      </c>
      <c r="I66" s="488" t="str">
        <f t="shared" si="12"/>
        <v/>
      </c>
      <c r="J66" s="488" t="str">
        <f t="shared" si="10"/>
        <v/>
      </c>
      <c r="K66" s="488" t="str">
        <f t="shared" si="10"/>
        <v/>
      </c>
      <c r="L66" s="488" t="e">
        <f t="shared" si="13"/>
        <v>#N/A</v>
      </c>
    </row>
    <row r="67" spans="1:12" ht="15" customHeight="1" x14ac:dyDescent="0.2">
      <c r="A67" s="490" t="s">
        <v>472</v>
      </c>
      <c r="B67" s="487">
        <v>45762</v>
      </c>
      <c r="C67" s="487">
        <v>6272</v>
      </c>
      <c r="D67" s="487">
        <v>4554</v>
      </c>
      <c r="E67" s="488">
        <f t="shared" si="11"/>
        <v>104.45798808464015</v>
      </c>
      <c r="F67" s="488">
        <f t="shared" si="11"/>
        <v>91.749561146869524</v>
      </c>
      <c r="G67" s="488">
        <f t="shared" si="11"/>
        <v>111.48102815177478</v>
      </c>
      <c r="H67" s="489" t="str">
        <f t="shared" si="14"/>
        <v/>
      </c>
      <c r="I67" s="488" t="str">
        <f t="shared" si="12"/>
        <v/>
      </c>
      <c r="J67" s="488" t="str">
        <f t="shared" si="12"/>
        <v/>
      </c>
      <c r="K67" s="488" t="str">
        <f t="shared" si="12"/>
        <v/>
      </c>
      <c r="L67" s="488" t="e">
        <f t="shared" si="13"/>
        <v>#N/A</v>
      </c>
    </row>
    <row r="68" spans="1:12" ht="15" customHeight="1" x14ac:dyDescent="0.2">
      <c r="A68" s="490" t="s">
        <v>473</v>
      </c>
      <c r="B68" s="487">
        <v>46354</v>
      </c>
      <c r="C68" s="487">
        <v>6335</v>
      </c>
      <c r="D68" s="487">
        <v>4662</v>
      </c>
      <c r="E68" s="488">
        <f t="shared" si="11"/>
        <v>105.80930858955921</v>
      </c>
      <c r="F68" s="488">
        <f t="shared" si="11"/>
        <v>92.67115272088941</v>
      </c>
      <c r="G68" s="488">
        <f t="shared" si="11"/>
        <v>114.12484700122398</v>
      </c>
      <c r="H68" s="489" t="str">
        <f t="shared" si="14"/>
        <v/>
      </c>
      <c r="I68" s="488" t="str">
        <f t="shared" si="12"/>
        <v/>
      </c>
      <c r="J68" s="488" t="str">
        <f t="shared" si="12"/>
        <v/>
      </c>
      <c r="K68" s="488" t="str">
        <f t="shared" si="12"/>
        <v/>
      </c>
      <c r="L68" s="488" t="e">
        <f t="shared" si="13"/>
        <v>#N/A</v>
      </c>
    </row>
    <row r="69" spans="1:12" ht="15" customHeight="1" x14ac:dyDescent="0.2">
      <c r="A69" s="490">
        <v>43344</v>
      </c>
      <c r="B69" s="487">
        <v>46963</v>
      </c>
      <c r="C69" s="487">
        <v>6200</v>
      </c>
      <c r="D69" s="487">
        <v>4709</v>
      </c>
      <c r="E69" s="488">
        <f t="shared" si="11"/>
        <v>107.19943390627498</v>
      </c>
      <c r="F69" s="488">
        <f t="shared" si="11"/>
        <v>90.696313633703923</v>
      </c>
      <c r="G69" s="488">
        <f t="shared" si="11"/>
        <v>115.27539779681763</v>
      </c>
      <c r="H69" s="489">
        <f t="shared" si="14"/>
        <v>43344</v>
      </c>
      <c r="I69" s="488">
        <f t="shared" si="12"/>
        <v>107.19943390627498</v>
      </c>
      <c r="J69" s="488">
        <f t="shared" si="12"/>
        <v>90.696313633703923</v>
      </c>
      <c r="K69" s="488">
        <f t="shared" si="12"/>
        <v>115.27539779681763</v>
      </c>
      <c r="L69" s="488" t="e">
        <f t="shared" si="13"/>
        <v>#N/A</v>
      </c>
    </row>
    <row r="70" spans="1:12" ht="15" customHeight="1" x14ac:dyDescent="0.2">
      <c r="A70" s="490" t="s">
        <v>474</v>
      </c>
      <c r="B70" s="487">
        <v>46783</v>
      </c>
      <c r="C70" s="487">
        <v>6214</v>
      </c>
      <c r="D70" s="487">
        <v>4742</v>
      </c>
      <c r="E70" s="488">
        <f t="shared" si="11"/>
        <v>106.78855942842796</v>
      </c>
      <c r="F70" s="488">
        <f t="shared" si="11"/>
        <v>90.901111761263891</v>
      </c>
      <c r="G70" s="488">
        <f t="shared" si="11"/>
        <v>116.08323133414933</v>
      </c>
      <c r="H70" s="489" t="str">
        <f t="shared" si="14"/>
        <v/>
      </c>
      <c r="I70" s="488" t="str">
        <f t="shared" si="12"/>
        <v/>
      </c>
      <c r="J70" s="488" t="str">
        <f t="shared" si="12"/>
        <v/>
      </c>
      <c r="K70" s="488" t="str">
        <f t="shared" si="12"/>
        <v/>
      </c>
      <c r="L70" s="488" t="e">
        <f t="shared" si="13"/>
        <v>#N/A</v>
      </c>
    </row>
    <row r="71" spans="1:12" ht="15" customHeight="1" x14ac:dyDescent="0.2">
      <c r="A71" s="490" t="s">
        <v>475</v>
      </c>
      <c r="B71" s="487">
        <v>46832</v>
      </c>
      <c r="C71" s="487">
        <v>6092</v>
      </c>
      <c r="D71" s="487">
        <v>4612</v>
      </c>
      <c r="E71" s="491">
        <f t="shared" ref="E71:G75" si="15">IF($A$51=37802,IF(COUNTBLANK(B$51:B$70)&gt;0,#N/A,IF(ISBLANK(B71)=FALSE,B71/B$51*100,#N/A)),IF(COUNTBLANK(B$51:B$75)&gt;0,#N/A,B71/B$51*100))</f>
        <v>106.90040859184187</v>
      </c>
      <c r="F71" s="491">
        <f t="shared" si="15"/>
        <v>89.116442363955528</v>
      </c>
      <c r="G71" s="491">
        <f t="shared" si="15"/>
        <v>112.90085679314565</v>
      </c>
      <c r="H71" s="492" t="str">
        <f>IF(A$51=37802,IF(ISERROR(L71)=TRUE,IF(ISBLANK(A71)=FALSE,IF(MONTH(A71)=MONTH(MAX(A$51:A$75)),A71,""),""),""),IF(ISERROR(L71)=TRUE,IF(MONTH(A71)=MONTH(MAX(A$51:A$75)),A71,""),""))</f>
        <v/>
      </c>
      <c r="I71" s="488" t="str">
        <f t="shared" si="12"/>
        <v/>
      </c>
      <c r="J71" s="488" t="str">
        <f t="shared" si="12"/>
        <v/>
      </c>
      <c r="K71" s="488" t="str">
        <f t="shared" si="12"/>
        <v/>
      </c>
      <c r="L71" s="488" t="e">
        <f t="shared" si="13"/>
        <v>#N/A</v>
      </c>
    </row>
    <row r="72" spans="1:12" ht="15" customHeight="1" x14ac:dyDescent="0.2">
      <c r="A72" s="490" t="s">
        <v>476</v>
      </c>
      <c r="B72" s="487">
        <v>47029</v>
      </c>
      <c r="C72" s="487">
        <v>6116</v>
      </c>
      <c r="D72" s="487">
        <v>4700</v>
      </c>
      <c r="E72" s="491">
        <f t="shared" si="15"/>
        <v>107.35008788148555</v>
      </c>
      <c r="F72" s="491">
        <f t="shared" si="15"/>
        <v>89.467524868344057</v>
      </c>
      <c r="G72" s="491">
        <f t="shared" si="15"/>
        <v>115.05507955936352</v>
      </c>
      <c r="H72" s="492" t="str">
        <f>IF(A$51=37802,IF(ISERROR(L72)=TRUE,IF(ISBLANK(A72)=FALSE,IF(MONTH(A72)=MONTH(MAX(A$51:A$75)),A72,""),""),""),IF(ISERROR(L72)=TRUE,IF(MONTH(A72)=MONTH(MAX(A$51:A$75)),A72,""),""))</f>
        <v/>
      </c>
      <c r="I72" s="488" t="str">
        <f t="shared" si="12"/>
        <v/>
      </c>
      <c r="J72" s="488" t="str">
        <f t="shared" si="12"/>
        <v/>
      </c>
      <c r="K72" s="488" t="str">
        <f t="shared" si="12"/>
        <v/>
      </c>
      <c r="L72" s="488" t="e">
        <f t="shared" si="13"/>
        <v>#N/A</v>
      </c>
    </row>
    <row r="73" spans="1:12" ht="15" customHeight="1" x14ac:dyDescent="0.2">
      <c r="A73" s="490">
        <v>43709</v>
      </c>
      <c r="B73" s="487">
        <v>47898</v>
      </c>
      <c r="C73" s="487">
        <v>5980</v>
      </c>
      <c r="D73" s="487">
        <v>4813</v>
      </c>
      <c r="E73" s="491">
        <f t="shared" si="15"/>
        <v>109.33369855509143</v>
      </c>
      <c r="F73" s="491">
        <f t="shared" si="15"/>
        <v>87.478057343475712</v>
      </c>
      <c r="G73" s="491">
        <f t="shared" si="15"/>
        <v>117.82129742962056</v>
      </c>
      <c r="H73" s="492">
        <f>IF(A$51=37802,IF(ISERROR(L73)=TRUE,IF(ISBLANK(A73)=FALSE,IF(MONTH(A73)=MONTH(MAX(A$51:A$75)),A73,""),""),""),IF(ISERROR(L73)=TRUE,IF(MONTH(A73)=MONTH(MAX(A$51:A$75)),A73,""),""))</f>
        <v>43709</v>
      </c>
      <c r="I73" s="488">
        <f t="shared" si="12"/>
        <v>109.33369855509143</v>
      </c>
      <c r="J73" s="488">
        <f t="shared" si="12"/>
        <v>87.478057343475712</v>
      </c>
      <c r="K73" s="488">
        <f t="shared" si="12"/>
        <v>117.82129742962056</v>
      </c>
      <c r="L73" s="488" t="e">
        <f t="shared" si="13"/>
        <v>#N/A</v>
      </c>
    </row>
    <row r="74" spans="1:12" ht="15" customHeight="1" x14ac:dyDescent="0.2">
      <c r="A74" s="490" t="s">
        <v>477</v>
      </c>
      <c r="B74" s="487">
        <v>47689</v>
      </c>
      <c r="C74" s="487">
        <v>6060</v>
      </c>
      <c r="D74" s="487">
        <v>4840</v>
      </c>
      <c r="E74" s="491">
        <f t="shared" si="15"/>
        <v>108.85662763359127</v>
      </c>
      <c r="F74" s="491">
        <f t="shared" si="15"/>
        <v>88.648332358104156</v>
      </c>
      <c r="G74" s="491">
        <f t="shared" si="15"/>
        <v>118.48225214198287</v>
      </c>
      <c r="H74" s="492" t="str">
        <f>IF(A$51=37802,IF(ISERROR(L74)=TRUE,IF(ISBLANK(A74)=FALSE,IF(MONTH(A74)=MONTH(MAX(A$51:A$75)),A74,""),""),""),IF(ISERROR(L74)=TRUE,IF(MONTH(A74)=MONTH(MAX(A$51:A$75)),A74,""),""))</f>
        <v/>
      </c>
      <c r="I74" s="488" t="str">
        <f t="shared" si="12"/>
        <v/>
      </c>
      <c r="J74" s="488" t="str">
        <f t="shared" si="12"/>
        <v/>
      </c>
      <c r="K74" s="488" t="str">
        <f t="shared" si="12"/>
        <v/>
      </c>
      <c r="L74" s="488" t="e">
        <f t="shared" si="13"/>
        <v>#N/A</v>
      </c>
    </row>
    <row r="75" spans="1:12" ht="15" customHeight="1" x14ac:dyDescent="0.2">
      <c r="A75" s="490" t="s">
        <v>478</v>
      </c>
      <c r="B75" s="487">
        <v>47203</v>
      </c>
      <c r="C75" s="493">
        <v>5850</v>
      </c>
      <c r="D75" s="493">
        <v>4592</v>
      </c>
      <c r="E75" s="491">
        <f t="shared" si="15"/>
        <v>107.74726654340432</v>
      </c>
      <c r="F75" s="491">
        <f t="shared" si="15"/>
        <v>85.576360444704505</v>
      </c>
      <c r="G75" s="491">
        <f t="shared" si="15"/>
        <v>112.41126070991432</v>
      </c>
      <c r="H75" s="492" t="str">
        <f>IF(A$51=37802,IF(ISERROR(L75)=TRUE,IF(ISBLANK(A75)=FALSE,IF(MONTH(A75)=MONTH(MAX(A$51:A$75)),A75,""),""),""),IF(ISERROR(L75)=TRUE,IF(MONTH(A75)=MONTH(MAX(A$51:A$75)),A75,""),""))</f>
        <v/>
      </c>
      <c r="I75" s="488" t="str">
        <f t="shared" si="12"/>
        <v/>
      </c>
      <c r="J75" s="488" t="str">
        <f t="shared" si="12"/>
        <v/>
      </c>
      <c r="K75" s="488" t="str">
        <f t="shared" si="12"/>
        <v/>
      </c>
      <c r="L75" s="488" t="e">
        <f t="shared" si="13"/>
        <v>#N/A</v>
      </c>
    </row>
    <row r="77" spans="1:12" ht="15" customHeight="1" x14ac:dyDescent="0.2">
      <c r="I77" s="488">
        <f>IF(I75&lt;&gt;"",I75,IF(I74&lt;&gt;"",I74,IF(I73&lt;&gt;"",I73,IF(I72&lt;&gt;"",I72,IF(I71&lt;&gt;"",I71,IF(I70&lt;&gt;"",I70,""))))))</f>
        <v>109.33369855509143</v>
      </c>
      <c r="J77" s="488">
        <f>IF(J75&lt;&gt;"",J75,IF(J74&lt;&gt;"",J74,IF(J73&lt;&gt;"",J73,IF(J72&lt;&gt;"",J72,IF(J71&lt;&gt;"",J71,IF(J70&lt;&gt;"",J70,""))))))</f>
        <v>87.478057343475712</v>
      </c>
      <c r="K77" s="488">
        <f>IF(K75&lt;&gt;"",K75,IF(K74&lt;&gt;"",K74,IF(K73&lt;&gt;"",K73,IF(K72&lt;&gt;"",K72,IF(K71&lt;&gt;"",K71,IF(K70&lt;&gt;"",K70,""))))))</f>
        <v>117.82129742962056</v>
      </c>
    </row>
    <row r="78" spans="1:12" ht="15" customHeight="1" x14ac:dyDescent="0.2">
      <c r="I78" s="495">
        <f>RANK(I77,$I77:$K77)</f>
        <v>2</v>
      </c>
      <c r="J78" s="495">
        <f>RANK(J77,$I77:$K77)</f>
        <v>3</v>
      </c>
      <c r="K78" s="495">
        <f>RANK(K77,$I77:$K77)</f>
        <v>1</v>
      </c>
    </row>
    <row r="79" spans="1:12" ht="15" customHeight="1" x14ac:dyDescent="0.2">
      <c r="I79" s="488" t="str">
        <f>"SvB: "&amp;IF(I77&gt;100,"+","")&amp;TEXT(I77-100,"0,0")&amp;"%"</f>
        <v>SvB: +9,3%</v>
      </c>
      <c r="J79" s="488" t="str">
        <f>"GeB - ausschließlich: "&amp;IF(J77&gt;100,"+","")&amp;TEXT(J77-100,"0,0")&amp;"%"</f>
        <v>GeB - ausschließlich: -12,5%</v>
      </c>
      <c r="K79" s="488" t="str">
        <f>"GeB - im Nebenjob: "&amp;IF(K77&gt;100,"+","")&amp;TEXT(K77-100,"0,0")&amp;"%"</f>
        <v>GeB - im Nebenjob: +17,8%</v>
      </c>
    </row>
    <row r="81" spans="9:9" ht="15" customHeight="1" x14ac:dyDescent="0.2">
      <c r="I81" s="488" t="str">
        <f>IF(ISERROR(HLOOKUP(1,I$78:K$79,2,FALSE)),"",HLOOKUP(1,I$78:K$79,2,FALSE))</f>
        <v>GeB - im Nebenjob: +17,8%</v>
      </c>
    </row>
    <row r="82" spans="9:9" ht="15" customHeight="1" x14ac:dyDescent="0.2">
      <c r="I82" s="488" t="str">
        <f>IF(ISERROR(HLOOKUP(2,I$78:K$79,2,FALSE)),"",HLOOKUP(2,I$78:K$79,2,FALSE))</f>
        <v>SvB: +9,3%</v>
      </c>
    </row>
    <row r="83" spans="9:9" ht="15" customHeight="1" x14ac:dyDescent="0.2">
      <c r="I83" s="488" t="str">
        <f>IF(ISERROR(HLOOKUP(3,I$78:K$79,2,FALSE)),"",HLOOKUP(3,I$78:K$79,2,FALSE))</f>
        <v>GeB - ausschließlich: -12,5%</v>
      </c>
    </row>
  </sheetData>
  <mergeCells count="16">
    <mergeCell ref="B4:C4"/>
    <mergeCell ref="D4:E4"/>
    <mergeCell ref="F4:G4"/>
    <mergeCell ref="H4:I4"/>
    <mergeCell ref="J4:N4"/>
    <mergeCell ref="J12:N12"/>
    <mergeCell ref="A49:A50"/>
    <mergeCell ref="B49:D49"/>
    <mergeCell ref="E49:G49"/>
    <mergeCell ref="H49:H50"/>
    <mergeCell ref="I49:K49"/>
    <mergeCell ref="A12:A13"/>
    <mergeCell ref="B12:C12"/>
    <mergeCell ref="D12:E12"/>
    <mergeCell ref="F12:G12"/>
    <mergeCell ref="H12:I12"/>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3" customWidth="1"/>
    <col min="2" max="2" width="15.125" style="523" customWidth="1"/>
    <col min="3" max="3" width="20.375" style="523" customWidth="1"/>
    <col min="4" max="5" width="10" style="523" customWidth="1"/>
    <col min="6" max="8" width="11" style="523"/>
    <col min="9" max="9" width="13.75" style="523" customWidth="1"/>
    <col min="10" max="256" width="11" style="523"/>
    <col min="257" max="257" width="2.375" style="523" customWidth="1"/>
    <col min="258" max="258" width="15.125" style="523" customWidth="1"/>
    <col min="259" max="259" width="20.375" style="523" customWidth="1"/>
    <col min="260" max="261" width="10" style="523" customWidth="1"/>
    <col min="262" max="264" width="11" style="523"/>
    <col min="265" max="265" width="13.75" style="523" customWidth="1"/>
    <col min="266" max="512" width="11" style="523"/>
    <col min="513" max="513" width="2.375" style="523" customWidth="1"/>
    <col min="514" max="514" width="15.125" style="523" customWidth="1"/>
    <col min="515" max="515" width="20.375" style="523" customWidth="1"/>
    <col min="516" max="517" width="10" style="523" customWidth="1"/>
    <col min="518" max="520" width="11" style="523"/>
    <col min="521" max="521" width="13.75" style="523" customWidth="1"/>
    <col min="522" max="768" width="11" style="523"/>
    <col min="769" max="769" width="2.375" style="523" customWidth="1"/>
    <col min="770" max="770" width="15.125" style="523" customWidth="1"/>
    <col min="771" max="771" width="20.375" style="523" customWidth="1"/>
    <col min="772" max="773" width="10" style="523" customWidth="1"/>
    <col min="774" max="776" width="11" style="523"/>
    <col min="777" max="777" width="13.75" style="523" customWidth="1"/>
    <col min="778" max="1024" width="11" style="523"/>
    <col min="1025" max="1025" width="2.375" style="523" customWidth="1"/>
    <col min="1026" max="1026" width="15.125" style="523" customWidth="1"/>
    <col min="1027" max="1027" width="20.375" style="523" customWidth="1"/>
    <col min="1028" max="1029" width="10" style="523" customWidth="1"/>
    <col min="1030" max="1032" width="11" style="523"/>
    <col min="1033" max="1033" width="13.75" style="523" customWidth="1"/>
    <col min="1034" max="1280" width="11" style="523"/>
    <col min="1281" max="1281" width="2.375" style="523" customWidth="1"/>
    <col min="1282" max="1282" width="15.125" style="523" customWidth="1"/>
    <col min="1283" max="1283" width="20.375" style="523" customWidth="1"/>
    <col min="1284" max="1285" width="10" style="523" customWidth="1"/>
    <col min="1286" max="1288" width="11" style="523"/>
    <col min="1289" max="1289" width="13.75" style="523" customWidth="1"/>
    <col min="1290" max="1536" width="11" style="523"/>
    <col min="1537" max="1537" width="2.375" style="523" customWidth="1"/>
    <col min="1538" max="1538" width="15.125" style="523" customWidth="1"/>
    <col min="1539" max="1539" width="20.375" style="523" customWidth="1"/>
    <col min="1540" max="1541" width="10" style="523" customWidth="1"/>
    <col min="1542" max="1544" width="11" style="523"/>
    <col min="1545" max="1545" width="13.75" style="523" customWidth="1"/>
    <col min="1546" max="1792" width="11" style="523"/>
    <col min="1793" max="1793" width="2.375" style="523" customWidth="1"/>
    <col min="1794" max="1794" width="15.125" style="523" customWidth="1"/>
    <col min="1795" max="1795" width="20.375" style="523" customWidth="1"/>
    <col min="1796" max="1797" width="10" style="523" customWidth="1"/>
    <col min="1798" max="1800" width="11" style="523"/>
    <col min="1801" max="1801" width="13.75" style="523" customWidth="1"/>
    <col min="1802" max="2048" width="11" style="523"/>
    <col min="2049" max="2049" width="2.375" style="523" customWidth="1"/>
    <col min="2050" max="2050" width="15.125" style="523" customWidth="1"/>
    <col min="2051" max="2051" width="20.375" style="523" customWidth="1"/>
    <col min="2052" max="2053" width="10" style="523" customWidth="1"/>
    <col min="2054" max="2056" width="11" style="523"/>
    <col min="2057" max="2057" width="13.75" style="523" customWidth="1"/>
    <col min="2058" max="2304" width="11" style="523"/>
    <col min="2305" max="2305" width="2.375" style="523" customWidth="1"/>
    <col min="2306" max="2306" width="15.125" style="523" customWidth="1"/>
    <col min="2307" max="2307" width="20.375" style="523" customWidth="1"/>
    <col min="2308" max="2309" width="10" style="523" customWidth="1"/>
    <col min="2310" max="2312" width="11" style="523"/>
    <col min="2313" max="2313" width="13.75" style="523" customWidth="1"/>
    <col min="2314" max="2560" width="11" style="523"/>
    <col min="2561" max="2561" width="2.375" style="523" customWidth="1"/>
    <col min="2562" max="2562" width="15.125" style="523" customWidth="1"/>
    <col min="2563" max="2563" width="20.375" style="523" customWidth="1"/>
    <col min="2564" max="2565" width="10" style="523" customWidth="1"/>
    <col min="2566" max="2568" width="11" style="523"/>
    <col min="2569" max="2569" width="13.75" style="523" customWidth="1"/>
    <col min="2570" max="2816" width="11" style="523"/>
    <col min="2817" max="2817" width="2.375" style="523" customWidth="1"/>
    <col min="2818" max="2818" width="15.125" style="523" customWidth="1"/>
    <col min="2819" max="2819" width="20.375" style="523" customWidth="1"/>
    <col min="2820" max="2821" width="10" style="523" customWidth="1"/>
    <col min="2822" max="2824" width="11" style="523"/>
    <col min="2825" max="2825" width="13.75" style="523" customWidth="1"/>
    <col min="2826" max="3072" width="11" style="523"/>
    <col min="3073" max="3073" width="2.375" style="523" customWidth="1"/>
    <col min="3074" max="3074" width="15.125" style="523" customWidth="1"/>
    <col min="3075" max="3075" width="20.375" style="523" customWidth="1"/>
    <col min="3076" max="3077" width="10" style="523" customWidth="1"/>
    <col min="3078" max="3080" width="11" style="523"/>
    <col min="3081" max="3081" width="13.75" style="523" customWidth="1"/>
    <col min="3082" max="3328" width="11" style="523"/>
    <col min="3329" max="3329" width="2.375" style="523" customWidth="1"/>
    <col min="3330" max="3330" width="15.125" style="523" customWidth="1"/>
    <col min="3331" max="3331" width="20.375" style="523" customWidth="1"/>
    <col min="3332" max="3333" width="10" style="523" customWidth="1"/>
    <col min="3334" max="3336" width="11" style="523"/>
    <col min="3337" max="3337" width="13.75" style="523" customWidth="1"/>
    <col min="3338" max="3584" width="11" style="523"/>
    <col min="3585" max="3585" width="2.375" style="523" customWidth="1"/>
    <col min="3586" max="3586" width="15.125" style="523" customWidth="1"/>
    <col min="3587" max="3587" width="20.375" style="523" customWidth="1"/>
    <col min="3588" max="3589" width="10" style="523" customWidth="1"/>
    <col min="3590" max="3592" width="11" style="523"/>
    <col min="3593" max="3593" width="13.75" style="523" customWidth="1"/>
    <col min="3594" max="3840" width="11" style="523"/>
    <col min="3841" max="3841" width="2.375" style="523" customWidth="1"/>
    <col min="3842" max="3842" width="15.125" style="523" customWidth="1"/>
    <col min="3843" max="3843" width="20.375" style="523" customWidth="1"/>
    <col min="3844" max="3845" width="10" style="523" customWidth="1"/>
    <col min="3846" max="3848" width="11" style="523"/>
    <col min="3849" max="3849" width="13.75" style="523" customWidth="1"/>
    <col min="3850" max="4096" width="11" style="523"/>
    <col min="4097" max="4097" width="2.375" style="523" customWidth="1"/>
    <col min="4098" max="4098" width="15.125" style="523" customWidth="1"/>
    <col min="4099" max="4099" width="20.375" style="523" customWidth="1"/>
    <col min="4100" max="4101" width="10" style="523" customWidth="1"/>
    <col min="4102" max="4104" width="11" style="523"/>
    <col min="4105" max="4105" width="13.75" style="523" customWidth="1"/>
    <col min="4106" max="4352" width="11" style="523"/>
    <col min="4353" max="4353" width="2.375" style="523" customWidth="1"/>
    <col min="4354" max="4354" width="15.125" style="523" customWidth="1"/>
    <col min="4355" max="4355" width="20.375" style="523" customWidth="1"/>
    <col min="4356" max="4357" width="10" style="523" customWidth="1"/>
    <col min="4358" max="4360" width="11" style="523"/>
    <col min="4361" max="4361" width="13.75" style="523" customWidth="1"/>
    <col min="4362" max="4608" width="11" style="523"/>
    <col min="4609" max="4609" width="2.375" style="523" customWidth="1"/>
    <col min="4610" max="4610" width="15.125" style="523" customWidth="1"/>
    <col min="4611" max="4611" width="20.375" style="523" customWidth="1"/>
    <col min="4612" max="4613" width="10" style="523" customWidth="1"/>
    <col min="4614" max="4616" width="11" style="523"/>
    <col min="4617" max="4617" width="13.75" style="523" customWidth="1"/>
    <col min="4618" max="4864" width="11" style="523"/>
    <col min="4865" max="4865" width="2.375" style="523" customWidth="1"/>
    <col min="4866" max="4866" width="15.125" style="523" customWidth="1"/>
    <col min="4867" max="4867" width="20.375" style="523" customWidth="1"/>
    <col min="4868" max="4869" width="10" style="523" customWidth="1"/>
    <col min="4870" max="4872" width="11" style="523"/>
    <col min="4873" max="4873" width="13.75" style="523" customWidth="1"/>
    <col min="4874" max="5120" width="11" style="523"/>
    <col min="5121" max="5121" width="2.375" style="523" customWidth="1"/>
    <col min="5122" max="5122" width="15.125" style="523" customWidth="1"/>
    <col min="5123" max="5123" width="20.375" style="523" customWidth="1"/>
    <col min="5124" max="5125" width="10" style="523" customWidth="1"/>
    <col min="5126" max="5128" width="11" style="523"/>
    <col min="5129" max="5129" width="13.75" style="523" customWidth="1"/>
    <col min="5130" max="5376" width="11" style="523"/>
    <col min="5377" max="5377" width="2.375" style="523" customWidth="1"/>
    <col min="5378" max="5378" width="15.125" style="523" customWidth="1"/>
    <col min="5379" max="5379" width="20.375" style="523" customWidth="1"/>
    <col min="5380" max="5381" width="10" style="523" customWidth="1"/>
    <col min="5382" max="5384" width="11" style="523"/>
    <col min="5385" max="5385" width="13.75" style="523" customWidth="1"/>
    <col min="5386" max="5632" width="11" style="523"/>
    <col min="5633" max="5633" width="2.375" style="523" customWidth="1"/>
    <col min="5634" max="5634" width="15.125" style="523" customWidth="1"/>
    <col min="5635" max="5635" width="20.375" style="523" customWidth="1"/>
    <col min="5636" max="5637" width="10" style="523" customWidth="1"/>
    <col min="5638" max="5640" width="11" style="523"/>
    <col min="5641" max="5641" width="13.75" style="523" customWidth="1"/>
    <col min="5642" max="5888" width="11" style="523"/>
    <col min="5889" max="5889" width="2.375" style="523" customWidth="1"/>
    <col min="5890" max="5890" width="15.125" style="523" customWidth="1"/>
    <col min="5891" max="5891" width="20.375" style="523" customWidth="1"/>
    <col min="5892" max="5893" width="10" style="523" customWidth="1"/>
    <col min="5894" max="5896" width="11" style="523"/>
    <col min="5897" max="5897" width="13.75" style="523" customWidth="1"/>
    <col min="5898" max="6144" width="11" style="523"/>
    <col min="6145" max="6145" width="2.375" style="523" customWidth="1"/>
    <col min="6146" max="6146" width="15.125" style="523" customWidth="1"/>
    <col min="6147" max="6147" width="20.375" style="523" customWidth="1"/>
    <col min="6148" max="6149" width="10" style="523" customWidth="1"/>
    <col min="6150" max="6152" width="11" style="523"/>
    <col min="6153" max="6153" width="13.75" style="523" customWidth="1"/>
    <col min="6154" max="6400" width="11" style="523"/>
    <col min="6401" max="6401" width="2.375" style="523" customWidth="1"/>
    <col min="6402" max="6402" width="15.125" style="523" customWidth="1"/>
    <col min="6403" max="6403" width="20.375" style="523" customWidth="1"/>
    <col min="6404" max="6405" width="10" style="523" customWidth="1"/>
    <col min="6406" max="6408" width="11" style="523"/>
    <col min="6409" max="6409" width="13.75" style="523" customWidth="1"/>
    <col min="6410" max="6656" width="11" style="523"/>
    <col min="6657" max="6657" width="2.375" style="523" customWidth="1"/>
    <col min="6658" max="6658" width="15.125" style="523" customWidth="1"/>
    <col min="6659" max="6659" width="20.375" style="523" customWidth="1"/>
    <col min="6660" max="6661" width="10" style="523" customWidth="1"/>
    <col min="6662" max="6664" width="11" style="523"/>
    <col min="6665" max="6665" width="13.75" style="523" customWidth="1"/>
    <col min="6666" max="6912" width="11" style="523"/>
    <col min="6913" max="6913" width="2.375" style="523" customWidth="1"/>
    <col min="6914" max="6914" width="15.125" style="523" customWidth="1"/>
    <col min="6915" max="6915" width="20.375" style="523" customWidth="1"/>
    <col min="6916" max="6917" width="10" style="523" customWidth="1"/>
    <col min="6918" max="6920" width="11" style="523"/>
    <col min="6921" max="6921" width="13.75" style="523" customWidth="1"/>
    <col min="6922" max="7168" width="11" style="523"/>
    <col min="7169" max="7169" width="2.375" style="523" customWidth="1"/>
    <col min="7170" max="7170" width="15.125" style="523" customWidth="1"/>
    <col min="7171" max="7171" width="20.375" style="523" customWidth="1"/>
    <col min="7172" max="7173" width="10" style="523" customWidth="1"/>
    <col min="7174" max="7176" width="11" style="523"/>
    <col min="7177" max="7177" width="13.75" style="523" customWidth="1"/>
    <col min="7178" max="7424" width="11" style="523"/>
    <col min="7425" max="7425" width="2.375" style="523" customWidth="1"/>
    <col min="7426" max="7426" width="15.125" style="523" customWidth="1"/>
    <col min="7427" max="7427" width="20.375" style="523" customWidth="1"/>
    <col min="7428" max="7429" width="10" style="523" customWidth="1"/>
    <col min="7430" max="7432" width="11" style="523"/>
    <col min="7433" max="7433" width="13.75" style="523" customWidth="1"/>
    <col min="7434" max="7680" width="11" style="523"/>
    <col min="7681" max="7681" width="2.375" style="523" customWidth="1"/>
    <col min="7682" max="7682" width="15.125" style="523" customWidth="1"/>
    <col min="7683" max="7683" width="20.375" style="523" customWidth="1"/>
    <col min="7684" max="7685" width="10" style="523" customWidth="1"/>
    <col min="7686" max="7688" width="11" style="523"/>
    <col min="7689" max="7689" width="13.75" style="523" customWidth="1"/>
    <col min="7690" max="7936" width="11" style="523"/>
    <col min="7937" max="7937" width="2.375" style="523" customWidth="1"/>
    <col min="7938" max="7938" width="15.125" style="523" customWidth="1"/>
    <col min="7939" max="7939" width="20.375" style="523" customWidth="1"/>
    <col min="7940" max="7941" width="10" style="523" customWidth="1"/>
    <col min="7942" max="7944" width="11" style="523"/>
    <col min="7945" max="7945" width="13.75" style="523" customWidth="1"/>
    <col min="7946" max="8192" width="11" style="523"/>
    <col min="8193" max="8193" width="2.375" style="523" customWidth="1"/>
    <col min="8194" max="8194" width="15.125" style="523" customWidth="1"/>
    <col min="8195" max="8195" width="20.375" style="523" customWidth="1"/>
    <col min="8196" max="8197" width="10" style="523" customWidth="1"/>
    <col min="8198" max="8200" width="11" style="523"/>
    <col min="8201" max="8201" width="13.75" style="523" customWidth="1"/>
    <col min="8202" max="8448" width="11" style="523"/>
    <col min="8449" max="8449" width="2.375" style="523" customWidth="1"/>
    <col min="8450" max="8450" width="15.125" style="523" customWidth="1"/>
    <col min="8451" max="8451" width="20.375" style="523" customWidth="1"/>
    <col min="8452" max="8453" width="10" style="523" customWidth="1"/>
    <col min="8454" max="8456" width="11" style="523"/>
    <col min="8457" max="8457" width="13.75" style="523" customWidth="1"/>
    <col min="8458" max="8704" width="11" style="523"/>
    <col min="8705" max="8705" width="2.375" style="523" customWidth="1"/>
    <col min="8706" max="8706" width="15.125" style="523" customWidth="1"/>
    <col min="8707" max="8707" width="20.375" style="523" customWidth="1"/>
    <col min="8708" max="8709" width="10" style="523" customWidth="1"/>
    <col min="8710" max="8712" width="11" style="523"/>
    <col min="8713" max="8713" width="13.75" style="523" customWidth="1"/>
    <col min="8714" max="8960" width="11" style="523"/>
    <col min="8961" max="8961" width="2.375" style="523" customWidth="1"/>
    <col min="8962" max="8962" width="15.125" style="523" customWidth="1"/>
    <col min="8963" max="8963" width="20.375" style="523" customWidth="1"/>
    <col min="8964" max="8965" width="10" style="523" customWidth="1"/>
    <col min="8966" max="8968" width="11" style="523"/>
    <col min="8969" max="8969" width="13.75" style="523" customWidth="1"/>
    <col min="8970" max="9216" width="11" style="523"/>
    <col min="9217" max="9217" width="2.375" style="523" customWidth="1"/>
    <col min="9218" max="9218" width="15.125" style="523" customWidth="1"/>
    <col min="9219" max="9219" width="20.375" style="523" customWidth="1"/>
    <col min="9220" max="9221" width="10" style="523" customWidth="1"/>
    <col min="9222" max="9224" width="11" style="523"/>
    <col min="9225" max="9225" width="13.75" style="523" customWidth="1"/>
    <col min="9226" max="9472" width="11" style="523"/>
    <col min="9473" max="9473" width="2.375" style="523" customWidth="1"/>
    <col min="9474" max="9474" width="15.125" style="523" customWidth="1"/>
    <col min="9475" max="9475" width="20.375" style="523" customWidth="1"/>
    <col min="9476" max="9477" width="10" style="523" customWidth="1"/>
    <col min="9478" max="9480" width="11" style="523"/>
    <col min="9481" max="9481" width="13.75" style="523" customWidth="1"/>
    <col min="9482" max="9728" width="11" style="523"/>
    <col min="9729" max="9729" width="2.375" style="523" customWidth="1"/>
    <col min="9730" max="9730" width="15.125" style="523" customWidth="1"/>
    <col min="9731" max="9731" width="20.375" style="523" customWidth="1"/>
    <col min="9732" max="9733" width="10" style="523" customWidth="1"/>
    <col min="9734" max="9736" width="11" style="523"/>
    <col min="9737" max="9737" width="13.75" style="523" customWidth="1"/>
    <col min="9738" max="9984" width="11" style="523"/>
    <col min="9985" max="9985" width="2.375" style="523" customWidth="1"/>
    <col min="9986" max="9986" width="15.125" style="523" customWidth="1"/>
    <col min="9987" max="9987" width="20.375" style="523" customWidth="1"/>
    <col min="9988" max="9989" width="10" style="523" customWidth="1"/>
    <col min="9990" max="9992" width="11" style="523"/>
    <col min="9993" max="9993" width="13.75" style="523" customWidth="1"/>
    <col min="9994" max="10240" width="11" style="523"/>
    <col min="10241" max="10241" width="2.375" style="523" customWidth="1"/>
    <col min="10242" max="10242" width="15.125" style="523" customWidth="1"/>
    <col min="10243" max="10243" width="20.375" style="523" customWidth="1"/>
    <col min="10244" max="10245" width="10" style="523" customWidth="1"/>
    <col min="10246" max="10248" width="11" style="523"/>
    <col min="10249" max="10249" width="13.75" style="523" customWidth="1"/>
    <col min="10250" max="10496" width="11" style="523"/>
    <col min="10497" max="10497" width="2.375" style="523" customWidth="1"/>
    <col min="10498" max="10498" width="15.125" style="523" customWidth="1"/>
    <col min="10499" max="10499" width="20.375" style="523" customWidth="1"/>
    <col min="10500" max="10501" width="10" style="523" customWidth="1"/>
    <col min="10502" max="10504" width="11" style="523"/>
    <col min="10505" max="10505" width="13.75" style="523" customWidth="1"/>
    <col min="10506" max="10752" width="11" style="523"/>
    <col min="10753" max="10753" width="2.375" style="523" customWidth="1"/>
    <col min="10754" max="10754" width="15.125" style="523" customWidth="1"/>
    <col min="10755" max="10755" width="20.375" style="523" customWidth="1"/>
    <col min="10756" max="10757" width="10" style="523" customWidth="1"/>
    <col min="10758" max="10760" width="11" style="523"/>
    <col min="10761" max="10761" width="13.75" style="523" customWidth="1"/>
    <col min="10762" max="11008" width="11" style="523"/>
    <col min="11009" max="11009" width="2.375" style="523" customWidth="1"/>
    <col min="11010" max="11010" width="15.125" style="523" customWidth="1"/>
    <col min="11011" max="11011" width="20.375" style="523" customWidth="1"/>
    <col min="11012" max="11013" width="10" style="523" customWidth="1"/>
    <col min="11014" max="11016" width="11" style="523"/>
    <col min="11017" max="11017" width="13.75" style="523" customWidth="1"/>
    <col min="11018" max="11264" width="11" style="523"/>
    <col min="11265" max="11265" width="2.375" style="523" customWidth="1"/>
    <col min="11266" max="11266" width="15.125" style="523" customWidth="1"/>
    <col min="11267" max="11267" width="20.375" style="523" customWidth="1"/>
    <col min="11268" max="11269" width="10" style="523" customWidth="1"/>
    <col min="11270" max="11272" width="11" style="523"/>
    <col min="11273" max="11273" width="13.75" style="523" customWidth="1"/>
    <col min="11274" max="11520" width="11" style="523"/>
    <col min="11521" max="11521" width="2.375" style="523" customWidth="1"/>
    <col min="11522" max="11522" width="15.125" style="523" customWidth="1"/>
    <col min="11523" max="11523" width="20.375" style="523" customWidth="1"/>
    <col min="11524" max="11525" width="10" style="523" customWidth="1"/>
    <col min="11526" max="11528" width="11" style="523"/>
    <col min="11529" max="11529" width="13.75" style="523" customWidth="1"/>
    <col min="11530" max="11776" width="11" style="523"/>
    <col min="11777" max="11777" width="2.375" style="523" customWidth="1"/>
    <col min="11778" max="11778" width="15.125" style="523" customWidth="1"/>
    <col min="11779" max="11779" width="20.375" style="523" customWidth="1"/>
    <col min="11780" max="11781" width="10" style="523" customWidth="1"/>
    <col min="11782" max="11784" width="11" style="523"/>
    <col min="11785" max="11785" width="13.75" style="523" customWidth="1"/>
    <col min="11786" max="12032" width="11" style="523"/>
    <col min="12033" max="12033" width="2.375" style="523" customWidth="1"/>
    <col min="12034" max="12034" width="15.125" style="523" customWidth="1"/>
    <col min="12035" max="12035" width="20.375" style="523" customWidth="1"/>
    <col min="12036" max="12037" width="10" style="523" customWidth="1"/>
    <col min="12038" max="12040" width="11" style="523"/>
    <col min="12041" max="12041" width="13.75" style="523" customWidth="1"/>
    <col min="12042" max="12288" width="11" style="523"/>
    <col min="12289" max="12289" width="2.375" style="523" customWidth="1"/>
    <col min="12290" max="12290" width="15.125" style="523" customWidth="1"/>
    <col min="12291" max="12291" width="20.375" style="523" customWidth="1"/>
    <col min="12292" max="12293" width="10" style="523" customWidth="1"/>
    <col min="12294" max="12296" width="11" style="523"/>
    <col min="12297" max="12297" width="13.75" style="523" customWidth="1"/>
    <col min="12298" max="12544" width="11" style="523"/>
    <col min="12545" max="12545" width="2.375" style="523" customWidth="1"/>
    <col min="12546" max="12546" width="15.125" style="523" customWidth="1"/>
    <col min="12547" max="12547" width="20.375" style="523" customWidth="1"/>
    <col min="12548" max="12549" width="10" style="523" customWidth="1"/>
    <col min="12550" max="12552" width="11" style="523"/>
    <col min="12553" max="12553" width="13.75" style="523" customWidth="1"/>
    <col min="12554" max="12800" width="11" style="523"/>
    <col min="12801" max="12801" width="2.375" style="523" customWidth="1"/>
    <col min="12802" max="12802" width="15.125" style="523" customWidth="1"/>
    <col min="12803" max="12803" width="20.375" style="523" customWidth="1"/>
    <col min="12804" max="12805" width="10" style="523" customWidth="1"/>
    <col min="12806" max="12808" width="11" style="523"/>
    <col min="12809" max="12809" width="13.75" style="523" customWidth="1"/>
    <col min="12810" max="13056" width="11" style="523"/>
    <col min="13057" max="13057" width="2.375" style="523" customWidth="1"/>
    <col min="13058" max="13058" width="15.125" style="523" customWidth="1"/>
    <col min="13059" max="13059" width="20.375" style="523" customWidth="1"/>
    <col min="13060" max="13061" width="10" style="523" customWidth="1"/>
    <col min="13062" max="13064" width="11" style="523"/>
    <col min="13065" max="13065" width="13.75" style="523" customWidth="1"/>
    <col min="13066" max="13312" width="11" style="523"/>
    <col min="13313" max="13313" width="2.375" style="523" customWidth="1"/>
    <col min="13314" max="13314" width="15.125" style="523" customWidth="1"/>
    <col min="13315" max="13315" width="20.375" style="523" customWidth="1"/>
    <col min="13316" max="13317" width="10" style="523" customWidth="1"/>
    <col min="13318" max="13320" width="11" style="523"/>
    <col min="13321" max="13321" width="13.75" style="523" customWidth="1"/>
    <col min="13322" max="13568" width="11" style="523"/>
    <col min="13569" max="13569" width="2.375" style="523" customWidth="1"/>
    <col min="13570" max="13570" width="15.125" style="523" customWidth="1"/>
    <col min="13571" max="13571" width="20.375" style="523" customWidth="1"/>
    <col min="13572" max="13573" width="10" style="523" customWidth="1"/>
    <col min="13574" max="13576" width="11" style="523"/>
    <col min="13577" max="13577" width="13.75" style="523" customWidth="1"/>
    <col min="13578" max="13824" width="11" style="523"/>
    <col min="13825" max="13825" width="2.375" style="523" customWidth="1"/>
    <col min="13826" max="13826" width="15.125" style="523" customWidth="1"/>
    <col min="13827" max="13827" width="20.375" style="523" customWidth="1"/>
    <col min="13828" max="13829" width="10" style="523" customWidth="1"/>
    <col min="13830" max="13832" width="11" style="523"/>
    <col min="13833" max="13833" width="13.75" style="523" customWidth="1"/>
    <col min="13834" max="14080" width="11" style="523"/>
    <col min="14081" max="14081" width="2.375" style="523" customWidth="1"/>
    <col min="14082" max="14082" width="15.125" style="523" customWidth="1"/>
    <col min="14083" max="14083" width="20.375" style="523" customWidth="1"/>
    <col min="14084" max="14085" width="10" style="523" customWidth="1"/>
    <col min="14086" max="14088" width="11" style="523"/>
    <col min="14089" max="14089" width="13.75" style="523" customWidth="1"/>
    <col min="14090" max="14336" width="11" style="523"/>
    <col min="14337" max="14337" width="2.375" style="523" customWidth="1"/>
    <col min="14338" max="14338" width="15.125" style="523" customWidth="1"/>
    <col min="14339" max="14339" width="20.375" style="523" customWidth="1"/>
    <col min="14340" max="14341" width="10" style="523" customWidth="1"/>
    <col min="14342" max="14344" width="11" style="523"/>
    <col min="14345" max="14345" width="13.75" style="523" customWidth="1"/>
    <col min="14346" max="14592" width="11" style="523"/>
    <col min="14593" max="14593" width="2.375" style="523" customWidth="1"/>
    <col min="14594" max="14594" width="15.125" style="523" customWidth="1"/>
    <col min="14595" max="14595" width="20.375" style="523" customWidth="1"/>
    <col min="14596" max="14597" width="10" style="523" customWidth="1"/>
    <col min="14598" max="14600" width="11" style="523"/>
    <col min="14601" max="14601" width="13.75" style="523" customWidth="1"/>
    <col min="14602" max="14848" width="11" style="523"/>
    <col min="14849" max="14849" width="2.375" style="523" customWidth="1"/>
    <col min="14850" max="14850" width="15.125" style="523" customWidth="1"/>
    <col min="14851" max="14851" width="20.375" style="523" customWidth="1"/>
    <col min="14852" max="14853" width="10" style="523" customWidth="1"/>
    <col min="14854" max="14856" width="11" style="523"/>
    <col min="14857" max="14857" width="13.75" style="523" customWidth="1"/>
    <col min="14858" max="15104" width="11" style="523"/>
    <col min="15105" max="15105" width="2.375" style="523" customWidth="1"/>
    <col min="15106" max="15106" width="15.125" style="523" customWidth="1"/>
    <col min="15107" max="15107" width="20.375" style="523" customWidth="1"/>
    <col min="15108" max="15109" width="10" style="523" customWidth="1"/>
    <col min="15110" max="15112" width="11" style="523"/>
    <col min="15113" max="15113" width="13.75" style="523" customWidth="1"/>
    <col min="15114" max="15360" width="11" style="523"/>
    <col min="15361" max="15361" width="2.375" style="523" customWidth="1"/>
    <col min="15362" max="15362" width="15.125" style="523" customWidth="1"/>
    <col min="15363" max="15363" width="20.375" style="523" customWidth="1"/>
    <col min="15364" max="15365" width="10" style="523" customWidth="1"/>
    <col min="15366" max="15368" width="11" style="523"/>
    <col min="15369" max="15369" width="13.75" style="523" customWidth="1"/>
    <col min="15370" max="15616" width="11" style="523"/>
    <col min="15617" max="15617" width="2.375" style="523" customWidth="1"/>
    <col min="15618" max="15618" width="15.125" style="523" customWidth="1"/>
    <col min="15619" max="15619" width="20.375" style="523" customWidth="1"/>
    <col min="15620" max="15621" width="10" style="523" customWidth="1"/>
    <col min="15622" max="15624" width="11" style="523"/>
    <col min="15625" max="15625" width="13.75" style="523" customWidth="1"/>
    <col min="15626" max="15872" width="11" style="523"/>
    <col min="15873" max="15873" width="2.375" style="523" customWidth="1"/>
    <col min="15874" max="15874" width="15.125" style="523" customWidth="1"/>
    <col min="15875" max="15875" width="20.375" style="523" customWidth="1"/>
    <col min="15876" max="15877" width="10" style="523" customWidth="1"/>
    <col min="15878" max="15880" width="11" style="523"/>
    <col min="15881" max="15881" width="13.75" style="523" customWidth="1"/>
    <col min="15882" max="16128" width="11" style="523"/>
    <col min="16129" max="16129" width="2.375" style="523" customWidth="1"/>
    <col min="16130" max="16130" width="15.125" style="523" customWidth="1"/>
    <col min="16131" max="16131" width="20.375" style="523" customWidth="1"/>
    <col min="16132" max="16133" width="10" style="523" customWidth="1"/>
    <col min="16134" max="16136" width="11" style="523"/>
    <col min="16137" max="16137" width="13.75" style="523" customWidth="1"/>
    <col min="16138" max="16384" width="11" style="523"/>
  </cols>
  <sheetData>
    <row r="1" spans="1:11" s="497" customFormat="1" ht="33.6" customHeight="1" x14ac:dyDescent="0.2">
      <c r="A1" s="496"/>
      <c r="B1" s="496"/>
      <c r="C1" s="496"/>
      <c r="D1" s="496"/>
      <c r="E1" s="15"/>
      <c r="F1" s="15"/>
      <c r="G1" s="15"/>
      <c r="I1" s="498"/>
    </row>
    <row r="2" spans="1:11" s="71" customFormat="1" ht="13.15" customHeight="1" x14ac:dyDescent="0.2">
      <c r="A2" s="499"/>
      <c r="C2" s="500"/>
      <c r="D2" s="500"/>
      <c r="G2" s="501" t="s">
        <v>479</v>
      </c>
      <c r="H2" s="502"/>
      <c r="I2" s="502"/>
      <c r="K2" s="498"/>
    </row>
    <row r="3" spans="1:11" s="497" customFormat="1" ht="19.5" customHeight="1" x14ac:dyDescent="0.25">
      <c r="A3" s="503" t="s">
        <v>480</v>
      </c>
      <c r="D3" s="504"/>
    </row>
    <row r="4" spans="1:11" s="71" customFormat="1" ht="19.5" customHeight="1" x14ac:dyDescent="0.2">
      <c r="A4" s="499"/>
      <c r="C4" s="500"/>
      <c r="D4" s="500"/>
      <c r="E4" s="500"/>
      <c r="G4" s="505"/>
      <c r="H4" s="502"/>
      <c r="I4" s="502"/>
    </row>
    <row r="5" spans="1:11" s="71" customFormat="1" ht="13.15" customHeight="1" x14ac:dyDescent="0.2">
      <c r="A5" s="499"/>
      <c r="C5" s="500"/>
      <c r="D5" s="500"/>
      <c r="E5" s="500"/>
      <c r="G5" s="505"/>
      <c r="H5" s="502"/>
      <c r="I5" s="502"/>
    </row>
    <row r="6" spans="1:11" s="71" customFormat="1" ht="13.15" customHeight="1" x14ac:dyDescent="0.2">
      <c r="A6" s="689" t="s">
        <v>481</v>
      </c>
      <c r="B6" s="665"/>
      <c r="C6" s="665"/>
      <c r="D6" s="665"/>
      <c r="E6" s="665"/>
      <c r="F6" s="690"/>
      <c r="G6" s="690"/>
      <c r="H6" s="502"/>
      <c r="I6" s="502"/>
    </row>
    <row r="7" spans="1:11" s="71" customFormat="1" ht="13.15" customHeight="1" x14ac:dyDescent="0.2">
      <c r="A7" s="499"/>
      <c r="C7" s="500"/>
      <c r="D7" s="500"/>
      <c r="E7" s="500"/>
      <c r="G7" s="505"/>
      <c r="H7" s="502"/>
      <c r="I7" s="502"/>
    </row>
    <row r="8" spans="1:11" s="505" customFormat="1" ht="13.15" customHeight="1" x14ac:dyDescent="0.2">
      <c r="B8" s="506" t="s">
        <v>482</v>
      </c>
      <c r="C8" s="507"/>
      <c r="D8" s="507"/>
      <c r="E8" s="508"/>
      <c r="F8" s="509"/>
      <c r="G8" s="509"/>
      <c r="H8" s="502"/>
      <c r="I8" s="502"/>
    </row>
    <row r="9" spans="1:11" s="505" customFormat="1" ht="13.15" customHeight="1" x14ac:dyDescent="0.2">
      <c r="A9" s="510"/>
      <c r="B9" s="680" t="s">
        <v>483</v>
      </c>
      <c r="C9" s="680"/>
      <c r="D9" s="681"/>
      <c r="E9" s="461"/>
      <c r="F9" s="461"/>
      <c r="H9" s="502"/>
      <c r="I9" s="502"/>
    </row>
    <row r="10" spans="1:11" s="505" customFormat="1" ht="13.15" customHeight="1" x14ac:dyDescent="0.2">
      <c r="A10" s="510"/>
      <c r="B10" s="680" t="s">
        <v>484</v>
      </c>
      <c r="C10" s="680"/>
      <c r="D10" s="681"/>
      <c r="E10" s="511"/>
      <c r="G10" s="512"/>
      <c r="H10" s="513"/>
      <c r="I10" s="513"/>
    </row>
    <row r="11" spans="1:11" s="505" customFormat="1" ht="13.15" customHeight="1" x14ac:dyDescent="0.2">
      <c r="A11" s="510"/>
      <c r="B11" s="680" t="s">
        <v>485</v>
      </c>
      <c r="C11" s="680"/>
      <c r="D11" s="681"/>
      <c r="E11" s="511"/>
      <c r="G11" s="512"/>
      <c r="H11" s="514"/>
      <c r="I11" s="514"/>
    </row>
    <row r="12" spans="1:11" s="505" customFormat="1" ht="13.15" customHeight="1" x14ac:dyDescent="0.2">
      <c r="A12" s="510"/>
      <c r="B12" s="680" t="s">
        <v>486</v>
      </c>
      <c r="C12" s="680"/>
      <c r="D12" s="681"/>
      <c r="E12" s="511"/>
      <c r="G12" s="512"/>
      <c r="H12" s="514"/>
      <c r="I12" s="514"/>
    </row>
    <row r="13" spans="1:11" s="505" customFormat="1" ht="13.15" customHeight="1" x14ac:dyDescent="0.2">
      <c r="A13" s="510"/>
      <c r="B13" s="680" t="s">
        <v>487</v>
      </c>
      <c r="C13" s="680"/>
      <c r="D13" s="681"/>
      <c r="E13" s="511"/>
      <c r="G13" s="512"/>
    </row>
    <row r="14" spans="1:11" s="505" customFormat="1" ht="13.15" customHeight="1" x14ac:dyDescent="0.2">
      <c r="A14" s="510"/>
      <c r="B14" s="680" t="s">
        <v>488</v>
      </c>
      <c r="C14" s="680"/>
      <c r="D14" s="681"/>
      <c r="E14" s="511"/>
      <c r="G14" s="512"/>
    </row>
    <row r="15" spans="1:11" s="505" customFormat="1" ht="13.15" customHeight="1" x14ac:dyDescent="0.2">
      <c r="A15" s="510"/>
      <c r="B15" s="680" t="s">
        <v>489</v>
      </c>
      <c r="C15" s="680"/>
      <c r="D15" s="681"/>
      <c r="E15" s="511"/>
      <c r="G15" s="512"/>
    </row>
    <row r="16" spans="1:11" s="505" customFormat="1" ht="13.15" customHeight="1" x14ac:dyDescent="0.2">
      <c r="A16" s="510"/>
      <c r="B16" s="680" t="s">
        <v>490</v>
      </c>
      <c r="C16" s="680"/>
      <c r="D16" s="681"/>
      <c r="E16" s="511"/>
      <c r="G16" s="512"/>
    </row>
    <row r="17" spans="1:8" s="505" customFormat="1" ht="13.15" customHeight="1" x14ac:dyDescent="0.2">
      <c r="A17" s="510"/>
      <c r="B17" s="688"/>
      <c r="C17" s="688"/>
      <c r="D17" s="515"/>
      <c r="E17" s="511"/>
      <c r="G17" s="512"/>
    </row>
    <row r="18" spans="1:8" s="505" customFormat="1" ht="13.15" customHeight="1" x14ac:dyDescent="0.2">
      <c r="B18" s="506" t="s">
        <v>491</v>
      </c>
      <c r="C18" s="516"/>
      <c r="D18" s="515"/>
      <c r="E18" s="511"/>
      <c r="G18" s="512"/>
    </row>
    <row r="19" spans="1:8" s="505" customFormat="1" ht="13.15" customHeight="1" x14ac:dyDescent="0.2">
      <c r="A19" s="510"/>
      <c r="B19" s="680" t="s">
        <v>492</v>
      </c>
      <c r="C19" s="680"/>
      <c r="D19" s="681"/>
      <c r="E19" s="511"/>
      <c r="G19" s="512"/>
    </row>
    <row r="20" spans="1:8" s="505" customFormat="1" ht="13.15" customHeight="1" x14ac:dyDescent="0.2">
      <c r="A20" s="510"/>
      <c r="B20" s="680" t="s">
        <v>493</v>
      </c>
      <c r="C20" s="680"/>
      <c r="D20" s="681"/>
      <c r="E20" s="511"/>
      <c r="G20" s="512"/>
    </row>
    <row r="21" spans="1:8" s="505" customFormat="1" ht="13.15" customHeight="1" x14ac:dyDescent="0.2">
      <c r="A21" s="510"/>
      <c r="B21" s="680" t="s">
        <v>494</v>
      </c>
      <c r="C21" s="680"/>
      <c r="D21" s="681"/>
      <c r="E21" s="511"/>
      <c r="G21" s="512"/>
    </row>
    <row r="22" spans="1:8" s="505" customFormat="1" ht="13.15" customHeight="1" x14ac:dyDescent="0.2">
      <c r="A22" s="510"/>
      <c r="B22" s="680" t="s">
        <v>495</v>
      </c>
      <c r="C22" s="680"/>
      <c r="D22" s="681"/>
      <c r="E22" s="511"/>
      <c r="G22" s="512"/>
    </row>
    <row r="23" spans="1:8" s="505" customFormat="1" ht="13.15" customHeight="1" x14ac:dyDescent="0.2">
      <c r="A23" s="510"/>
      <c r="B23" s="680" t="s">
        <v>496</v>
      </c>
      <c r="C23" s="680"/>
      <c r="D23" s="681"/>
      <c r="E23" s="511"/>
      <c r="G23" s="512"/>
    </row>
    <row r="24" spans="1:8" s="505" customFormat="1" ht="13.15" customHeight="1" x14ac:dyDescent="0.2">
      <c r="A24" s="510"/>
      <c r="B24" s="680" t="s">
        <v>497</v>
      </c>
      <c r="C24" s="680"/>
      <c r="D24" s="681"/>
      <c r="E24" s="511"/>
      <c r="G24" s="512"/>
    </row>
    <row r="25" spans="1:8" s="505" customFormat="1" ht="13.15" customHeight="1" x14ac:dyDescent="0.2">
      <c r="A25" s="510"/>
      <c r="B25" s="680" t="s">
        <v>498</v>
      </c>
      <c r="C25" s="680"/>
      <c r="D25" s="681"/>
      <c r="E25" s="511"/>
      <c r="G25" s="512"/>
    </row>
    <row r="26" spans="1:8" s="505" customFormat="1" ht="13.15" customHeight="1" x14ac:dyDescent="0.2">
      <c r="A26" s="510"/>
      <c r="B26" s="680" t="s">
        <v>499</v>
      </c>
      <c r="C26" s="680"/>
      <c r="D26" s="681"/>
      <c r="E26" s="511"/>
      <c r="G26" s="71"/>
    </row>
    <row r="27" spans="1:8" s="505" customFormat="1" ht="13.15" customHeight="1" x14ac:dyDescent="0.2">
      <c r="A27" s="510"/>
      <c r="B27" s="680" t="s">
        <v>500</v>
      </c>
      <c r="C27" s="680"/>
      <c r="D27" s="681"/>
      <c r="E27" s="511"/>
      <c r="G27" s="71"/>
    </row>
    <row r="28" spans="1:8" s="71" customFormat="1" ht="13.15" customHeight="1" x14ac:dyDescent="0.2">
      <c r="A28" s="510"/>
      <c r="B28" s="680" t="s">
        <v>501</v>
      </c>
      <c r="C28" s="680"/>
      <c r="D28" s="681"/>
      <c r="E28" s="511"/>
      <c r="F28" s="505"/>
    </row>
    <row r="29" spans="1:8" s="71" customFormat="1" ht="13.15" customHeight="1" x14ac:dyDescent="0.2">
      <c r="A29" s="510"/>
      <c r="B29" s="680" t="s">
        <v>502</v>
      </c>
      <c r="C29" s="680"/>
      <c r="D29" s="681"/>
      <c r="E29" s="511"/>
    </row>
    <row r="30" spans="1:8" s="71" customFormat="1" ht="13.15" customHeight="1" x14ac:dyDescent="0.2">
      <c r="A30" s="510"/>
      <c r="B30" s="680" t="s">
        <v>503</v>
      </c>
      <c r="C30" s="680"/>
      <c r="D30" s="681"/>
      <c r="E30" s="511"/>
    </row>
    <row r="31" spans="1:8" s="71" customFormat="1" ht="13.15" customHeight="1" x14ac:dyDescent="0.2">
      <c r="A31" s="510"/>
      <c r="B31" s="680" t="s">
        <v>504</v>
      </c>
      <c r="C31" s="680"/>
      <c r="D31" s="681"/>
      <c r="E31" s="511"/>
      <c r="H31" s="517"/>
    </row>
    <row r="32" spans="1:8" s="71" customFormat="1" ht="13.15" customHeight="1" x14ac:dyDescent="0.2">
      <c r="A32" s="510"/>
      <c r="B32" s="680" t="s">
        <v>505</v>
      </c>
      <c r="C32" s="680"/>
      <c r="D32" s="681"/>
      <c r="E32" s="511"/>
      <c r="H32" s="517"/>
    </row>
    <row r="33" spans="1:8" s="505" customFormat="1" ht="13.15" customHeight="1" x14ac:dyDescent="0.2">
      <c r="A33" s="510"/>
      <c r="B33" s="680" t="s">
        <v>506</v>
      </c>
      <c r="C33" s="680"/>
      <c r="D33" s="681"/>
      <c r="E33" s="511"/>
      <c r="F33" s="71"/>
      <c r="G33" s="71"/>
      <c r="H33" s="518"/>
    </row>
    <row r="34" spans="1:8" ht="13.15" customHeight="1" x14ac:dyDescent="0.2">
      <c r="A34" s="510"/>
      <c r="B34" s="519"/>
      <c r="C34" s="520"/>
      <c r="D34" s="521"/>
      <c r="E34" s="511"/>
      <c r="F34" s="71"/>
      <c r="G34" s="71"/>
      <c r="H34" s="522"/>
    </row>
    <row r="35" spans="1:8" ht="13.15" customHeight="1" x14ac:dyDescent="0.2">
      <c r="A35" s="682" t="s">
        <v>507</v>
      </c>
      <c r="B35" s="682"/>
      <c r="C35" s="682"/>
      <c r="D35" s="682"/>
      <c r="E35" s="682"/>
      <c r="F35" s="682"/>
      <c r="G35" s="682"/>
      <c r="H35" s="522"/>
    </row>
    <row r="36" spans="1:8" ht="13.15" customHeight="1" x14ac:dyDescent="0.2">
      <c r="A36" s="524"/>
      <c r="B36" s="525"/>
      <c r="C36" s="525"/>
      <c r="D36" s="526"/>
      <c r="E36" s="526"/>
      <c r="F36" s="526"/>
      <c r="G36" s="526"/>
      <c r="H36" s="522"/>
    </row>
    <row r="37" spans="1:8" ht="13.15" customHeight="1" x14ac:dyDescent="0.2">
      <c r="A37" s="683" t="s">
        <v>508</v>
      </c>
      <c r="B37" s="683"/>
      <c r="C37" s="683"/>
      <c r="D37" s="683"/>
      <c r="E37" s="683"/>
      <c r="F37" s="683"/>
      <c r="G37" s="683"/>
      <c r="H37" s="522"/>
    </row>
    <row r="38" spans="1:8" ht="13.15" customHeight="1" x14ac:dyDescent="0.2">
      <c r="A38" s="527"/>
      <c r="B38" s="528"/>
      <c r="C38" s="528"/>
      <c r="D38" s="515"/>
      <c r="E38" s="529"/>
      <c r="F38" s="517"/>
      <c r="G38" s="517"/>
      <c r="H38" s="522"/>
    </row>
    <row r="39" spans="1:8" ht="13.15" customHeight="1" x14ac:dyDescent="0.2">
      <c r="A39" s="684" t="s">
        <v>509</v>
      </c>
      <c r="B39" s="684"/>
      <c r="C39" s="684"/>
      <c r="D39" s="684"/>
      <c r="E39" s="684"/>
      <c r="F39" s="685"/>
      <c r="G39" s="685"/>
    </row>
    <row r="40" spans="1:8" ht="13.15" customHeight="1" x14ac:dyDescent="0.2">
      <c r="A40" s="685"/>
      <c r="B40" s="685"/>
      <c r="C40" s="685"/>
      <c r="D40" s="685"/>
      <c r="E40" s="685"/>
      <c r="F40" s="685"/>
      <c r="G40" s="685"/>
    </row>
    <row r="41" spans="1:8" ht="13.15" customHeight="1" x14ac:dyDescent="0.2">
      <c r="A41" s="530"/>
      <c r="B41" s="530"/>
      <c r="C41" s="530"/>
      <c r="D41" s="531"/>
      <c r="E41" s="531"/>
      <c r="F41" s="522"/>
      <c r="G41" s="522"/>
    </row>
    <row r="42" spans="1:8" ht="13.15" customHeight="1" x14ac:dyDescent="0.2">
      <c r="A42" s="686" t="s">
        <v>510</v>
      </c>
      <c r="B42" s="687"/>
      <c r="C42" s="687"/>
      <c r="D42" s="687"/>
      <c r="E42" s="687"/>
      <c r="F42" s="687"/>
      <c r="G42" s="687"/>
    </row>
    <row r="43" spans="1:8" ht="13.15" customHeight="1" x14ac:dyDescent="0.2">
      <c r="A43" s="683" t="s">
        <v>511</v>
      </c>
      <c r="B43" s="683"/>
      <c r="C43" s="532" t="s">
        <v>512</v>
      </c>
      <c r="D43" s="532"/>
      <c r="E43" s="532"/>
      <c r="F43" s="532"/>
      <c r="G43" s="532"/>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62" t="s">
        <v>7</v>
      </c>
      <c r="B4" s="562"/>
      <c r="C4" s="562"/>
      <c r="D4" s="562"/>
      <c r="E4" s="562"/>
      <c r="F4" s="562"/>
    </row>
    <row r="5" spans="1:6" ht="12.75" customHeight="1" x14ac:dyDescent="0.2">
      <c r="A5" s="21"/>
      <c r="B5" s="22"/>
      <c r="C5" s="21"/>
      <c r="D5" s="22"/>
      <c r="E5" s="21"/>
      <c r="F5" s="21"/>
    </row>
    <row r="6" spans="1:6" ht="12.75" customHeight="1" x14ac:dyDescent="0.2">
      <c r="A6" s="25" t="s">
        <v>8</v>
      </c>
      <c r="B6" s="26"/>
      <c r="C6" s="555" t="s">
        <v>9</v>
      </c>
      <c r="D6" s="555"/>
      <c r="E6" s="555"/>
      <c r="F6" s="555"/>
    </row>
    <row r="7" spans="1:6" ht="12.75" customHeight="1" x14ac:dyDescent="0.2">
      <c r="A7" s="25"/>
      <c r="B7" s="26"/>
      <c r="C7" s="27"/>
      <c r="D7" s="27"/>
      <c r="E7" s="27"/>
      <c r="F7" s="27"/>
    </row>
    <row r="8" spans="1:6" ht="12.75" customHeight="1" x14ac:dyDescent="0.2">
      <c r="A8" s="25" t="s">
        <v>10</v>
      </c>
      <c r="B8" s="26"/>
      <c r="C8" s="555" t="s">
        <v>11</v>
      </c>
      <c r="D8" s="555"/>
      <c r="E8" s="555"/>
      <c r="F8" s="555"/>
    </row>
    <row r="9" spans="1:6" ht="12.75" customHeight="1" x14ac:dyDescent="0.2">
      <c r="A9" s="25"/>
      <c r="B9" s="26"/>
      <c r="C9" s="27"/>
      <c r="D9" s="27"/>
      <c r="E9" s="27"/>
      <c r="F9" s="27"/>
    </row>
    <row r="10" spans="1:6" ht="12.75" customHeight="1" x14ac:dyDescent="0.2">
      <c r="A10" s="25" t="s">
        <v>12</v>
      </c>
      <c r="C10" s="563" t="s">
        <v>13</v>
      </c>
      <c r="D10" s="563"/>
      <c r="E10" s="563"/>
      <c r="F10" s="563"/>
    </row>
    <row r="11" spans="1:6" ht="12.75" customHeight="1" x14ac:dyDescent="0.2">
      <c r="A11" s="22"/>
      <c r="B11" s="21"/>
      <c r="C11" s="28"/>
      <c r="D11" s="27"/>
      <c r="E11" s="29"/>
      <c r="F11" s="27"/>
    </row>
    <row r="12" spans="1:6" ht="12.75" customHeight="1" x14ac:dyDescent="0.2">
      <c r="A12" s="25" t="s">
        <v>14</v>
      </c>
      <c r="B12" s="21"/>
      <c r="C12" s="564" t="s">
        <v>15</v>
      </c>
      <c r="D12" s="564"/>
      <c r="E12" s="564"/>
      <c r="F12" s="564"/>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54" t="s">
        <v>20</v>
      </c>
      <c r="B18" s="554"/>
      <c r="C18" s="31" t="s">
        <v>21</v>
      </c>
      <c r="D18" s="27"/>
      <c r="E18" s="27"/>
      <c r="F18" s="27"/>
    </row>
    <row r="19" spans="1:6" ht="12.75" customHeight="1" x14ac:dyDescent="0.2">
      <c r="A19" s="22"/>
      <c r="B19" s="21"/>
      <c r="C19" s="32"/>
      <c r="D19" s="27"/>
      <c r="E19" s="27"/>
      <c r="F19" s="27"/>
    </row>
    <row r="20" spans="1:6" ht="89.25" customHeight="1" x14ac:dyDescent="0.2">
      <c r="A20" s="25" t="s">
        <v>22</v>
      </c>
      <c r="B20" s="21"/>
      <c r="C20" s="555" t="s">
        <v>23</v>
      </c>
      <c r="D20" s="555"/>
      <c r="E20" s="555"/>
      <c r="F20" s="555"/>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56" t="s">
        <v>38</v>
      </c>
      <c r="D33" s="557"/>
      <c r="E33" s="557"/>
      <c r="F33" s="557"/>
    </row>
    <row r="34" spans="1:6" ht="12.75" customHeight="1" x14ac:dyDescent="0.2">
      <c r="A34" s="26"/>
      <c r="B34" s="26"/>
      <c r="C34" s="558" t="s">
        <v>39</v>
      </c>
      <c r="D34" s="559"/>
      <c r="E34" s="559"/>
      <c r="F34" s="559"/>
    </row>
    <row r="35" spans="1:6" ht="25.5" customHeight="1" x14ac:dyDescent="0.2">
      <c r="A35" s="26"/>
      <c r="B35" s="26"/>
      <c r="C35" s="560" t="s">
        <v>40</v>
      </c>
      <c r="D35" s="561"/>
      <c r="E35" s="561"/>
      <c r="F35" s="561"/>
    </row>
    <row r="36" spans="1:6" ht="12.75" x14ac:dyDescent="0.2">
      <c r="B36" s="26"/>
    </row>
    <row r="37" spans="1:6" ht="12.75" x14ac:dyDescent="0.2">
      <c r="A37" s="22" t="s">
        <v>41</v>
      </c>
      <c r="C37" s="45" t="s">
        <v>42</v>
      </c>
      <c r="D37" s="36"/>
      <c r="E37" s="36"/>
      <c r="F37" s="36"/>
    </row>
    <row r="38" spans="1:6" ht="28.5" customHeight="1" x14ac:dyDescent="0.2">
      <c r="C38" s="557" t="s">
        <v>43</v>
      </c>
      <c r="D38" s="557"/>
      <c r="E38" s="557"/>
      <c r="F38" s="557"/>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5" t="s">
        <v>89</v>
      </c>
      <c r="C41" s="565"/>
      <c r="D41" s="565"/>
      <c r="E41" s="565"/>
      <c r="F41" s="565"/>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47203</v>
      </c>
      <c r="E12" s="114">
        <v>47689</v>
      </c>
      <c r="F12" s="114">
        <v>47898</v>
      </c>
      <c r="G12" s="114">
        <v>47029</v>
      </c>
      <c r="H12" s="114">
        <v>46832</v>
      </c>
      <c r="I12" s="115">
        <v>371</v>
      </c>
      <c r="J12" s="116">
        <v>0.79219337205329687</v>
      </c>
      <c r="N12" s="117"/>
    </row>
    <row r="13" spans="1:15" s="110" customFormat="1" ht="13.5" customHeight="1" x14ac:dyDescent="0.2">
      <c r="A13" s="118" t="s">
        <v>105</v>
      </c>
      <c r="B13" s="119" t="s">
        <v>106</v>
      </c>
      <c r="C13" s="113">
        <v>53.227549096455732</v>
      </c>
      <c r="D13" s="114">
        <v>25125</v>
      </c>
      <c r="E13" s="114">
        <v>25389</v>
      </c>
      <c r="F13" s="114">
        <v>25590</v>
      </c>
      <c r="G13" s="114">
        <v>25134</v>
      </c>
      <c r="H13" s="114">
        <v>24961</v>
      </c>
      <c r="I13" s="115">
        <v>164</v>
      </c>
      <c r="J13" s="116">
        <v>0.65702495893594004</v>
      </c>
    </row>
    <row r="14" spans="1:15" s="110" customFormat="1" ht="13.5" customHeight="1" x14ac:dyDescent="0.2">
      <c r="A14" s="120"/>
      <c r="B14" s="119" t="s">
        <v>107</v>
      </c>
      <c r="C14" s="113">
        <v>46.772450903544268</v>
      </c>
      <c r="D14" s="114">
        <v>22078</v>
      </c>
      <c r="E14" s="114">
        <v>22300</v>
      </c>
      <c r="F14" s="114">
        <v>22308</v>
      </c>
      <c r="G14" s="114">
        <v>21895</v>
      </c>
      <c r="H14" s="114">
        <v>21871</v>
      </c>
      <c r="I14" s="115">
        <v>207</v>
      </c>
      <c r="J14" s="116">
        <v>0.9464587810342463</v>
      </c>
    </row>
    <row r="15" spans="1:15" s="110" customFormat="1" ht="13.5" customHeight="1" x14ac:dyDescent="0.2">
      <c r="A15" s="118" t="s">
        <v>105</v>
      </c>
      <c r="B15" s="121" t="s">
        <v>108</v>
      </c>
      <c r="C15" s="113">
        <v>12.444124314132576</v>
      </c>
      <c r="D15" s="114">
        <v>5874</v>
      </c>
      <c r="E15" s="114">
        <v>6203</v>
      </c>
      <c r="F15" s="114">
        <v>6271</v>
      </c>
      <c r="G15" s="114">
        <v>5761</v>
      </c>
      <c r="H15" s="114">
        <v>5943</v>
      </c>
      <c r="I15" s="115">
        <v>-69</v>
      </c>
      <c r="J15" s="116">
        <v>-1.1610297829379101</v>
      </c>
    </row>
    <row r="16" spans="1:15" s="110" customFormat="1" ht="13.5" customHeight="1" x14ac:dyDescent="0.2">
      <c r="A16" s="118"/>
      <c r="B16" s="121" t="s">
        <v>109</v>
      </c>
      <c r="C16" s="113">
        <v>66.233078406033513</v>
      </c>
      <c r="D16" s="114">
        <v>31264</v>
      </c>
      <c r="E16" s="114">
        <v>31505</v>
      </c>
      <c r="F16" s="114">
        <v>31681</v>
      </c>
      <c r="G16" s="114">
        <v>31481</v>
      </c>
      <c r="H16" s="114">
        <v>31282</v>
      </c>
      <c r="I16" s="115">
        <v>-18</v>
      </c>
      <c r="J16" s="116">
        <v>-5.7541077936193341E-2</v>
      </c>
    </row>
    <row r="17" spans="1:10" s="110" customFormat="1" ht="13.5" customHeight="1" x14ac:dyDescent="0.2">
      <c r="A17" s="118"/>
      <c r="B17" s="121" t="s">
        <v>110</v>
      </c>
      <c r="C17" s="113">
        <v>20.310149778615767</v>
      </c>
      <c r="D17" s="114">
        <v>9587</v>
      </c>
      <c r="E17" s="114">
        <v>9488</v>
      </c>
      <c r="F17" s="114">
        <v>9457</v>
      </c>
      <c r="G17" s="114">
        <v>9327</v>
      </c>
      <c r="H17" s="114">
        <v>9151</v>
      </c>
      <c r="I17" s="115">
        <v>436</v>
      </c>
      <c r="J17" s="116">
        <v>4.7645066112993115</v>
      </c>
    </row>
    <row r="18" spans="1:10" s="110" customFormat="1" ht="13.5" customHeight="1" x14ac:dyDescent="0.2">
      <c r="A18" s="120"/>
      <c r="B18" s="121" t="s">
        <v>111</v>
      </c>
      <c r="C18" s="113">
        <v>1.0126475012181428</v>
      </c>
      <c r="D18" s="114">
        <v>478</v>
      </c>
      <c r="E18" s="114">
        <v>493</v>
      </c>
      <c r="F18" s="114">
        <v>489</v>
      </c>
      <c r="G18" s="114">
        <v>460</v>
      </c>
      <c r="H18" s="114">
        <v>456</v>
      </c>
      <c r="I18" s="115">
        <v>22</v>
      </c>
      <c r="J18" s="116">
        <v>4.8245614035087723</v>
      </c>
    </row>
    <row r="19" spans="1:10" s="110" customFormat="1" ht="13.5" customHeight="1" x14ac:dyDescent="0.2">
      <c r="A19" s="120"/>
      <c r="B19" s="121" t="s">
        <v>112</v>
      </c>
      <c r="C19" s="113">
        <v>0.29659131834841007</v>
      </c>
      <c r="D19" s="114">
        <v>140</v>
      </c>
      <c r="E19" s="114">
        <v>144</v>
      </c>
      <c r="F19" s="114">
        <v>153</v>
      </c>
      <c r="G19" s="114">
        <v>122</v>
      </c>
      <c r="H19" s="114">
        <v>128</v>
      </c>
      <c r="I19" s="115">
        <v>12</v>
      </c>
      <c r="J19" s="116">
        <v>9.375</v>
      </c>
    </row>
    <row r="20" spans="1:10" s="110" customFormat="1" ht="13.5" customHeight="1" x14ac:dyDescent="0.2">
      <c r="A20" s="118" t="s">
        <v>113</v>
      </c>
      <c r="B20" s="122" t="s">
        <v>114</v>
      </c>
      <c r="C20" s="113">
        <v>71.355634175793909</v>
      </c>
      <c r="D20" s="114">
        <v>33682</v>
      </c>
      <c r="E20" s="114">
        <v>34073</v>
      </c>
      <c r="F20" s="114">
        <v>34455</v>
      </c>
      <c r="G20" s="114">
        <v>33801</v>
      </c>
      <c r="H20" s="114">
        <v>33727</v>
      </c>
      <c r="I20" s="115">
        <v>-45</v>
      </c>
      <c r="J20" s="116">
        <v>-0.1334242594953598</v>
      </c>
    </row>
    <row r="21" spans="1:10" s="110" customFormat="1" ht="13.5" customHeight="1" x14ac:dyDescent="0.2">
      <c r="A21" s="120"/>
      <c r="B21" s="122" t="s">
        <v>115</v>
      </c>
      <c r="C21" s="113">
        <v>28.644365824206087</v>
      </c>
      <c r="D21" s="114">
        <v>13521</v>
      </c>
      <c r="E21" s="114">
        <v>13616</v>
      </c>
      <c r="F21" s="114">
        <v>13443</v>
      </c>
      <c r="G21" s="114">
        <v>13228</v>
      </c>
      <c r="H21" s="114">
        <v>13105</v>
      </c>
      <c r="I21" s="115">
        <v>416</v>
      </c>
      <c r="J21" s="116">
        <v>3.1743609309423886</v>
      </c>
    </row>
    <row r="22" spans="1:10" s="110" customFormat="1" ht="13.5" customHeight="1" x14ac:dyDescent="0.2">
      <c r="A22" s="118" t="s">
        <v>113</v>
      </c>
      <c r="B22" s="122" t="s">
        <v>116</v>
      </c>
      <c r="C22" s="113">
        <v>87.085566595343522</v>
      </c>
      <c r="D22" s="114">
        <v>41107</v>
      </c>
      <c r="E22" s="114">
        <v>41538</v>
      </c>
      <c r="F22" s="114">
        <v>41745</v>
      </c>
      <c r="G22" s="114">
        <v>41068</v>
      </c>
      <c r="H22" s="114">
        <v>40985</v>
      </c>
      <c r="I22" s="115">
        <v>122</v>
      </c>
      <c r="J22" s="116">
        <v>0.29766987922410637</v>
      </c>
    </row>
    <row r="23" spans="1:10" s="110" customFormat="1" ht="13.5" customHeight="1" x14ac:dyDescent="0.2">
      <c r="A23" s="123"/>
      <c r="B23" s="124" t="s">
        <v>117</v>
      </c>
      <c r="C23" s="125">
        <v>12.857233650403575</v>
      </c>
      <c r="D23" s="114">
        <v>6069</v>
      </c>
      <c r="E23" s="114">
        <v>6131</v>
      </c>
      <c r="F23" s="114">
        <v>6132</v>
      </c>
      <c r="G23" s="114">
        <v>5939</v>
      </c>
      <c r="H23" s="114">
        <v>5823</v>
      </c>
      <c r="I23" s="115">
        <v>246</v>
      </c>
      <c r="J23" s="116">
        <v>4.2246264811952603</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10442</v>
      </c>
      <c r="E26" s="114">
        <v>10900</v>
      </c>
      <c r="F26" s="114">
        <v>10793</v>
      </c>
      <c r="G26" s="114">
        <v>10816</v>
      </c>
      <c r="H26" s="140">
        <v>10704</v>
      </c>
      <c r="I26" s="115">
        <v>-262</v>
      </c>
      <c r="J26" s="116">
        <v>-2.4476831091180866</v>
      </c>
    </row>
    <row r="27" spans="1:10" s="110" customFormat="1" ht="13.5" customHeight="1" x14ac:dyDescent="0.2">
      <c r="A27" s="118" t="s">
        <v>105</v>
      </c>
      <c r="B27" s="119" t="s">
        <v>106</v>
      </c>
      <c r="C27" s="113">
        <v>39.542233288642024</v>
      </c>
      <c r="D27" s="115">
        <v>4129</v>
      </c>
      <c r="E27" s="114">
        <v>4311</v>
      </c>
      <c r="F27" s="114">
        <v>4301</v>
      </c>
      <c r="G27" s="114">
        <v>4304</v>
      </c>
      <c r="H27" s="140">
        <v>4201</v>
      </c>
      <c r="I27" s="115">
        <v>-72</v>
      </c>
      <c r="J27" s="116">
        <v>-1.713877648179005</v>
      </c>
    </row>
    <row r="28" spans="1:10" s="110" customFormat="1" ht="13.5" customHeight="1" x14ac:dyDescent="0.2">
      <c r="A28" s="120"/>
      <c r="B28" s="119" t="s">
        <v>107</v>
      </c>
      <c r="C28" s="113">
        <v>60.457766711357976</v>
      </c>
      <c r="D28" s="115">
        <v>6313</v>
      </c>
      <c r="E28" s="114">
        <v>6589</v>
      </c>
      <c r="F28" s="114">
        <v>6492</v>
      </c>
      <c r="G28" s="114">
        <v>6512</v>
      </c>
      <c r="H28" s="140">
        <v>6503</v>
      </c>
      <c r="I28" s="115">
        <v>-190</v>
      </c>
      <c r="J28" s="116">
        <v>-2.9217284330309088</v>
      </c>
    </row>
    <row r="29" spans="1:10" s="110" customFormat="1" ht="13.5" customHeight="1" x14ac:dyDescent="0.2">
      <c r="A29" s="118" t="s">
        <v>105</v>
      </c>
      <c r="B29" s="121" t="s">
        <v>108</v>
      </c>
      <c r="C29" s="113">
        <v>13.819191725723041</v>
      </c>
      <c r="D29" s="115">
        <v>1443</v>
      </c>
      <c r="E29" s="114">
        <v>1568</v>
      </c>
      <c r="F29" s="114">
        <v>1543</v>
      </c>
      <c r="G29" s="114">
        <v>1579</v>
      </c>
      <c r="H29" s="140">
        <v>1567</v>
      </c>
      <c r="I29" s="115">
        <v>-124</v>
      </c>
      <c r="J29" s="116">
        <v>-7.9132099553286537</v>
      </c>
    </row>
    <row r="30" spans="1:10" s="110" customFormat="1" ht="13.5" customHeight="1" x14ac:dyDescent="0.2">
      <c r="A30" s="118"/>
      <c r="B30" s="121" t="s">
        <v>109</v>
      </c>
      <c r="C30" s="113">
        <v>51.244972227542618</v>
      </c>
      <c r="D30" s="115">
        <v>5351</v>
      </c>
      <c r="E30" s="114">
        <v>5623</v>
      </c>
      <c r="F30" s="114">
        <v>5558</v>
      </c>
      <c r="G30" s="114">
        <v>5566</v>
      </c>
      <c r="H30" s="140">
        <v>5522</v>
      </c>
      <c r="I30" s="115">
        <v>-171</v>
      </c>
      <c r="J30" s="116">
        <v>-3.0967040927200289</v>
      </c>
    </row>
    <row r="31" spans="1:10" s="110" customFormat="1" ht="13.5" customHeight="1" x14ac:dyDescent="0.2">
      <c r="A31" s="118"/>
      <c r="B31" s="121" t="s">
        <v>110</v>
      </c>
      <c r="C31" s="113">
        <v>19.25876268914001</v>
      </c>
      <c r="D31" s="115">
        <v>2011</v>
      </c>
      <c r="E31" s="114">
        <v>2062</v>
      </c>
      <c r="F31" s="114">
        <v>2061</v>
      </c>
      <c r="G31" s="114">
        <v>2054</v>
      </c>
      <c r="H31" s="140">
        <v>2037</v>
      </c>
      <c r="I31" s="115">
        <v>-26</v>
      </c>
      <c r="J31" s="116">
        <v>-1.2763868433971526</v>
      </c>
    </row>
    <row r="32" spans="1:10" s="110" customFormat="1" ht="13.5" customHeight="1" x14ac:dyDescent="0.2">
      <c r="A32" s="120"/>
      <c r="B32" s="121" t="s">
        <v>111</v>
      </c>
      <c r="C32" s="113">
        <v>15.677073357594331</v>
      </c>
      <c r="D32" s="115">
        <v>1637</v>
      </c>
      <c r="E32" s="114">
        <v>1647</v>
      </c>
      <c r="F32" s="114">
        <v>1631</v>
      </c>
      <c r="G32" s="114">
        <v>1617</v>
      </c>
      <c r="H32" s="140">
        <v>1578</v>
      </c>
      <c r="I32" s="115">
        <v>59</v>
      </c>
      <c r="J32" s="116">
        <v>3.7389100126742711</v>
      </c>
    </row>
    <row r="33" spans="1:10" s="110" customFormat="1" ht="13.5" customHeight="1" x14ac:dyDescent="0.2">
      <c r="A33" s="120"/>
      <c r="B33" s="121" t="s">
        <v>112</v>
      </c>
      <c r="C33" s="113">
        <v>1.6950775713464854</v>
      </c>
      <c r="D33" s="115">
        <v>177</v>
      </c>
      <c r="E33" s="114">
        <v>165</v>
      </c>
      <c r="F33" s="114">
        <v>169</v>
      </c>
      <c r="G33" s="114">
        <v>152</v>
      </c>
      <c r="H33" s="140">
        <v>137</v>
      </c>
      <c r="I33" s="115">
        <v>40</v>
      </c>
      <c r="J33" s="116">
        <v>29.197080291970803</v>
      </c>
    </row>
    <row r="34" spans="1:10" s="110" customFormat="1" ht="13.5" customHeight="1" x14ac:dyDescent="0.2">
      <c r="A34" s="118" t="s">
        <v>113</v>
      </c>
      <c r="B34" s="122" t="s">
        <v>116</v>
      </c>
      <c r="C34" s="113">
        <v>84.05477877801188</v>
      </c>
      <c r="D34" s="115">
        <v>8777</v>
      </c>
      <c r="E34" s="114">
        <v>9170</v>
      </c>
      <c r="F34" s="114">
        <v>9150</v>
      </c>
      <c r="G34" s="114">
        <v>9200</v>
      </c>
      <c r="H34" s="140">
        <v>9091</v>
      </c>
      <c r="I34" s="115">
        <v>-314</v>
      </c>
      <c r="J34" s="116">
        <v>-3.4539654603453966</v>
      </c>
    </row>
    <row r="35" spans="1:10" s="110" customFormat="1" ht="13.5" customHeight="1" x14ac:dyDescent="0.2">
      <c r="A35" s="118"/>
      <c r="B35" s="119" t="s">
        <v>117</v>
      </c>
      <c r="C35" s="113">
        <v>15.724956904807508</v>
      </c>
      <c r="D35" s="115">
        <v>1642</v>
      </c>
      <c r="E35" s="114">
        <v>1709</v>
      </c>
      <c r="F35" s="114">
        <v>1625</v>
      </c>
      <c r="G35" s="114">
        <v>1590</v>
      </c>
      <c r="H35" s="140">
        <v>1598</v>
      </c>
      <c r="I35" s="115">
        <v>44</v>
      </c>
      <c r="J35" s="116">
        <v>2.7534418022528162</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5850</v>
      </c>
      <c r="E37" s="114">
        <v>6060</v>
      </c>
      <c r="F37" s="114">
        <v>5980</v>
      </c>
      <c r="G37" s="114">
        <v>6116</v>
      </c>
      <c r="H37" s="140">
        <v>6092</v>
      </c>
      <c r="I37" s="115">
        <v>-242</v>
      </c>
      <c r="J37" s="116">
        <v>-3.9724228496388707</v>
      </c>
    </row>
    <row r="38" spans="1:10" s="110" customFormat="1" ht="13.5" customHeight="1" x14ac:dyDescent="0.2">
      <c r="A38" s="118" t="s">
        <v>105</v>
      </c>
      <c r="B38" s="119" t="s">
        <v>106</v>
      </c>
      <c r="C38" s="113">
        <v>34.871794871794869</v>
      </c>
      <c r="D38" s="115">
        <v>2040</v>
      </c>
      <c r="E38" s="114">
        <v>2147</v>
      </c>
      <c r="F38" s="114">
        <v>2116</v>
      </c>
      <c r="G38" s="114">
        <v>2144</v>
      </c>
      <c r="H38" s="140">
        <v>2113</v>
      </c>
      <c r="I38" s="115">
        <v>-73</v>
      </c>
      <c r="J38" s="116">
        <v>-3.4548035967818267</v>
      </c>
    </row>
    <row r="39" spans="1:10" s="110" customFormat="1" ht="13.5" customHeight="1" x14ac:dyDescent="0.2">
      <c r="A39" s="120"/>
      <c r="B39" s="119" t="s">
        <v>107</v>
      </c>
      <c r="C39" s="113">
        <v>65.128205128205124</v>
      </c>
      <c r="D39" s="115">
        <v>3810</v>
      </c>
      <c r="E39" s="114">
        <v>3913</v>
      </c>
      <c r="F39" s="114">
        <v>3864</v>
      </c>
      <c r="G39" s="114">
        <v>3972</v>
      </c>
      <c r="H39" s="140">
        <v>3979</v>
      </c>
      <c r="I39" s="115">
        <v>-169</v>
      </c>
      <c r="J39" s="116">
        <v>-4.2472983161598394</v>
      </c>
    </row>
    <row r="40" spans="1:10" s="110" customFormat="1" ht="13.5" customHeight="1" x14ac:dyDescent="0.2">
      <c r="A40" s="118" t="s">
        <v>105</v>
      </c>
      <c r="B40" s="121" t="s">
        <v>108</v>
      </c>
      <c r="C40" s="113">
        <v>16.547008547008549</v>
      </c>
      <c r="D40" s="115">
        <v>968</v>
      </c>
      <c r="E40" s="114">
        <v>1048</v>
      </c>
      <c r="F40" s="114">
        <v>1018</v>
      </c>
      <c r="G40" s="114">
        <v>1089</v>
      </c>
      <c r="H40" s="140">
        <v>1044</v>
      </c>
      <c r="I40" s="115">
        <v>-76</v>
      </c>
      <c r="J40" s="116">
        <v>-7.2796934865900385</v>
      </c>
    </row>
    <row r="41" spans="1:10" s="110" customFormat="1" ht="13.5" customHeight="1" x14ac:dyDescent="0.2">
      <c r="A41" s="118"/>
      <c r="B41" s="121" t="s">
        <v>109</v>
      </c>
      <c r="C41" s="113">
        <v>35.36752136752137</v>
      </c>
      <c r="D41" s="115">
        <v>2069</v>
      </c>
      <c r="E41" s="114">
        <v>2160</v>
      </c>
      <c r="F41" s="114">
        <v>2121</v>
      </c>
      <c r="G41" s="114">
        <v>2196</v>
      </c>
      <c r="H41" s="140">
        <v>2262</v>
      </c>
      <c r="I41" s="115">
        <v>-193</v>
      </c>
      <c r="J41" s="116">
        <v>-8.5322723253757733</v>
      </c>
    </row>
    <row r="42" spans="1:10" s="110" customFormat="1" ht="13.5" customHeight="1" x14ac:dyDescent="0.2">
      <c r="A42" s="118"/>
      <c r="B42" s="121" t="s">
        <v>110</v>
      </c>
      <c r="C42" s="113">
        <v>20.786324786324787</v>
      </c>
      <c r="D42" s="115">
        <v>1216</v>
      </c>
      <c r="E42" s="114">
        <v>1249</v>
      </c>
      <c r="F42" s="114">
        <v>1250</v>
      </c>
      <c r="G42" s="114">
        <v>1253</v>
      </c>
      <c r="H42" s="140">
        <v>1246</v>
      </c>
      <c r="I42" s="115">
        <v>-30</v>
      </c>
      <c r="J42" s="116">
        <v>-2.407704654895666</v>
      </c>
    </row>
    <row r="43" spans="1:10" s="110" customFormat="1" ht="13.5" customHeight="1" x14ac:dyDescent="0.2">
      <c r="A43" s="120"/>
      <c r="B43" s="121" t="s">
        <v>111</v>
      </c>
      <c r="C43" s="113">
        <v>27.299145299145298</v>
      </c>
      <c r="D43" s="115">
        <v>1597</v>
      </c>
      <c r="E43" s="114">
        <v>1603</v>
      </c>
      <c r="F43" s="114">
        <v>1591</v>
      </c>
      <c r="G43" s="114">
        <v>1578</v>
      </c>
      <c r="H43" s="140">
        <v>1540</v>
      </c>
      <c r="I43" s="115">
        <v>57</v>
      </c>
      <c r="J43" s="116">
        <v>3.7012987012987013</v>
      </c>
    </row>
    <row r="44" spans="1:10" s="110" customFormat="1" ht="13.5" customHeight="1" x14ac:dyDescent="0.2">
      <c r="A44" s="120"/>
      <c r="B44" s="121" t="s">
        <v>112</v>
      </c>
      <c r="C44" s="113">
        <v>2.7863247863247862</v>
      </c>
      <c r="D44" s="115">
        <v>163</v>
      </c>
      <c r="E44" s="114">
        <v>149</v>
      </c>
      <c r="F44" s="114">
        <v>149</v>
      </c>
      <c r="G44" s="114">
        <v>138</v>
      </c>
      <c r="H44" s="140">
        <v>122</v>
      </c>
      <c r="I44" s="115">
        <v>41</v>
      </c>
      <c r="J44" s="116">
        <v>33.606557377049178</v>
      </c>
    </row>
    <row r="45" spans="1:10" s="110" customFormat="1" ht="13.5" customHeight="1" x14ac:dyDescent="0.2">
      <c r="A45" s="118" t="s">
        <v>113</v>
      </c>
      <c r="B45" s="122" t="s">
        <v>116</v>
      </c>
      <c r="C45" s="113">
        <v>85.452991452991455</v>
      </c>
      <c r="D45" s="115">
        <v>4999</v>
      </c>
      <c r="E45" s="114">
        <v>5183</v>
      </c>
      <c r="F45" s="114">
        <v>5139</v>
      </c>
      <c r="G45" s="114">
        <v>5256</v>
      </c>
      <c r="H45" s="140">
        <v>5216</v>
      </c>
      <c r="I45" s="115">
        <v>-217</v>
      </c>
      <c r="J45" s="116">
        <v>-4.1602760736196318</v>
      </c>
    </row>
    <row r="46" spans="1:10" s="110" customFormat="1" ht="13.5" customHeight="1" x14ac:dyDescent="0.2">
      <c r="A46" s="118"/>
      <c r="B46" s="119" t="s">
        <v>117</v>
      </c>
      <c r="C46" s="113">
        <v>14.153846153846153</v>
      </c>
      <c r="D46" s="115">
        <v>828</v>
      </c>
      <c r="E46" s="114">
        <v>856</v>
      </c>
      <c r="F46" s="114">
        <v>823</v>
      </c>
      <c r="G46" s="114">
        <v>834</v>
      </c>
      <c r="H46" s="140">
        <v>861</v>
      </c>
      <c r="I46" s="115">
        <v>-33</v>
      </c>
      <c r="J46" s="116">
        <v>-3.8327526132404182</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4592</v>
      </c>
      <c r="E48" s="114">
        <v>4840</v>
      </c>
      <c r="F48" s="114">
        <v>4813</v>
      </c>
      <c r="G48" s="114">
        <v>4700</v>
      </c>
      <c r="H48" s="140">
        <v>4612</v>
      </c>
      <c r="I48" s="115">
        <v>-20</v>
      </c>
      <c r="J48" s="116">
        <v>-0.43365134431916741</v>
      </c>
    </row>
    <row r="49" spans="1:12" s="110" customFormat="1" ht="13.5" customHeight="1" x14ac:dyDescent="0.2">
      <c r="A49" s="118" t="s">
        <v>105</v>
      </c>
      <c r="B49" s="119" t="s">
        <v>106</v>
      </c>
      <c r="C49" s="113">
        <v>45.492160278745644</v>
      </c>
      <c r="D49" s="115">
        <v>2089</v>
      </c>
      <c r="E49" s="114">
        <v>2164</v>
      </c>
      <c r="F49" s="114">
        <v>2185</v>
      </c>
      <c r="G49" s="114">
        <v>2160</v>
      </c>
      <c r="H49" s="140">
        <v>2088</v>
      </c>
      <c r="I49" s="115">
        <v>1</v>
      </c>
      <c r="J49" s="116">
        <v>4.7892720306513412E-2</v>
      </c>
    </row>
    <row r="50" spans="1:12" s="110" customFormat="1" ht="13.5" customHeight="1" x14ac:dyDescent="0.2">
      <c r="A50" s="120"/>
      <c r="B50" s="119" t="s">
        <v>107</v>
      </c>
      <c r="C50" s="113">
        <v>54.507839721254356</v>
      </c>
      <c r="D50" s="115">
        <v>2503</v>
      </c>
      <c r="E50" s="114">
        <v>2676</v>
      </c>
      <c r="F50" s="114">
        <v>2628</v>
      </c>
      <c r="G50" s="114">
        <v>2540</v>
      </c>
      <c r="H50" s="140">
        <v>2524</v>
      </c>
      <c r="I50" s="115">
        <v>-21</v>
      </c>
      <c r="J50" s="116">
        <v>-0.83201267828843106</v>
      </c>
    </row>
    <row r="51" spans="1:12" s="110" customFormat="1" ht="13.5" customHeight="1" x14ac:dyDescent="0.2">
      <c r="A51" s="118" t="s">
        <v>105</v>
      </c>
      <c r="B51" s="121" t="s">
        <v>108</v>
      </c>
      <c r="C51" s="113">
        <v>10.344076655052264</v>
      </c>
      <c r="D51" s="115">
        <v>475</v>
      </c>
      <c r="E51" s="114">
        <v>520</v>
      </c>
      <c r="F51" s="114">
        <v>525</v>
      </c>
      <c r="G51" s="114">
        <v>490</v>
      </c>
      <c r="H51" s="140">
        <v>523</v>
      </c>
      <c r="I51" s="115">
        <v>-48</v>
      </c>
      <c r="J51" s="116">
        <v>-9.1778202676864247</v>
      </c>
    </row>
    <row r="52" spans="1:12" s="110" customFormat="1" ht="13.5" customHeight="1" x14ac:dyDescent="0.2">
      <c r="A52" s="118"/>
      <c r="B52" s="121" t="s">
        <v>109</v>
      </c>
      <c r="C52" s="113">
        <v>71.472125435540065</v>
      </c>
      <c r="D52" s="115">
        <v>3282</v>
      </c>
      <c r="E52" s="114">
        <v>3463</v>
      </c>
      <c r="F52" s="114">
        <v>3437</v>
      </c>
      <c r="G52" s="114">
        <v>3370</v>
      </c>
      <c r="H52" s="140">
        <v>3260</v>
      </c>
      <c r="I52" s="115">
        <v>22</v>
      </c>
      <c r="J52" s="116">
        <v>0.67484662576687116</v>
      </c>
    </row>
    <row r="53" spans="1:12" s="110" customFormat="1" ht="13.5" customHeight="1" x14ac:dyDescent="0.2">
      <c r="A53" s="118"/>
      <c r="B53" s="121" t="s">
        <v>110</v>
      </c>
      <c r="C53" s="113">
        <v>17.312717770034844</v>
      </c>
      <c r="D53" s="115">
        <v>795</v>
      </c>
      <c r="E53" s="114">
        <v>813</v>
      </c>
      <c r="F53" s="114">
        <v>811</v>
      </c>
      <c r="G53" s="114">
        <v>801</v>
      </c>
      <c r="H53" s="140">
        <v>791</v>
      </c>
      <c r="I53" s="115">
        <v>4</v>
      </c>
      <c r="J53" s="116">
        <v>0.50568900126422245</v>
      </c>
    </row>
    <row r="54" spans="1:12" s="110" customFormat="1" ht="13.5" customHeight="1" x14ac:dyDescent="0.2">
      <c r="A54" s="120"/>
      <c r="B54" s="121" t="s">
        <v>111</v>
      </c>
      <c r="C54" s="113">
        <v>0.87108013937282225</v>
      </c>
      <c r="D54" s="115">
        <v>40</v>
      </c>
      <c r="E54" s="114">
        <v>44</v>
      </c>
      <c r="F54" s="114">
        <v>40</v>
      </c>
      <c r="G54" s="114">
        <v>39</v>
      </c>
      <c r="H54" s="140">
        <v>38</v>
      </c>
      <c r="I54" s="115">
        <v>2</v>
      </c>
      <c r="J54" s="116">
        <v>5.2631578947368425</v>
      </c>
    </row>
    <row r="55" spans="1:12" s="110" customFormat="1" ht="13.5" customHeight="1" x14ac:dyDescent="0.2">
      <c r="A55" s="120"/>
      <c r="B55" s="121" t="s">
        <v>112</v>
      </c>
      <c r="C55" s="113">
        <v>0.3048780487804878</v>
      </c>
      <c r="D55" s="115">
        <v>14</v>
      </c>
      <c r="E55" s="114">
        <v>16</v>
      </c>
      <c r="F55" s="114">
        <v>20</v>
      </c>
      <c r="G55" s="114">
        <v>14</v>
      </c>
      <c r="H55" s="140">
        <v>15</v>
      </c>
      <c r="I55" s="115">
        <v>-1</v>
      </c>
      <c r="J55" s="116">
        <v>-6.666666666666667</v>
      </c>
    </row>
    <row r="56" spans="1:12" s="110" customFormat="1" ht="13.5" customHeight="1" x14ac:dyDescent="0.2">
      <c r="A56" s="118" t="s">
        <v>113</v>
      </c>
      <c r="B56" s="122" t="s">
        <v>116</v>
      </c>
      <c r="C56" s="113">
        <v>82.273519163763069</v>
      </c>
      <c r="D56" s="115">
        <v>3778</v>
      </c>
      <c r="E56" s="114">
        <v>3987</v>
      </c>
      <c r="F56" s="114">
        <v>4011</v>
      </c>
      <c r="G56" s="114">
        <v>3944</v>
      </c>
      <c r="H56" s="140">
        <v>3875</v>
      </c>
      <c r="I56" s="115">
        <v>-97</v>
      </c>
      <c r="J56" s="116">
        <v>-2.5032258064516131</v>
      </c>
    </row>
    <row r="57" spans="1:12" s="110" customFormat="1" ht="13.5" customHeight="1" x14ac:dyDescent="0.2">
      <c r="A57" s="142"/>
      <c r="B57" s="124" t="s">
        <v>117</v>
      </c>
      <c r="C57" s="125">
        <v>17.726480836236934</v>
      </c>
      <c r="D57" s="143">
        <v>814</v>
      </c>
      <c r="E57" s="144">
        <v>853</v>
      </c>
      <c r="F57" s="144">
        <v>802</v>
      </c>
      <c r="G57" s="144">
        <v>756</v>
      </c>
      <c r="H57" s="145">
        <v>737</v>
      </c>
      <c r="I57" s="143">
        <v>77</v>
      </c>
      <c r="J57" s="146">
        <v>10.447761194029852</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3" t="s">
        <v>514</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9" t="s">
        <v>57</v>
      </c>
      <c r="B6" s="599"/>
      <c r="C6" s="167"/>
      <c r="D6" s="600" t="s">
        <v>127</v>
      </c>
      <c r="E6" s="600"/>
      <c r="F6" s="600"/>
      <c r="G6" s="600"/>
      <c r="H6" s="600"/>
      <c r="I6" s="600"/>
      <c r="J6" s="160"/>
      <c r="K6" s="161"/>
    </row>
    <row r="7" spans="1:11" s="94" customFormat="1" ht="24.95" customHeight="1" x14ac:dyDescent="0.2">
      <c r="A7" s="168"/>
      <c r="B7" s="169"/>
      <c r="C7" s="170"/>
      <c r="D7" s="601" t="s">
        <v>66</v>
      </c>
      <c r="E7" s="601"/>
      <c r="F7" s="601"/>
      <c r="G7" s="601" t="s">
        <v>128</v>
      </c>
      <c r="H7" s="601"/>
      <c r="I7" s="601"/>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5" t="s">
        <v>13</v>
      </c>
      <c r="B15" s="572"/>
      <c r="C15" s="572"/>
      <c r="D15" s="572"/>
      <c r="E15" s="572"/>
      <c r="F15" s="572"/>
      <c r="G15" s="572"/>
      <c r="H15" s="572"/>
      <c r="I15" s="596"/>
      <c r="J15" s="188"/>
      <c r="K15" s="161"/>
    </row>
    <row r="16" spans="1:11" s="192" customFormat="1" ht="24.95" customHeight="1" x14ac:dyDescent="0.2">
      <c r="A16" s="597" t="s">
        <v>104</v>
      </c>
      <c r="B16" s="598"/>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3" t="s">
        <v>139</v>
      </c>
      <c r="C20" s="593"/>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3" t="s">
        <v>143</v>
      </c>
      <c r="C22" s="593"/>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3" t="s">
        <v>155</v>
      </c>
      <c r="C28" s="593"/>
      <c r="D28" s="196"/>
      <c r="E28" s="196"/>
      <c r="F28" s="196"/>
      <c r="G28" s="196"/>
      <c r="H28" s="196"/>
      <c r="I28" s="197"/>
    </row>
    <row r="29" spans="1:9" s="198" customFormat="1" ht="24.95" customHeight="1" x14ac:dyDescent="0.2">
      <c r="A29" s="193" t="s">
        <v>156</v>
      </c>
      <c r="B29" s="593" t="s">
        <v>157</v>
      </c>
      <c r="C29" s="593"/>
      <c r="D29" s="196"/>
      <c r="E29" s="196"/>
      <c r="F29" s="196"/>
      <c r="G29" s="196"/>
      <c r="H29" s="196"/>
      <c r="I29" s="197"/>
    </row>
    <row r="30" spans="1:9" s="198" customFormat="1" ht="24.95" customHeight="1" x14ac:dyDescent="0.2">
      <c r="A30" s="201" t="s">
        <v>158</v>
      </c>
      <c r="B30" s="592" t="s">
        <v>159</v>
      </c>
      <c r="C30" s="592"/>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3" t="s">
        <v>162</v>
      </c>
      <c r="C32" s="593"/>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3" t="s">
        <v>168</v>
      </c>
      <c r="C36" s="593"/>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4" t="s">
        <v>175</v>
      </c>
      <c r="B44" s="594"/>
      <c r="C44" s="594"/>
      <c r="D44" s="594"/>
      <c r="E44" s="594"/>
      <c r="F44" s="594"/>
      <c r="G44" s="594"/>
      <c r="H44" s="594"/>
      <c r="I44" s="594"/>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D7:F7"/>
    <mergeCell ref="G7:I7"/>
    <mergeCell ref="A3:I3"/>
    <mergeCell ref="A4:I4"/>
    <mergeCell ref="A5:D5"/>
    <mergeCell ref="A6:B6"/>
    <mergeCell ref="D6:I6"/>
    <mergeCell ref="B30:C30"/>
    <mergeCell ref="B32:C32"/>
    <mergeCell ref="B36:C36"/>
    <mergeCell ref="A44:I44"/>
    <mergeCell ref="A15:I15"/>
    <mergeCell ref="A16:B16"/>
    <mergeCell ref="B20:C20"/>
    <mergeCell ref="B22:C22"/>
    <mergeCell ref="B28:C28"/>
    <mergeCell ref="B29:C29"/>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47203</v>
      </c>
      <c r="E12" s="236">
        <v>47689</v>
      </c>
      <c r="F12" s="114">
        <v>47898</v>
      </c>
      <c r="G12" s="114">
        <v>47029</v>
      </c>
      <c r="H12" s="140">
        <v>46832</v>
      </c>
      <c r="I12" s="115">
        <v>371</v>
      </c>
      <c r="J12" s="116">
        <v>0.79219337205329687</v>
      </c>
    </row>
    <row r="13" spans="1:15" s="110" customFormat="1" ht="12" customHeight="1" x14ac:dyDescent="0.2">
      <c r="A13" s="118" t="s">
        <v>105</v>
      </c>
      <c r="B13" s="119" t="s">
        <v>106</v>
      </c>
      <c r="C13" s="113">
        <v>53.227549096455732</v>
      </c>
      <c r="D13" s="115">
        <v>25125</v>
      </c>
      <c r="E13" s="114">
        <v>25389</v>
      </c>
      <c r="F13" s="114">
        <v>25590</v>
      </c>
      <c r="G13" s="114">
        <v>25134</v>
      </c>
      <c r="H13" s="140">
        <v>24961</v>
      </c>
      <c r="I13" s="115">
        <v>164</v>
      </c>
      <c r="J13" s="116">
        <v>0.65702495893594004</v>
      </c>
    </row>
    <row r="14" spans="1:15" s="110" customFormat="1" ht="12" customHeight="1" x14ac:dyDescent="0.2">
      <c r="A14" s="118"/>
      <c r="B14" s="119" t="s">
        <v>107</v>
      </c>
      <c r="C14" s="113">
        <v>46.772450903544268</v>
      </c>
      <c r="D14" s="115">
        <v>22078</v>
      </c>
      <c r="E14" s="114">
        <v>22300</v>
      </c>
      <c r="F14" s="114">
        <v>22308</v>
      </c>
      <c r="G14" s="114">
        <v>21895</v>
      </c>
      <c r="H14" s="140">
        <v>21871</v>
      </c>
      <c r="I14" s="115">
        <v>207</v>
      </c>
      <c r="J14" s="116">
        <v>0.9464587810342463</v>
      </c>
    </row>
    <row r="15" spans="1:15" s="110" customFormat="1" ht="12" customHeight="1" x14ac:dyDescent="0.2">
      <c r="A15" s="118" t="s">
        <v>105</v>
      </c>
      <c r="B15" s="121" t="s">
        <v>108</v>
      </c>
      <c r="C15" s="113">
        <v>12.444124314132576</v>
      </c>
      <c r="D15" s="115">
        <v>5874</v>
      </c>
      <c r="E15" s="114">
        <v>6203</v>
      </c>
      <c r="F15" s="114">
        <v>6271</v>
      </c>
      <c r="G15" s="114">
        <v>5761</v>
      </c>
      <c r="H15" s="140">
        <v>5943</v>
      </c>
      <c r="I15" s="115">
        <v>-69</v>
      </c>
      <c r="J15" s="116">
        <v>-1.1610297829379101</v>
      </c>
    </row>
    <row r="16" spans="1:15" s="110" customFormat="1" ht="12" customHeight="1" x14ac:dyDescent="0.2">
      <c r="A16" s="118"/>
      <c r="B16" s="121" t="s">
        <v>109</v>
      </c>
      <c r="C16" s="113">
        <v>66.233078406033513</v>
      </c>
      <c r="D16" s="115">
        <v>31264</v>
      </c>
      <c r="E16" s="114">
        <v>31505</v>
      </c>
      <c r="F16" s="114">
        <v>31681</v>
      </c>
      <c r="G16" s="114">
        <v>31481</v>
      </c>
      <c r="H16" s="140">
        <v>31282</v>
      </c>
      <c r="I16" s="115">
        <v>-18</v>
      </c>
      <c r="J16" s="116">
        <v>-5.7541077936193341E-2</v>
      </c>
    </row>
    <row r="17" spans="1:10" s="110" customFormat="1" ht="12" customHeight="1" x14ac:dyDescent="0.2">
      <c r="A17" s="118"/>
      <c r="B17" s="121" t="s">
        <v>110</v>
      </c>
      <c r="C17" s="113">
        <v>20.310149778615767</v>
      </c>
      <c r="D17" s="115">
        <v>9587</v>
      </c>
      <c r="E17" s="114">
        <v>9488</v>
      </c>
      <c r="F17" s="114">
        <v>9457</v>
      </c>
      <c r="G17" s="114">
        <v>9327</v>
      </c>
      <c r="H17" s="140">
        <v>9151</v>
      </c>
      <c r="I17" s="115">
        <v>436</v>
      </c>
      <c r="J17" s="116">
        <v>4.7645066112993115</v>
      </c>
    </row>
    <row r="18" spans="1:10" s="110" customFormat="1" ht="12" customHeight="1" x14ac:dyDescent="0.2">
      <c r="A18" s="120"/>
      <c r="B18" s="121" t="s">
        <v>111</v>
      </c>
      <c r="C18" s="113">
        <v>1.0126475012181428</v>
      </c>
      <c r="D18" s="115">
        <v>478</v>
      </c>
      <c r="E18" s="114">
        <v>493</v>
      </c>
      <c r="F18" s="114">
        <v>489</v>
      </c>
      <c r="G18" s="114">
        <v>460</v>
      </c>
      <c r="H18" s="140">
        <v>456</v>
      </c>
      <c r="I18" s="115">
        <v>22</v>
      </c>
      <c r="J18" s="116">
        <v>4.8245614035087723</v>
      </c>
    </row>
    <row r="19" spans="1:10" s="110" customFormat="1" ht="12" customHeight="1" x14ac:dyDescent="0.2">
      <c r="A19" s="120"/>
      <c r="B19" s="121" t="s">
        <v>112</v>
      </c>
      <c r="C19" s="113">
        <v>0.29659131834841007</v>
      </c>
      <c r="D19" s="115">
        <v>140</v>
      </c>
      <c r="E19" s="114">
        <v>144</v>
      </c>
      <c r="F19" s="114">
        <v>153</v>
      </c>
      <c r="G19" s="114">
        <v>122</v>
      </c>
      <c r="H19" s="140">
        <v>128</v>
      </c>
      <c r="I19" s="115">
        <v>12</v>
      </c>
      <c r="J19" s="116">
        <v>9.375</v>
      </c>
    </row>
    <row r="20" spans="1:10" s="110" customFormat="1" ht="12" customHeight="1" x14ac:dyDescent="0.2">
      <c r="A20" s="118" t="s">
        <v>113</v>
      </c>
      <c r="B20" s="119" t="s">
        <v>181</v>
      </c>
      <c r="C20" s="113">
        <v>71.355634175793909</v>
      </c>
      <c r="D20" s="115">
        <v>33682</v>
      </c>
      <c r="E20" s="114">
        <v>34073</v>
      </c>
      <c r="F20" s="114">
        <v>34455</v>
      </c>
      <c r="G20" s="114">
        <v>33801</v>
      </c>
      <c r="H20" s="140">
        <v>33727</v>
      </c>
      <c r="I20" s="115">
        <v>-45</v>
      </c>
      <c r="J20" s="116">
        <v>-0.1334242594953598</v>
      </c>
    </row>
    <row r="21" spans="1:10" s="110" customFormat="1" ht="12" customHeight="1" x14ac:dyDescent="0.2">
      <c r="A21" s="118"/>
      <c r="B21" s="119" t="s">
        <v>182</v>
      </c>
      <c r="C21" s="113">
        <v>28.644365824206087</v>
      </c>
      <c r="D21" s="115">
        <v>13521</v>
      </c>
      <c r="E21" s="114">
        <v>13616</v>
      </c>
      <c r="F21" s="114">
        <v>13443</v>
      </c>
      <c r="G21" s="114">
        <v>13228</v>
      </c>
      <c r="H21" s="140">
        <v>13105</v>
      </c>
      <c r="I21" s="115">
        <v>416</v>
      </c>
      <c r="J21" s="116">
        <v>3.1743609309423886</v>
      </c>
    </row>
    <row r="22" spans="1:10" s="110" customFormat="1" ht="12" customHeight="1" x14ac:dyDescent="0.2">
      <c r="A22" s="118" t="s">
        <v>113</v>
      </c>
      <c r="B22" s="119" t="s">
        <v>116</v>
      </c>
      <c r="C22" s="113">
        <v>87.085566595343522</v>
      </c>
      <c r="D22" s="115">
        <v>41107</v>
      </c>
      <c r="E22" s="114">
        <v>41538</v>
      </c>
      <c r="F22" s="114">
        <v>41745</v>
      </c>
      <c r="G22" s="114">
        <v>41068</v>
      </c>
      <c r="H22" s="140">
        <v>40985</v>
      </c>
      <c r="I22" s="115">
        <v>122</v>
      </c>
      <c r="J22" s="116">
        <v>0.29766987922410637</v>
      </c>
    </row>
    <row r="23" spans="1:10" s="110" customFormat="1" ht="12" customHeight="1" x14ac:dyDescent="0.2">
      <c r="A23" s="118"/>
      <c r="B23" s="119" t="s">
        <v>117</v>
      </c>
      <c r="C23" s="113">
        <v>12.857233650403575</v>
      </c>
      <c r="D23" s="115">
        <v>6069</v>
      </c>
      <c r="E23" s="114">
        <v>6131</v>
      </c>
      <c r="F23" s="114">
        <v>6132</v>
      </c>
      <c r="G23" s="114">
        <v>5939</v>
      </c>
      <c r="H23" s="140">
        <v>5823</v>
      </c>
      <c r="I23" s="115">
        <v>246</v>
      </c>
      <c r="J23" s="116">
        <v>4.2246264811952603</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5724657</v>
      </c>
      <c r="E25" s="236">
        <v>5730037</v>
      </c>
      <c r="F25" s="236">
        <v>5778969</v>
      </c>
      <c r="G25" s="236">
        <v>5702850</v>
      </c>
      <c r="H25" s="241">
        <v>5667903</v>
      </c>
      <c r="I25" s="235">
        <v>56754</v>
      </c>
      <c r="J25" s="116">
        <v>1.0013227114154917</v>
      </c>
    </row>
    <row r="26" spans="1:10" s="110" customFormat="1" ht="12" customHeight="1" x14ac:dyDescent="0.2">
      <c r="A26" s="118" t="s">
        <v>105</v>
      </c>
      <c r="B26" s="119" t="s">
        <v>106</v>
      </c>
      <c r="C26" s="113">
        <v>54.110333597279279</v>
      </c>
      <c r="D26" s="115">
        <v>3097631</v>
      </c>
      <c r="E26" s="114">
        <v>3096697</v>
      </c>
      <c r="F26" s="114">
        <v>3142279</v>
      </c>
      <c r="G26" s="114">
        <v>3098993</v>
      </c>
      <c r="H26" s="140">
        <v>3073585</v>
      </c>
      <c r="I26" s="115">
        <v>24046</v>
      </c>
      <c r="J26" s="116">
        <v>0.78234374517054184</v>
      </c>
    </row>
    <row r="27" spans="1:10" s="110" customFormat="1" ht="12" customHeight="1" x14ac:dyDescent="0.2">
      <c r="A27" s="118"/>
      <c r="B27" s="119" t="s">
        <v>107</v>
      </c>
      <c r="C27" s="113">
        <v>45.889666402720721</v>
      </c>
      <c r="D27" s="115">
        <v>2627026</v>
      </c>
      <c r="E27" s="114">
        <v>2633340</v>
      </c>
      <c r="F27" s="114">
        <v>2636690</v>
      </c>
      <c r="G27" s="114">
        <v>2603857</v>
      </c>
      <c r="H27" s="140">
        <v>2594318</v>
      </c>
      <c r="I27" s="115">
        <v>32708</v>
      </c>
      <c r="J27" s="116">
        <v>1.2607552350945412</v>
      </c>
    </row>
    <row r="28" spans="1:10" s="110" customFormat="1" ht="12" customHeight="1" x14ac:dyDescent="0.2">
      <c r="A28" s="118" t="s">
        <v>105</v>
      </c>
      <c r="B28" s="121" t="s">
        <v>108</v>
      </c>
      <c r="C28" s="113">
        <v>11.34048729906438</v>
      </c>
      <c r="D28" s="115">
        <v>649204</v>
      </c>
      <c r="E28" s="114">
        <v>671269</v>
      </c>
      <c r="F28" s="114">
        <v>689123</v>
      </c>
      <c r="G28" s="114">
        <v>644208</v>
      </c>
      <c r="H28" s="140">
        <v>654381</v>
      </c>
      <c r="I28" s="115">
        <v>-5177</v>
      </c>
      <c r="J28" s="116">
        <v>-0.79112932679891379</v>
      </c>
    </row>
    <row r="29" spans="1:10" s="110" customFormat="1" ht="12" customHeight="1" x14ac:dyDescent="0.2">
      <c r="A29" s="118"/>
      <c r="B29" s="121" t="s">
        <v>109</v>
      </c>
      <c r="C29" s="113">
        <v>68.765779329661143</v>
      </c>
      <c r="D29" s="115">
        <v>3936605</v>
      </c>
      <c r="E29" s="114">
        <v>3932539</v>
      </c>
      <c r="F29" s="114">
        <v>3968891</v>
      </c>
      <c r="G29" s="114">
        <v>3957612</v>
      </c>
      <c r="H29" s="140">
        <v>3936643</v>
      </c>
      <c r="I29" s="115">
        <v>-38</v>
      </c>
      <c r="J29" s="116">
        <v>-9.6528946109667552E-4</v>
      </c>
    </row>
    <row r="30" spans="1:10" s="110" customFormat="1" ht="12" customHeight="1" x14ac:dyDescent="0.2">
      <c r="A30" s="118"/>
      <c r="B30" s="121" t="s">
        <v>110</v>
      </c>
      <c r="C30" s="113">
        <v>18.821302306845634</v>
      </c>
      <c r="D30" s="115">
        <v>1077455</v>
      </c>
      <c r="E30" s="114">
        <v>1065425</v>
      </c>
      <c r="F30" s="114">
        <v>1061053</v>
      </c>
      <c r="G30" s="114">
        <v>1042947</v>
      </c>
      <c r="H30" s="140">
        <v>1021467</v>
      </c>
      <c r="I30" s="115">
        <v>55988</v>
      </c>
      <c r="J30" s="116">
        <v>5.4811364439575634</v>
      </c>
    </row>
    <row r="31" spans="1:10" s="110" customFormat="1" ht="12" customHeight="1" x14ac:dyDescent="0.2">
      <c r="A31" s="120"/>
      <c r="B31" s="121" t="s">
        <v>111</v>
      </c>
      <c r="C31" s="113">
        <v>1.0724310644288382</v>
      </c>
      <c r="D31" s="115">
        <v>61393</v>
      </c>
      <c r="E31" s="114">
        <v>60803</v>
      </c>
      <c r="F31" s="114">
        <v>59902</v>
      </c>
      <c r="G31" s="114">
        <v>58083</v>
      </c>
      <c r="H31" s="140">
        <v>55412</v>
      </c>
      <c r="I31" s="115">
        <v>5981</v>
      </c>
      <c r="J31" s="116">
        <v>10.793690897278568</v>
      </c>
    </row>
    <row r="32" spans="1:10" s="110" customFormat="1" ht="12" customHeight="1" x14ac:dyDescent="0.2">
      <c r="A32" s="120"/>
      <c r="B32" s="121" t="s">
        <v>112</v>
      </c>
      <c r="C32" s="113">
        <v>0.29327521282061092</v>
      </c>
      <c r="D32" s="115">
        <v>16789</v>
      </c>
      <c r="E32" s="114">
        <v>16065</v>
      </c>
      <c r="F32" s="114">
        <v>16570</v>
      </c>
      <c r="G32" s="114">
        <v>14642</v>
      </c>
      <c r="H32" s="140">
        <v>13590</v>
      </c>
      <c r="I32" s="115">
        <v>3199</v>
      </c>
      <c r="J32" s="116">
        <v>23.539367181751288</v>
      </c>
    </row>
    <row r="33" spans="1:10" s="110" customFormat="1" ht="12" customHeight="1" x14ac:dyDescent="0.2">
      <c r="A33" s="118" t="s">
        <v>113</v>
      </c>
      <c r="B33" s="119" t="s">
        <v>181</v>
      </c>
      <c r="C33" s="113">
        <v>72.13829579658659</v>
      </c>
      <c r="D33" s="115">
        <v>4129670</v>
      </c>
      <c r="E33" s="114">
        <v>4136419</v>
      </c>
      <c r="F33" s="114">
        <v>4195173</v>
      </c>
      <c r="G33" s="114">
        <v>4138084</v>
      </c>
      <c r="H33" s="140">
        <v>4120883</v>
      </c>
      <c r="I33" s="115">
        <v>8787</v>
      </c>
      <c r="J33" s="116">
        <v>0.21323099927855269</v>
      </c>
    </row>
    <row r="34" spans="1:10" s="110" customFormat="1" ht="12" customHeight="1" x14ac:dyDescent="0.2">
      <c r="A34" s="118"/>
      <c r="B34" s="119" t="s">
        <v>182</v>
      </c>
      <c r="C34" s="113">
        <v>27.86170420341341</v>
      </c>
      <c r="D34" s="115">
        <v>1594987</v>
      </c>
      <c r="E34" s="114">
        <v>1593618</v>
      </c>
      <c r="F34" s="114">
        <v>1583796</v>
      </c>
      <c r="G34" s="114">
        <v>1564766</v>
      </c>
      <c r="H34" s="140">
        <v>1547020</v>
      </c>
      <c r="I34" s="115">
        <v>47967</v>
      </c>
      <c r="J34" s="116">
        <v>3.100606327002883</v>
      </c>
    </row>
    <row r="35" spans="1:10" s="110" customFormat="1" ht="12" customHeight="1" x14ac:dyDescent="0.2">
      <c r="A35" s="118" t="s">
        <v>113</v>
      </c>
      <c r="B35" s="119" t="s">
        <v>116</v>
      </c>
      <c r="C35" s="113">
        <v>84.27676976978708</v>
      </c>
      <c r="D35" s="115">
        <v>4824556</v>
      </c>
      <c r="E35" s="114">
        <v>4843707</v>
      </c>
      <c r="F35" s="114">
        <v>4878643</v>
      </c>
      <c r="G35" s="114">
        <v>4821356</v>
      </c>
      <c r="H35" s="140">
        <v>4811112</v>
      </c>
      <c r="I35" s="115">
        <v>13444</v>
      </c>
      <c r="J35" s="116">
        <v>0.27943643797941098</v>
      </c>
    </row>
    <row r="36" spans="1:10" s="110" customFormat="1" ht="12" customHeight="1" x14ac:dyDescent="0.2">
      <c r="A36" s="118"/>
      <c r="B36" s="119" t="s">
        <v>117</v>
      </c>
      <c r="C36" s="113">
        <v>15.688328575843059</v>
      </c>
      <c r="D36" s="115">
        <v>898103</v>
      </c>
      <c r="E36" s="114">
        <v>884405</v>
      </c>
      <c r="F36" s="114">
        <v>898394</v>
      </c>
      <c r="G36" s="114">
        <v>879450</v>
      </c>
      <c r="H36" s="140">
        <v>854782</v>
      </c>
      <c r="I36" s="115">
        <v>43321</v>
      </c>
      <c r="J36" s="116">
        <v>5.0680758368800465</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27441554</v>
      </c>
      <c r="E38" s="236">
        <v>27509686</v>
      </c>
      <c r="F38" s="236">
        <v>27669269</v>
      </c>
      <c r="G38" s="236">
        <v>27223430</v>
      </c>
      <c r="H38" s="241">
        <v>27137976</v>
      </c>
      <c r="I38" s="235">
        <v>303578</v>
      </c>
      <c r="J38" s="116">
        <v>1.1186464311118853</v>
      </c>
    </row>
    <row r="39" spans="1:10" s="110" customFormat="1" ht="12" customHeight="1" x14ac:dyDescent="0.2">
      <c r="A39" s="118" t="s">
        <v>105</v>
      </c>
      <c r="B39" s="119" t="s">
        <v>106</v>
      </c>
      <c r="C39" s="113">
        <v>54.248279816806296</v>
      </c>
      <c r="D39" s="115">
        <v>14886571</v>
      </c>
      <c r="E39" s="114">
        <v>14920349</v>
      </c>
      <c r="F39" s="114">
        <v>15072037</v>
      </c>
      <c r="G39" s="114">
        <v>14826108</v>
      </c>
      <c r="H39" s="140">
        <v>14759261</v>
      </c>
      <c r="I39" s="115">
        <v>127310</v>
      </c>
      <c r="J39" s="116">
        <v>0.86257706263206535</v>
      </c>
    </row>
    <row r="40" spans="1:10" s="110" customFormat="1" ht="12" customHeight="1" x14ac:dyDescent="0.2">
      <c r="A40" s="118"/>
      <c r="B40" s="119" t="s">
        <v>107</v>
      </c>
      <c r="C40" s="113">
        <v>45.751720183193704</v>
      </c>
      <c r="D40" s="115">
        <v>12554983</v>
      </c>
      <c r="E40" s="114">
        <v>12589337</v>
      </c>
      <c r="F40" s="114">
        <v>12597232</v>
      </c>
      <c r="G40" s="114">
        <v>12397322</v>
      </c>
      <c r="H40" s="140">
        <v>12378715</v>
      </c>
      <c r="I40" s="115">
        <v>176268</v>
      </c>
      <c r="J40" s="116">
        <v>1.4239604029982111</v>
      </c>
    </row>
    <row r="41" spans="1:10" s="110" customFormat="1" ht="12" customHeight="1" x14ac:dyDescent="0.2">
      <c r="A41" s="118" t="s">
        <v>105</v>
      </c>
      <c r="B41" s="121" t="s">
        <v>108</v>
      </c>
      <c r="C41" s="113">
        <v>10.538714389134086</v>
      </c>
      <c r="D41" s="115">
        <v>2891987</v>
      </c>
      <c r="E41" s="114">
        <v>2997767</v>
      </c>
      <c r="F41" s="114">
        <v>3072196</v>
      </c>
      <c r="G41" s="114">
        <v>2814032</v>
      </c>
      <c r="H41" s="140">
        <v>2889054</v>
      </c>
      <c r="I41" s="115">
        <v>2933</v>
      </c>
      <c r="J41" s="116">
        <v>0.10152112075440611</v>
      </c>
    </row>
    <row r="42" spans="1:10" s="110" customFormat="1" ht="12" customHeight="1" x14ac:dyDescent="0.2">
      <c r="A42" s="118"/>
      <c r="B42" s="121" t="s">
        <v>109</v>
      </c>
      <c r="C42" s="113">
        <v>68.326086780653895</v>
      </c>
      <c r="D42" s="115">
        <v>18749740</v>
      </c>
      <c r="E42" s="114">
        <v>18768586</v>
      </c>
      <c r="F42" s="114">
        <v>18897044</v>
      </c>
      <c r="G42" s="114">
        <v>18813939</v>
      </c>
      <c r="H42" s="140">
        <v>18759218</v>
      </c>
      <c r="I42" s="115">
        <v>-9478</v>
      </c>
      <c r="J42" s="116">
        <v>-5.0524494144691956E-2</v>
      </c>
    </row>
    <row r="43" spans="1:10" s="110" customFormat="1" ht="12" customHeight="1" x14ac:dyDescent="0.2">
      <c r="A43" s="118"/>
      <c r="B43" s="121" t="s">
        <v>110</v>
      </c>
      <c r="C43" s="113">
        <v>19.952805879725325</v>
      </c>
      <c r="D43" s="115">
        <v>5475360</v>
      </c>
      <c r="E43" s="114">
        <v>5419583</v>
      </c>
      <c r="F43" s="114">
        <v>5382047</v>
      </c>
      <c r="G43" s="114">
        <v>5289617</v>
      </c>
      <c r="H43" s="140">
        <v>5195801</v>
      </c>
      <c r="I43" s="115">
        <v>279559</v>
      </c>
      <c r="J43" s="116">
        <v>5.3804793524617285</v>
      </c>
    </row>
    <row r="44" spans="1:10" s="110" customFormat="1" ht="12" customHeight="1" x14ac:dyDescent="0.2">
      <c r="A44" s="120"/>
      <c r="B44" s="121" t="s">
        <v>111</v>
      </c>
      <c r="C44" s="113">
        <v>1.1823893063782029</v>
      </c>
      <c r="D44" s="115">
        <v>324466</v>
      </c>
      <c r="E44" s="114">
        <v>323748</v>
      </c>
      <c r="F44" s="114">
        <v>317982</v>
      </c>
      <c r="G44" s="114">
        <v>305842</v>
      </c>
      <c r="H44" s="140">
        <v>293903</v>
      </c>
      <c r="I44" s="115">
        <v>30563</v>
      </c>
      <c r="J44" s="116">
        <v>10.399009196911907</v>
      </c>
    </row>
    <row r="45" spans="1:10" s="110" customFormat="1" ht="12" customHeight="1" x14ac:dyDescent="0.2">
      <c r="A45" s="120"/>
      <c r="B45" s="121" t="s">
        <v>112</v>
      </c>
      <c r="C45" s="113">
        <v>0.34224738147118056</v>
      </c>
      <c r="D45" s="115">
        <v>93918</v>
      </c>
      <c r="E45" s="114">
        <v>91260</v>
      </c>
      <c r="F45" s="114">
        <v>93173</v>
      </c>
      <c r="G45" s="114">
        <v>81037</v>
      </c>
      <c r="H45" s="140">
        <v>76176</v>
      </c>
      <c r="I45" s="115">
        <v>17742</v>
      </c>
      <c r="J45" s="116">
        <v>23.290800252047887</v>
      </c>
    </row>
    <row r="46" spans="1:10" s="110" customFormat="1" ht="12" customHeight="1" x14ac:dyDescent="0.2">
      <c r="A46" s="118" t="s">
        <v>113</v>
      </c>
      <c r="B46" s="119" t="s">
        <v>181</v>
      </c>
      <c r="C46" s="113">
        <v>71.663525323675188</v>
      </c>
      <c r="D46" s="115">
        <v>19665585</v>
      </c>
      <c r="E46" s="114">
        <v>19737865</v>
      </c>
      <c r="F46" s="114">
        <v>19948582</v>
      </c>
      <c r="G46" s="114">
        <v>19598203</v>
      </c>
      <c r="H46" s="140">
        <v>19593539</v>
      </c>
      <c r="I46" s="115">
        <v>72046</v>
      </c>
      <c r="J46" s="116">
        <v>0.36770284326889596</v>
      </c>
    </row>
    <row r="47" spans="1:10" s="110" customFormat="1" ht="12" customHeight="1" x14ac:dyDescent="0.2">
      <c r="A47" s="118"/>
      <c r="B47" s="119" t="s">
        <v>182</v>
      </c>
      <c r="C47" s="113">
        <v>28.336474676324819</v>
      </c>
      <c r="D47" s="115">
        <v>7775969</v>
      </c>
      <c r="E47" s="114">
        <v>7771821</v>
      </c>
      <c r="F47" s="114">
        <v>7720686</v>
      </c>
      <c r="G47" s="114">
        <v>7625226</v>
      </c>
      <c r="H47" s="140">
        <v>7544437</v>
      </c>
      <c r="I47" s="115">
        <v>231532</v>
      </c>
      <c r="J47" s="116">
        <v>3.06891024472734</v>
      </c>
    </row>
    <row r="48" spans="1:10" s="110" customFormat="1" ht="12" customHeight="1" x14ac:dyDescent="0.2">
      <c r="A48" s="118" t="s">
        <v>113</v>
      </c>
      <c r="B48" s="119" t="s">
        <v>116</v>
      </c>
      <c r="C48" s="113">
        <v>86.197603823748466</v>
      </c>
      <c r="D48" s="115">
        <v>23653962</v>
      </c>
      <c r="E48" s="114">
        <v>23774742</v>
      </c>
      <c r="F48" s="114">
        <v>23889738</v>
      </c>
      <c r="G48" s="114">
        <v>23539136</v>
      </c>
      <c r="H48" s="140">
        <v>23545841</v>
      </c>
      <c r="I48" s="115">
        <v>108121</v>
      </c>
      <c r="J48" s="116">
        <v>0.45919362149774134</v>
      </c>
    </row>
    <row r="49" spans="1:10" s="110" customFormat="1" ht="12" customHeight="1" x14ac:dyDescent="0.2">
      <c r="A49" s="118"/>
      <c r="B49" s="119" t="s">
        <v>117</v>
      </c>
      <c r="C49" s="113">
        <v>13.748740322796587</v>
      </c>
      <c r="D49" s="115">
        <v>3772868</v>
      </c>
      <c r="E49" s="114">
        <v>3720476</v>
      </c>
      <c r="F49" s="114">
        <v>3765171</v>
      </c>
      <c r="G49" s="114">
        <v>3669112</v>
      </c>
      <c r="H49" s="140">
        <v>3577239</v>
      </c>
      <c r="I49" s="115">
        <v>195629</v>
      </c>
      <c r="J49" s="116">
        <v>5.4687148384550204</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29687</v>
      </c>
      <c r="E64" s="236">
        <v>29756</v>
      </c>
      <c r="F64" s="236">
        <v>29819</v>
      </c>
      <c r="G64" s="236">
        <v>29410</v>
      </c>
      <c r="H64" s="140">
        <v>29183</v>
      </c>
      <c r="I64" s="115">
        <v>504</v>
      </c>
      <c r="J64" s="116">
        <v>1.7270328615975055</v>
      </c>
    </row>
    <row r="65" spans="1:12" s="110" customFormat="1" ht="12" customHeight="1" x14ac:dyDescent="0.2">
      <c r="A65" s="118" t="s">
        <v>105</v>
      </c>
      <c r="B65" s="119" t="s">
        <v>106</v>
      </c>
      <c r="C65" s="113">
        <v>54.508707515073937</v>
      </c>
      <c r="D65" s="235">
        <v>16182</v>
      </c>
      <c r="E65" s="236">
        <v>16218</v>
      </c>
      <c r="F65" s="236">
        <v>16344</v>
      </c>
      <c r="G65" s="236">
        <v>16131</v>
      </c>
      <c r="H65" s="140">
        <v>15982</v>
      </c>
      <c r="I65" s="115">
        <v>200</v>
      </c>
      <c r="J65" s="116">
        <v>1.2514078338130397</v>
      </c>
    </row>
    <row r="66" spans="1:12" s="110" customFormat="1" ht="12" customHeight="1" x14ac:dyDescent="0.2">
      <c r="A66" s="118"/>
      <c r="B66" s="119" t="s">
        <v>107</v>
      </c>
      <c r="C66" s="113">
        <v>45.491292484926063</v>
      </c>
      <c r="D66" s="235">
        <v>13505</v>
      </c>
      <c r="E66" s="236">
        <v>13538</v>
      </c>
      <c r="F66" s="236">
        <v>13475</v>
      </c>
      <c r="G66" s="236">
        <v>13279</v>
      </c>
      <c r="H66" s="140">
        <v>13201</v>
      </c>
      <c r="I66" s="115">
        <v>304</v>
      </c>
      <c r="J66" s="116">
        <v>2.3028558442542231</v>
      </c>
    </row>
    <row r="67" spans="1:12" s="110" customFormat="1" ht="12" customHeight="1" x14ac:dyDescent="0.2">
      <c r="A67" s="118" t="s">
        <v>105</v>
      </c>
      <c r="B67" s="121" t="s">
        <v>108</v>
      </c>
      <c r="C67" s="113">
        <v>10.213224643783475</v>
      </c>
      <c r="D67" s="235">
        <v>3032</v>
      </c>
      <c r="E67" s="236">
        <v>3158</v>
      </c>
      <c r="F67" s="236">
        <v>3169</v>
      </c>
      <c r="G67" s="236">
        <v>2911</v>
      </c>
      <c r="H67" s="140">
        <v>2978</v>
      </c>
      <c r="I67" s="115">
        <v>54</v>
      </c>
      <c r="J67" s="116">
        <v>1.8132975151108126</v>
      </c>
    </row>
    <row r="68" spans="1:12" s="110" customFormat="1" ht="12" customHeight="1" x14ac:dyDescent="0.2">
      <c r="A68" s="118"/>
      <c r="B68" s="121" t="s">
        <v>109</v>
      </c>
      <c r="C68" s="113">
        <v>69.804965136254921</v>
      </c>
      <c r="D68" s="235">
        <v>20723</v>
      </c>
      <c r="E68" s="236">
        <v>20733</v>
      </c>
      <c r="F68" s="236">
        <v>20850</v>
      </c>
      <c r="G68" s="236">
        <v>20785</v>
      </c>
      <c r="H68" s="140">
        <v>20604</v>
      </c>
      <c r="I68" s="115">
        <v>119</v>
      </c>
      <c r="J68" s="116">
        <v>0.57755775577557755</v>
      </c>
    </row>
    <row r="69" spans="1:12" s="110" customFormat="1" ht="12" customHeight="1" x14ac:dyDescent="0.2">
      <c r="A69" s="118"/>
      <c r="B69" s="121" t="s">
        <v>110</v>
      </c>
      <c r="C69" s="113">
        <v>18.846633206454005</v>
      </c>
      <c r="D69" s="235">
        <v>5595</v>
      </c>
      <c r="E69" s="236">
        <v>5526</v>
      </c>
      <c r="F69" s="236">
        <v>5474</v>
      </c>
      <c r="G69" s="236">
        <v>5400</v>
      </c>
      <c r="H69" s="140">
        <v>5306</v>
      </c>
      <c r="I69" s="115">
        <v>289</v>
      </c>
      <c r="J69" s="116">
        <v>5.4466641537881646</v>
      </c>
    </row>
    <row r="70" spans="1:12" s="110" customFormat="1" ht="12" customHeight="1" x14ac:dyDescent="0.2">
      <c r="A70" s="120"/>
      <c r="B70" s="121" t="s">
        <v>111</v>
      </c>
      <c r="C70" s="113">
        <v>1.1351770135075958</v>
      </c>
      <c r="D70" s="235">
        <v>337</v>
      </c>
      <c r="E70" s="236">
        <v>339</v>
      </c>
      <c r="F70" s="236">
        <v>326</v>
      </c>
      <c r="G70" s="236">
        <v>314</v>
      </c>
      <c r="H70" s="140">
        <v>295</v>
      </c>
      <c r="I70" s="115">
        <v>42</v>
      </c>
      <c r="J70" s="116">
        <v>14.23728813559322</v>
      </c>
    </row>
    <row r="71" spans="1:12" s="110" customFormat="1" ht="12" customHeight="1" x14ac:dyDescent="0.2">
      <c r="A71" s="120"/>
      <c r="B71" s="121" t="s">
        <v>112</v>
      </c>
      <c r="C71" s="113">
        <v>0.33684777848890085</v>
      </c>
      <c r="D71" s="235">
        <v>100</v>
      </c>
      <c r="E71" s="236">
        <v>94</v>
      </c>
      <c r="F71" s="236">
        <v>102</v>
      </c>
      <c r="G71" s="236">
        <v>82</v>
      </c>
      <c r="H71" s="140">
        <v>86</v>
      </c>
      <c r="I71" s="115">
        <v>14</v>
      </c>
      <c r="J71" s="116">
        <v>16.279069767441861</v>
      </c>
    </row>
    <row r="72" spans="1:12" s="110" customFormat="1" ht="12" customHeight="1" x14ac:dyDescent="0.2">
      <c r="A72" s="118" t="s">
        <v>113</v>
      </c>
      <c r="B72" s="119" t="s">
        <v>181</v>
      </c>
      <c r="C72" s="113">
        <v>72.887122309428364</v>
      </c>
      <c r="D72" s="235">
        <v>21638</v>
      </c>
      <c r="E72" s="236">
        <v>21738</v>
      </c>
      <c r="F72" s="236">
        <v>21906</v>
      </c>
      <c r="G72" s="236">
        <v>21541</v>
      </c>
      <c r="H72" s="140">
        <v>21450</v>
      </c>
      <c r="I72" s="115">
        <v>188</v>
      </c>
      <c r="J72" s="116">
        <v>0.87645687645687642</v>
      </c>
    </row>
    <row r="73" spans="1:12" s="110" customFormat="1" ht="12" customHeight="1" x14ac:dyDescent="0.2">
      <c r="A73" s="118"/>
      <c r="B73" s="119" t="s">
        <v>182</v>
      </c>
      <c r="C73" s="113">
        <v>27.112877690571629</v>
      </c>
      <c r="D73" s="115">
        <v>8049</v>
      </c>
      <c r="E73" s="114">
        <v>8018</v>
      </c>
      <c r="F73" s="114">
        <v>7913</v>
      </c>
      <c r="G73" s="114">
        <v>7869</v>
      </c>
      <c r="H73" s="140">
        <v>7733</v>
      </c>
      <c r="I73" s="115">
        <v>316</v>
      </c>
      <c r="J73" s="116">
        <v>4.0863830337514546</v>
      </c>
    </row>
    <row r="74" spans="1:12" s="110" customFormat="1" ht="12" customHeight="1" x14ac:dyDescent="0.2">
      <c r="A74" s="118" t="s">
        <v>113</v>
      </c>
      <c r="B74" s="119" t="s">
        <v>116</v>
      </c>
      <c r="C74" s="113">
        <v>82.477178563007371</v>
      </c>
      <c r="D74" s="115">
        <v>24485</v>
      </c>
      <c r="E74" s="114">
        <v>24610</v>
      </c>
      <c r="F74" s="114">
        <v>24643</v>
      </c>
      <c r="G74" s="114">
        <v>24322</v>
      </c>
      <c r="H74" s="140">
        <v>24229</v>
      </c>
      <c r="I74" s="115">
        <v>256</v>
      </c>
      <c r="J74" s="116">
        <v>1.0565850839902595</v>
      </c>
    </row>
    <row r="75" spans="1:12" s="110" customFormat="1" ht="12" customHeight="1" x14ac:dyDescent="0.2">
      <c r="A75" s="142"/>
      <c r="B75" s="124" t="s">
        <v>117</v>
      </c>
      <c r="C75" s="125">
        <v>17.458820359079731</v>
      </c>
      <c r="D75" s="143">
        <v>5183</v>
      </c>
      <c r="E75" s="144">
        <v>5129</v>
      </c>
      <c r="F75" s="144">
        <v>5158</v>
      </c>
      <c r="G75" s="144">
        <v>5061</v>
      </c>
      <c r="H75" s="145">
        <v>4929</v>
      </c>
      <c r="I75" s="143">
        <v>254</v>
      </c>
      <c r="J75" s="146">
        <v>5.1531750862243859</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3" t="s">
        <v>514</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2"/>
      <c r="B80" s="603"/>
      <c r="C80" s="603"/>
      <c r="D80" s="603"/>
      <c r="E80" s="603"/>
      <c r="F80" s="603"/>
      <c r="G80" s="603"/>
      <c r="H80" s="603"/>
      <c r="I80" s="603"/>
      <c r="J80" s="603"/>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3:J3"/>
    <mergeCell ref="A4:J4"/>
    <mergeCell ref="A5:D5"/>
    <mergeCell ref="A7:B10"/>
    <mergeCell ref="C7:C10"/>
    <mergeCell ref="D7:H7"/>
    <mergeCell ref="I7:J8"/>
    <mergeCell ref="D8:D9"/>
    <mergeCell ref="E8:E9"/>
    <mergeCell ref="F8:F9"/>
    <mergeCell ref="G8:G9"/>
    <mergeCell ref="H8:H9"/>
    <mergeCell ref="A78:J78"/>
    <mergeCell ref="A79:J79"/>
    <mergeCell ref="A80:J80"/>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47203</v>
      </c>
      <c r="G11" s="114">
        <v>47689</v>
      </c>
      <c r="H11" s="114">
        <v>47898</v>
      </c>
      <c r="I11" s="114">
        <v>47029</v>
      </c>
      <c r="J11" s="140">
        <v>46832</v>
      </c>
      <c r="K11" s="114">
        <v>371</v>
      </c>
      <c r="L11" s="116">
        <v>0.79219337205329687</v>
      </c>
    </row>
    <row r="12" spans="1:17" s="110" customFormat="1" ht="24.95" customHeight="1" x14ac:dyDescent="0.2">
      <c r="A12" s="604" t="s">
        <v>185</v>
      </c>
      <c r="B12" s="605"/>
      <c r="C12" s="605"/>
      <c r="D12" s="606"/>
      <c r="E12" s="113">
        <v>53.227549096455732</v>
      </c>
      <c r="F12" s="115">
        <v>25125</v>
      </c>
      <c r="G12" s="114">
        <v>25389</v>
      </c>
      <c r="H12" s="114">
        <v>25590</v>
      </c>
      <c r="I12" s="114">
        <v>25134</v>
      </c>
      <c r="J12" s="140">
        <v>24961</v>
      </c>
      <c r="K12" s="114">
        <v>164</v>
      </c>
      <c r="L12" s="116">
        <v>0.65702495893594004</v>
      </c>
    </row>
    <row r="13" spans="1:17" s="110" customFormat="1" ht="15" customHeight="1" x14ac:dyDescent="0.2">
      <c r="A13" s="120"/>
      <c r="B13" s="612" t="s">
        <v>107</v>
      </c>
      <c r="C13" s="612"/>
      <c r="E13" s="113">
        <v>46.772450903544268</v>
      </c>
      <c r="F13" s="115">
        <v>22078</v>
      </c>
      <c r="G13" s="114">
        <v>22300</v>
      </c>
      <c r="H13" s="114">
        <v>22308</v>
      </c>
      <c r="I13" s="114">
        <v>21895</v>
      </c>
      <c r="J13" s="140">
        <v>21871</v>
      </c>
      <c r="K13" s="114">
        <v>207</v>
      </c>
      <c r="L13" s="116">
        <v>0.9464587810342463</v>
      </c>
    </row>
    <row r="14" spans="1:17" s="110" customFormat="1" ht="24.95" customHeight="1" x14ac:dyDescent="0.2">
      <c r="A14" s="604" t="s">
        <v>186</v>
      </c>
      <c r="B14" s="605"/>
      <c r="C14" s="605"/>
      <c r="D14" s="606"/>
      <c r="E14" s="113">
        <v>12.444124314132576</v>
      </c>
      <c r="F14" s="115">
        <v>5874</v>
      </c>
      <c r="G14" s="114">
        <v>6203</v>
      </c>
      <c r="H14" s="114">
        <v>6271</v>
      </c>
      <c r="I14" s="114">
        <v>5761</v>
      </c>
      <c r="J14" s="140">
        <v>5943</v>
      </c>
      <c r="K14" s="114">
        <v>-69</v>
      </c>
      <c r="L14" s="116">
        <v>-1.1610297829379101</v>
      </c>
    </row>
    <row r="15" spans="1:17" s="110" customFormat="1" ht="15" customHeight="1" x14ac:dyDescent="0.2">
      <c r="A15" s="120"/>
      <c r="B15" s="119"/>
      <c r="C15" s="258" t="s">
        <v>106</v>
      </c>
      <c r="E15" s="113">
        <v>53.013278855975486</v>
      </c>
      <c r="F15" s="115">
        <v>3114</v>
      </c>
      <c r="G15" s="114">
        <v>3267</v>
      </c>
      <c r="H15" s="114">
        <v>3344</v>
      </c>
      <c r="I15" s="114">
        <v>3096</v>
      </c>
      <c r="J15" s="140">
        <v>3179</v>
      </c>
      <c r="K15" s="114">
        <v>-65</v>
      </c>
      <c r="L15" s="116">
        <v>-2.0446681346335325</v>
      </c>
    </row>
    <row r="16" spans="1:17" s="110" customFormat="1" ht="15" customHeight="1" x14ac:dyDescent="0.2">
      <c r="A16" s="120"/>
      <c r="B16" s="119"/>
      <c r="C16" s="258" t="s">
        <v>107</v>
      </c>
      <c r="E16" s="113">
        <v>46.986721144024514</v>
      </c>
      <c r="F16" s="115">
        <v>2760</v>
      </c>
      <c r="G16" s="114">
        <v>2936</v>
      </c>
      <c r="H16" s="114">
        <v>2927</v>
      </c>
      <c r="I16" s="114">
        <v>2665</v>
      </c>
      <c r="J16" s="140">
        <v>2764</v>
      </c>
      <c r="K16" s="114">
        <v>-4</v>
      </c>
      <c r="L16" s="116">
        <v>-0.14471780028943559</v>
      </c>
    </row>
    <row r="17" spans="1:12" s="110" customFormat="1" ht="15" customHeight="1" x14ac:dyDescent="0.2">
      <c r="A17" s="120"/>
      <c r="B17" s="121" t="s">
        <v>109</v>
      </c>
      <c r="C17" s="258"/>
      <c r="E17" s="113">
        <v>66.233078406033513</v>
      </c>
      <c r="F17" s="115">
        <v>31264</v>
      </c>
      <c r="G17" s="114">
        <v>31505</v>
      </c>
      <c r="H17" s="114">
        <v>31681</v>
      </c>
      <c r="I17" s="114">
        <v>31481</v>
      </c>
      <c r="J17" s="140">
        <v>31282</v>
      </c>
      <c r="K17" s="114">
        <v>-18</v>
      </c>
      <c r="L17" s="116">
        <v>-5.7541077936193341E-2</v>
      </c>
    </row>
    <row r="18" spans="1:12" s="110" customFormat="1" ht="15" customHeight="1" x14ac:dyDescent="0.2">
      <c r="A18" s="120"/>
      <c r="B18" s="119"/>
      <c r="C18" s="258" t="s">
        <v>106</v>
      </c>
      <c r="E18" s="113">
        <v>52.904298874104398</v>
      </c>
      <c r="F18" s="115">
        <v>16540</v>
      </c>
      <c r="G18" s="114">
        <v>16683</v>
      </c>
      <c r="H18" s="114">
        <v>16802</v>
      </c>
      <c r="I18" s="114">
        <v>16683</v>
      </c>
      <c r="J18" s="140">
        <v>16527</v>
      </c>
      <c r="K18" s="114">
        <v>13</v>
      </c>
      <c r="L18" s="116">
        <v>7.8659163792581838E-2</v>
      </c>
    </row>
    <row r="19" spans="1:12" s="110" customFormat="1" ht="15" customHeight="1" x14ac:dyDescent="0.2">
      <c r="A19" s="120"/>
      <c r="B19" s="119"/>
      <c r="C19" s="258" t="s">
        <v>107</v>
      </c>
      <c r="E19" s="113">
        <v>47.095701125895602</v>
      </c>
      <c r="F19" s="115">
        <v>14724</v>
      </c>
      <c r="G19" s="114">
        <v>14822</v>
      </c>
      <c r="H19" s="114">
        <v>14879</v>
      </c>
      <c r="I19" s="114">
        <v>14798</v>
      </c>
      <c r="J19" s="140">
        <v>14755</v>
      </c>
      <c r="K19" s="114">
        <v>-31</v>
      </c>
      <c r="L19" s="116">
        <v>-0.21009827177228058</v>
      </c>
    </row>
    <row r="20" spans="1:12" s="110" customFormat="1" ht="15" customHeight="1" x14ac:dyDescent="0.2">
      <c r="A20" s="120"/>
      <c r="B20" s="121" t="s">
        <v>110</v>
      </c>
      <c r="C20" s="258"/>
      <c r="E20" s="113">
        <v>20.310149778615767</v>
      </c>
      <c r="F20" s="115">
        <v>9587</v>
      </c>
      <c r="G20" s="114">
        <v>9488</v>
      </c>
      <c r="H20" s="114">
        <v>9457</v>
      </c>
      <c r="I20" s="114">
        <v>9327</v>
      </c>
      <c r="J20" s="140">
        <v>9151</v>
      </c>
      <c r="K20" s="114">
        <v>436</v>
      </c>
      <c r="L20" s="116">
        <v>4.7645066112993115</v>
      </c>
    </row>
    <row r="21" spans="1:12" s="110" customFormat="1" ht="15" customHeight="1" x14ac:dyDescent="0.2">
      <c r="A21" s="120"/>
      <c r="B21" s="119"/>
      <c r="C21" s="258" t="s">
        <v>106</v>
      </c>
      <c r="E21" s="113">
        <v>53.979347032439762</v>
      </c>
      <c r="F21" s="115">
        <v>5175</v>
      </c>
      <c r="G21" s="114">
        <v>5146</v>
      </c>
      <c r="H21" s="114">
        <v>5140</v>
      </c>
      <c r="I21" s="114">
        <v>5073</v>
      </c>
      <c r="J21" s="140">
        <v>4971</v>
      </c>
      <c r="K21" s="114">
        <v>204</v>
      </c>
      <c r="L21" s="116">
        <v>4.1038020519010256</v>
      </c>
    </row>
    <row r="22" spans="1:12" s="110" customFormat="1" ht="15" customHeight="1" x14ac:dyDescent="0.2">
      <c r="A22" s="120"/>
      <c r="B22" s="119"/>
      <c r="C22" s="258" t="s">
        <v>107</v>
      </c>
      <c r="E22" s="113">
        <v>46.020652967560238</v>
      </c>
      <c r="F22" s="115">
        <v>4412</v>
      </c>
      <c r="G22" s="114">
        <v>4342</v>
      </c>
      <c r="H22" s="114">
        <v>4317</v>
      </c>
      <c r="I22" s="114">
        <v>4254</v>
      </c>
      <c r="J22" s="140">
        <v>4180</v>
      </c>
      <c r="K22" s="114">
        <v>232</v>
      </c>
      <c r="L22" s="116">
        <v>5.5502392344497604</v>
      </c>
    </row>
    <row r="23" spans="1:12" s="110" customFormat="1" ht="15" customHeight="1" x14ac:dyDescent="0.2">
      <c r="A23" s="120"/>
      <c r="B23" s="121" t="s">
        <v>111</v>
      </c>
      <c r="C23" s="258"/>
      <c r="E23" s="113">
        <v>1.0126475012181428</v>
      </c>
      <c r="F23" s="115">
        <v>478</v>
      </c>
      <c r="G23" s="114">
        <v>493</v>
      </c>
      <c r="H23" s="114">
        <v>489</v>
      </c>
      <c r="I23" s="114">
        <v>460</v>
      </c>
      <c r="J23" s="140">
        <v>456</v>
      </c>
      <c r="K23" s="114">
        <v>22</v>
      </c>
      <c r="L23" s="116">
        <v>4.8245614035087723</v>
      </c>
    </row>
    <row r="24" spans="1:12" s="110" customFormat="1" ht="15" customHeight="1" x14ac:dyDescent="0.2">
      <c r="A24" s="120"/>
      <c r="B24" s="119"/>
      <c r="C24" s="258" t="s">
        <v>106</v>
      </c>
      <c r="E24" s="113">
        <v>61.92468619246862</v>
      </c>
      <c r="F24" s="115">
        <v>296</v>
      </c>
      <c r="G24" s="114">
        <v>293</v>
      </c>
      <c r="H24" s="114">
        <v>304</v>
      </c>
      <c r="I24" s="114">
        <v>282</v>
      </c>
      <c r="J24" s="140">
        <v>284</v>
      </c>
      <c r="K24" s="114">
        <v>12</v>
      </c>
      <c r="L24" s="116">
        <v>4.225352112676056</v>
      </c>
    </row>
    <row r="25" spans="1:12" s="110" customFormat="1" ht="15" customHeight="1" x14ac:dyDescent="0.2">
      <c r="A25" s="120"/>
      <c r="B25" s="119"/>
      <c r="C25" s="258" t="s">
        <v>107</v>
      </c>
      <c r="E25" s="113">
        <v>38.07531380753138</v>
      </c>
      <c r="F25" s="115">
        <v>182</v>
      </c>
      <c r="G25" s="114">
        <v>200</v>
      </c>
      <c r="H25" s="114">
        <v>185</v>
      </c>
      <c r="I25" s="114">
        <v>178</v>
      </c>
      <c r="J25" s="140">
        <v>172</v>
      </c>
      <c r="K25" s="114">
        <v>10</v>
      </c>
      <c r="L25" s="116">
        <v>5.8139534883720927</v>
      </c>
    </row>
    <row r="26" spans="1:12" s="110" customFormat="1" ht="15" customHeight="1" x14ac:dyDescent="0.2">
      <c r="A26" s="120"/>
      <c r="C26" s="121" t="s">
        <v>187</v>
      </c>
      <c r="D26" s="110" t="s">
        <v>188</v>
      </c>
      <c r="E26" s="113">
        <v>0.29659131834841007</v>
      </c>
      <c r="F26" s="115">
        <v>140</v>
      </c>
      <c r="G26" s="114">
        <v>144</v>
      </c>
      <c r="H26" s="114">
        <v>153</v>
      </c>
      <c r="I26" s="114">
        <v>122</v>
      </c>
      <c r="J26" s="140">
        <v>128</v>
      </c>
      <c r="K26" s="114">
        <v>12</v>
      </c>
      <c r="L26" s="116">
        <v>9.375</v>
      </c>
    </row>
    <row r="27" spans="1:12" s="110" customFormat="1" ht="15" customHeight="1" x14ac:dyDescent="0.2">
      <c r="A27" s="120"/>
      <c r="B27" s="119"/>
      <c r="D27" s="259" t="s">
        <v>106</v>
      </c>
      <c r="E27" s="113">
        <v>52.857142857142854</v>
      </c>
      <c r="F27" s="115">
        <v>74</v>
      </c>
      <c r="G27" s="114">
        <v>68</v>
      </c>
      <c r="H27" s="114">
        <v>77</v>
      </c>
      <c r="I27" s="114">
        <v>65</v>
      </c>
      <c r="J27" s="140">
        <v>72</v>
      </c>
      <c r="K27" s="114">
        <v>2</v>
      </c>
      <c r="L27" s="116">
        <v>2.7777777777777777</v>
      </c>
    </row>
    <row r="28" spans="1:12" s="110" customFormat="1" ht="15" customHeight="1" x14ac:dyDescent="0.2">
      <c r="A28" s="120"/>
      <c r="B28" s="119"/>
      <c r="D28" s="259" t="s">
        <v>107</v>
      </c>
      <c r="E28" s="113">
        <v>47.142857142857146</v>
      </c>
      <c r="F28" s="115">
        <v>66</v>
      </c>
      <c r="G28" s="114">
        <v>76</v>
      </c>
      <c r="H28" s="114">
        <v>76</v>
      </c>
      <c r="I28" s="114">
        <v>57</v>
      </c>
      <c r="J28" s="140">
        <v>56</v>
      </c>
      <c r="K28" s="114">
        <v>10</v>
      </c>
      <c r="L28" s="116">
        <v>17.857142857142858</v>
      </c>
    </row>
    <row r="29" spans="1:12" s="110" customFormat="1" ht="24.95" customHeight="1" x14ac:dyDescent="0.2">
      <c r="A29" s="604" t="s">
        <v>189</v>
      </c>
      <c r="B29" s="605"/>
      <c r="C29" s="605"/>
      <c r="D29" s="606"/>
      <c r="E29" s="113">
        <v>87.085566595343522</v>
      </c>
      <c r="F29" s="115">
        <v>41107</v>
      </c>
      <c r="G29" s="114">
        <v>41538</v>
      </c>
      <c r="H29" s="114">
        <v>41745</v>
      </c>
      <c r="I29" s="114">
        <v>41068</v>
      </c>
      <c r="J29" s="140">
        <v>40985</v>
      </c>
      <c r="K29" s="114">
        <v>122</v>
      </c>
      <c r="L29" s="116">
        <v>0.29766987922410637</v>
      </c>
    </row>
    <row r="30" spans="1:12" s="110" customFormat="1" ht="15" customHeight="1" x14ac:dyDescent="0.2">
      <c r="A30" s="120"/>
      <c r="B30" s="119"/>
      <c r="C30" s="258" t="s">
        <v>106</v>
      </c>
      <c r="E30" s="113">
        <v>51.86951127545187</v>
      </c>
      <c r="F30" s="115">
        <v>21322</v>
      </c>
      <c r="G30" s="114">
        <v>21537</v>
      </c>
      <c r="H30" s="114">
        <v>21761</v>
      </c>
      <c r="I30" s="114">
        <v>21426</v>
      </c>
      <c r="J30" s="140">
        <v>21323</v>
      </c>
      <c r="K30" s="114">
        <v>-1</v>
      </c>
      <c r="L30" s="116">
        <v>-4.6897716081226847E-3</v>
      </c>
    </row>
    <row r="31" spans="1:12" s="110" customFormat="1" ht="15" customHeight="1" x14ac:dyDescent="0.2">
      <c r="A31" s="120"/>
      <c r="B31" s="119"/>
      <c r="C31" s="258" t="s">
        <v>107</v>
      </c>
      <c r="E31" s="113">
        <v>48.13048872454813</v>
      </c>
      <c r="F31" s="115">
        <v>19785</v>
      </c>
      <c r="G31" s="114">
        <v>20001</v>
      </c>
      <c r="H31" s="114">
        <v>19984</v>
      </c>
      <c r="I31" s="114">
        <v>19642</v>
      </c>
      <c r="J31" s="140">
        <v>19662</v>
      </c>
      <c r="K31" s="114">
        <v>123</v>
      </c>
      <c r="L31" s="116">
        <v>0.62557216966737872</v>
      </c>
    </row>
    <row r="32" spans="1:12" s="110" customFormat="1" ht="15" customHeight="1" x14ac:dyDescent="0.2">
      <c r="A32" s="120"/>
      <c r="B32" s="119" t="s">
        <v>117</v>
      </c>
      <c r="C32" s="258"/>
      <c r="E32" s="113">
        <v>12.857233650403575</v>
      </c>
      <c r="F32" s="115">
        <v>6069</v>
      </c>
      <c r="G32" s="114">
        <v>6131</v>
      </c>
      <c r="H32" s="114">
        <v>6132</v>
      </c>
      <c r="I32" s="114">
        <v>5939</v>
      </c>
      <c r="J32" s="140">
        <v>5823</v>
      </c>
      <c r="K32" s="114">
        <v>246</v>
      </c>
      <c r="L32" s="116">
        <v>4.2246264811952603</v>
      </c>
    </row>
    <row r="33" spans="1:12" s="110" customFormat="1" ht="15" customHeight="1" x14ac:dyDescent="0.2">
      <c r="A33" s="120"/>
      <c r="B33" s="119"/>
      <c r="C33" s="258" t="s">
        <v>106</v>
      </c>
      <c r="E33" s="113">
        <v>62.448508815290822</v>
      </c>
      <c r="F33" s="115">
        <v>3790</v>
      </c>
      <c r="G33" s="114">
        <v>3842</v>
      </c>
      <c r="H33" s="114">
        <v>3818</v>
      </c>
      <c r="I33" s="114">
        <v>3697</v>
      </c>
      <c r="J33" s="140">
        <v>3625</v>
      </c>
      <c r="K33" s="114">
        <v>165</v>
      </c>
      <c r="L33" s="116">
        <v>4.5517241379310347</v>
      </c>
    </row>
    <row r="34" spans="1:12" s="110" customFormat="1" ht="15" customHeight="1" x14ac:dyDescent="0.2">
      <c r="A34" s="120"/>
      <c r="B34" s="119"/>
      <c r="C34" s="258" t="s">
        <v>107</v>
      </c>
      <c r="E34" s="113">
        <v>37.551491184709178</v>
      </c>
      <c r="F34" s="115">
        <v>2279</v>
      </c>
      <c r="G34" s="114">
        <v>2289</v>
      </c>
      <c r="H34" s="114">
        <v>2314</v>
      </c>
      <c r="I34" s="114">
        <v>2242</v>
      </c>
      <c r="J34" s="140">
        <v>2198</v>
      </c>
      <c r="K34" s="114">
        <v>81</v>
      </c>
      <c r="L34" s="116">
        <v>3.6851683348498634</v>
      </c>
    </row>
    <row r="35" spans="1:12" s="110" customFormat="1" ht="24.95" customHeight="1" x14ac:dyDescent="0.2">
      <c r="A35" s="604" t="s">
        <v>190</v>
      </c>
      <c r="B35" s="605"/>
      <c r="C35" s="605"/>
      <c r="D35" s="606"/>
      <c r="E35" s="113">
        <v>71.355634175793909</v>
      </c>
      <c r="F35" s="115">
        <v>33682</v>
      </c>
      <c r="G35" s="114">
        <v>34073</v>
      </c>
      <c r="H35" s="114">
        <v>34455</v>
      </c>
      <c r="I35" s="114">
        <v>33801</v>
      </c>
      <c r="J35" s="140">
        <v>33727</v>
      </c>
      <c r="K35" s="114">
        <v>-45</v>
      </c>
      <c r="L35" s="116">
        <v>-0.1334242594953598</v>
      </c>
    </row>
    <row r="36" spans="1:12" s="110" customFormat="1" ht="15" customHeight="1" x14ac:dyDescent="0.2">
      <c r="A36" s="120"/>
      <c r="B36" s="119"/>
      <c r="C36" s="258" t="s">
        <v>106</v>
      </c>
      <c r="E36" s="113">
        <v>67.445519862240957</v>
      </c>
      <c r="F36" s="115">
        <v>22717</v>
      </c>
      <c r="G36" s="114">
        <v>22964</v>
      </c>
      <c r="H36" s="114">
        <v>23194</v>
      </c>
      <c r="I36" s="114">
        <v>22780</v>
      </c>
      <c r="J36" s="140">
        <v>22664</v>
      </c>
      <c r="K36" s="114">
        <v>53</v>
      </c>
      <c r="L36" s="116">
        <v>0.23385104129897635</v>
      </c>
    </row>
    <row r="37" spans="1:12" s="110" customFormat="1" ht="15" customHeight="1" x14ac:dyDescent="0.2">
      <c r="A37" s="120"/>
      <c r="B37" s="119"/>
      <c r="C37" s="258" t="s">
        <v>107</v>
      </c>
      <c r="E37" s="113">
        <v>32.554480137759043</v>
      </c>
      <c r="F37" s="115">
        <v>10965</v>
      </c>
      <c r="G37" s="114">
        <v>11109</v>
      </c>
      <c r="H37" s="114">
        <v>11261</v>
      </c>
      <c r="I37" s="114">
        <v>11021</v>
      </c>
      <c r="J37" s="140">
        <v>11063</v>
      </c>
      <c r="K37" s="114">
        <v>-98</v>
      </c>
      <c r="L37" s="116">
        <v>-0.88583566844436412</v>
      </c>
    </row>
    <row r="38" spans="1:12" s="110" customFormat="1" ht="15" customHeight="1" x14ac:dyDescent="0.2">
      <c r="A38" s="120"/>
      <c r="B38" s="119" t="s">
        <v>182</v>
      </c>
      <c r="C38" s="258"/>
      <c r="E38" s="113">
        <v>28.644365824206087</v>
      </c>
      <c r="F38" s="115">
        <v>13521</v>
      </c>
      <c r="G38" s="114">
        <v>13616</v>
      </c>
      <c r="H38" s="114">
        <v>13443</v>
      </c>
      <c r="I38" s="114">
        <v>13228</v>
      </c>
      <c r="J38" s="140">
        <v>13105</v>
      </c>
      <c r="K38" s="114">
        <v>416</v>
      </c>
      <c r="L38" s="116">
        <v>3.1743609309423886</v>
      </c>
    </row>
    <row r="39" spans="1:12" s="110" customFormat="1" ht="15" customHeight="1" x14ac:dyDescent="0.2">
      <c r="A39" s="120"/>
      <c r="B39" s="119"/>
      <c r="C39" s="258" t="s">
        <v>106</v>
      </c>
      <c r="E39" s="113">
        <v>17.809333629169441</v>
      </c>
      <c r="F39" s="115">
        <v>2408</v>
      </c>
      <c r="G39" s="114">
        <v>2425</v>
      </c>
      <c r="H39" s="114">
        <v>2396</v>
      </c>
      <c r="I39" s="114">
        <v>2354</v>
      </c>
      <c r="J39" s="140">
        <v>2297</v>
      </c>
      <c r="K39" s="114">
        <v>111</v>
      </c>
      <c r="L39" s="116">
        <v>4.8323900740095773</v>
      </c>
    </row>
    <row r="40" spans="1:12" s="110" customFormat="1" ht="15" customHeight="1" x14ac:dyDescent="0.2">
      <c r="A40" s="120"/>
      <c r="B40" s="119"/>
      <c r="C40" s="258" t="s">
        <v>107</v>
      </c>
      <c r="E40" s="113">
        <v>82.190666370830556</v>
      </c>
      <c r="F40" s="115">
        <v>11113</v>
      </c>
      <c r="G40" s="114">
        <v>11191</v>
      </c>
      <c r="H40" s="114">
        <v>11047</v>
      </c>
      <c r="I40" s="114">
        <v>10874</v>
      </c>
      <c r="J40" s="140">
        <v>10808</v>
      </c>
      <c r="K40" s="114">
        <v>305</v>
      </c>
      <c r="L40" s="116">
        <v>2.8219837157660992</v>
      </c>
    </row>
    <row r="41" spans="1:12" s="110" customFormat="1" ht="24.75" customHeight="1" x14ac:dyDescent="0.2">
      <c r="A41" s="604" t="s">
        <v>517</v>
      </c>
      <c r="B41" s="605"/>
      <c r="C41" s="605"/>
      <c r="D41" s="606"/>
      <c r="E41" s="113">
        <v>5.17763701459653</v>
      </c>
      <c r="F41" s="115">
        <v>2444</v>
      </c>
      <c r="G41" s="114">
        <v>2753</v>
      </c>
      <c r="H41" s="114">
        <v>2743</v>
      </c>
      <c r="I41" s="114">
        <v>2281</v>
      </c>
      <c r="J41" s="140">
        <v>2356</v>
      </c>
      <c r="K41" s="114">
        <v>88</v>
      </c>
      <c r="L41" s="116">
        <v>3.7351443123938881</v>
      </c>
    </row>
    <row r="42" spans="1:12" s="110" customFormat="1" ht="15" customHeight="1" x14ac:dyDescent="0.2">
      <c r="A42" s="120"/>
      <c r="B42" s="119"/>
      <c r="C42" s="258" t="s">
        <v>106</v>
      </c>
      <c r="E42" s="113">
        <v>54.582651391162031</v>
      </c>
      <c r="F42" s="115">
        <v>1334</v>
      </c>
      <c r="G42" s="114">
        <v>1512</v>
      </c>
      <c r="H42" s="114">
        <v>1512</v>
      </c>
      <c r="I42" s="114">
        <v>1206</v>
      </c>
      <c r="J42" s="140">
        <v>1235</v>
      </c>
      <c r="K42" s="114">
        <v>99</v>
      </c>
      <c r="L42" s="116">
        <v>8.0161943319838063</v>
      </c>
    </row>
    <row r="43" spans="1:12" s="110" customFormat="1" ht="15" customHeight="1" x14ac:dyDescent="0.2">
      <c r="A43" s="123"/>
      <c r="B43" s="124"/>
      <c r="C43" s="260" t="s">
        <v>107</v>
      </c>
      <c r="D43" s="261"/>
      <c r="E43" s="125">
        <v>45.417348608837969</v>
      </c>
      <c r="F43" s="143">
        <v>1110</v>
      </c>
      <c r="G43" s="144">
        <v>1241</v>
      </c>
      <c r="H43" s="144">
        <v>1231</v>
      </c>
      <c r="I43" s="144">
        <v>1075</v>
      </c>
      <c r="J43" s="145">
        <v>1121</v>
      </c>
      <c r="K43" s="144">
        <v>-11</v>
      </c>
      <c r="L43" s="146">
        <v>-0.98126672613737731</v>
      </c>
    </row>
    <row r="44" spans="1:12" s="110" customFormat="1" ht="45.75" customHeight="1" x14ac:dyDescent="0.2">
      <c r="A44" s="604" t="s">
        <v>191</v>
      </c>
      <c r="B44" s="605"/>
      <c r="C44" s="605"/>
      <c r="D44" s="606"/>
      <c r="E44" s="113">
        <v>1.6905705145859373</v>
      </c>
      <c r="F44" s="115">
        <v>798</v>
      </c>
      <c r="G44" s="114">
        <v>809</v>
      </c>
      <c r="H44" s="114">
        <v>820</v>
      </c>
      <c r="I44" s="114">
        <v>796</v>
      </c>
      <c r="J44" s="140">
        <v>806</v>
      </c>
      <c r="K44" s="114">
        <v>-8</v>
      </c>
      <c r="L44" s="116">
        <v>-0.99255583126550873</v>
      </c>
    </row>
    <row r="45" spans="1:12" s="110" customFormat="1" ht="15" customHeight="1" x14ac:dyDescent="0.2">
      <c r="A45" s="120"/>
      <c r="B45" s="119"/>
      <c r="C45" s="258" t="s">
        <v>106</v>
      </c>
      <c r="E45" s="113">
        <v>54.761904761904759</v>
      </c>
      <c r="F45" s="115">
        <v>437</v>
      </c>
      <c r="G45" s="114">
        <v>453</v>
      </c>
      <c r="H45" s="114">
        <v>458</v>
      </c>
      <c r="I45" s="114">
        <v>459</v>
      </c>
      <c r="J45" s="140">
        <v>464</v>
      </c>
      <c r="K45" s="114">
        <v>-27</v>
      </c>
      <c r="L45" s="116">
        <v>-5.818965517241379</v>
      </c>
    </row>
    <row r="46" spans="1:12" s="110" customFormat="1" ht="15" customHeight="1" x14ac:dyDescent="0.2">
      <c r="A46" s="123"/>
      <c r="B46" s="124"/>
      <c r="C46" s="260" t="s">
        <v>107</v>
      </c>
      <c r="D46" s="261"/>
      <c r="E46" s="125">
        <v>45.238095238095241</v>
      </c>
      <c r="F46" s="143">
        <v>361</v>
      </c>
      <c r="G46" s="144">
        <v>356</v>
      </c>
      <c r="H46" s="144">
        <v>362</v>
      </c>
      <c r="I46" s="144">
        <v>337</v>
      </c>
      <c r="J46" s="145">
        <v>342</v>
      </c>
      <c r="K46" s="144">
        <v>19</v>
      </c>
      <c r="L46" s="146">
        <v>5.5555555555555554</v>
      </c>
    </row>
    <row r="47" spans="1:12" s="110" customFormat="1" ht="39" customHeight="1" x14ac:dyDescent="0.2">
      <c r="A47" s="604" t="s">
        <v>518</v>
      </c>
      <c r="B47" s="607"/>
      <c r="C47" s="607"/>
      <c r="D47" s="608"/>
      <c r="E47" s="113">
        <v>0.19278435692646653</v>
      </c>
      <c r="F47" s="115">
        <v>91</v>
      </c>
      <c r="G47" s="114">
        <v>102</v>
      </c>
      <c r="H47" s="114">
        <v>86</v>
      </c>
      <c r="I47" s="114">
        <v>70</v>
      </c>
      <c r="J47" s="140">
        <v>77</v>
      </c>
      <c r="K47" s="114">
        <v>14</v>
      </c>
      <c r="L47" s="116">
        <v>18.181818181818183</v>
      </c>
    </row>
    <row r="48" spans="1:12" s="110" customFormat="1" ht="15" customHeight="1" x14ac:dyDescent="0.2">
      <c r="A48" s="120"/>
      <c r="B48" s="119"/>
      <c r="C48" s="258" t="s">
        <v>106</v>
      </c>
      <c r="E48" s="113">
        <v>32.967032967032964</v>
      </c>
      <c r="F48" s="115">
        <v>30</v>
      </c>
      <c r="G48" s="114">
        <v>33</v>
      </c>
      <c r="H48" s="114">
        <v>25</v>
      </c>
      <c r="I48" s="114">
        <v>24</v>
      </c>
      <c r="J48" s="140">
        <v>27</v>
      </c>
      <c r="K48" s="114">
        <v>3</v>
      </c>
      <c r="L48" s="116">
        <v>11.111111111111111</v>
      </c>
    </row>
    <row r="49" spans="1:12" s="110" customFormat="1" ht="15" customHeight="1" x14ac:dyDescent="0.2">
      <c r="A49" s="123"/>
      <c r="B49" s="124"/>
      <c r="C49" s="260" t="s">
        <v>107</v>
      </c>
      <c r="D49" s="261"/>
      <c r="E49" s="125">
        <v>67.032967032967036</v>
      </c>
      <c r="F49" s="143">
        <v>61</v>
      </c>
      <c r="G49" s="144">
        <v>69</v>
      </c>
      <c r="H49" s="144">
        <v>61</v>
      </c>
      <c r="I49" s="144">
        <v>46</v>
      </c>
      <c r="J49" s="145">
        <v>50</v>
      </c>
      <c r="K49" s="144">
        <v>11</v>
      </c>
      <c r="L49" s="146">
        <v>22</v>
      </c>
    </row>
    <row r="50" spans="1:12" s="110" customFormat="1" ht="24.95" customHeight="1" x14ac:dyDescent="0.2">
      <c r="A50" s="609" t="s">
        <v>192</v>
      </c>
      <c r="B50" s="610"/>
      <c r="C50" s="610"/>
      <c r="D50" s="611"/>
      <c r="E50" s="262">
        <v>13.757600152532678</v>
      </c>
      <c r="F50" s="263">
        <v>6494</v>
      </c>
      <c r="G50" s="264">
        <v>6901</v>
      </c>
      <c r="H50" s="264">
        <v>6922</v>
      </c>
      <c r="I50" s="264">
        <v>6417</v>
      </c>
      <c r="J50" s="265">
        <v>6526</v>
      </c>
      <c r="K50" s="263">
        <v>-32</v>
      </c>
      <c r="L50" s="266">
        <v>-0.49034630707937482</v>
      </c>
    </row>
    <row r="51" spans="1:12" s="110" customFormat="1" ht="15" customHeight="1" x14ac:dyDescent="0.2">
      <c r="A51" s="120"/>
      <c r="B51" s="119"/>
      <c r="C51" s="258" t="s">
        <v>106</v>
      </c>
      <c r="E51" s="113">
        <v>55.91315060055436</v>
      </c>
      <c r="F51" s="115">
        <v>3631</v>
      </c>
      <c r="G51" s="114">
        <v>3836</v>
      </c>
      <c r="H51" s="114">
        <v>3857</v>
      </c>
      <c r="I51" s="114">
        <v>3591</v>
      </c>
      <c r="J51" s="140">
        <v>3647</v>
      </c>
      <c r="K51" s="114">
        <v>-16</v>
      </c>
      <c r="L51" s="116">
        <v>-0.43871675349602413</v>
      </c>
    </row>
    <row r="52" spans="1:12" s="110" customFormat="1" ht="15" customHeight="1" x14ac:dyDescent="0.2">
      <c r="A52" s="120"/>
      <c r="B52" s="119"/>
      <c r="C52" s="258" t="s">
        <v>107</v>
      </c>
      <c r="E52" s="113">
        <v>44.08684939944564</v>
      </c>
      <c r="F52" s="115">
        <v>2863</v>
      </c>
      <c r="G52" s="114">
        <v>3065</v>
      </c>
      <c r="H52" s="114">
        <v>3065</v>
      </c>
      <c r="I52" s="114">
        <v>2826</v>
      </c>
      <c r="J52" s="140">
        <v>2879</v>
      </c>
      <c r="K52" s="114">
        <v>-16</v>
      </c>
      <c r="L52" s="116">
        <v>-0.55574852379298367</v>
      </c>
    </row>
    <row r="53" spans="1:12" s="110" customFormat="1" ht="15" customHeight="1" x14ac:dyDescent="0.2">
      <c r="A53" s="120"/>
      <c r="B53" s="119"/>
      <c r="C53" s="258" t="s">
        <v>187</v>
      </c>
      <c r="D53" s="110" t="s">
        <v>193</v>
      </c>
      <c r="E53" s="113">
        <v>28.025870033877425</v>
      </c>
      <c r="F53" s="115">
        <v>1820</v>
      </c>
      <c r="G53" s="114">
        <v>2116</v>
      </c>
      <c r="H53" s="114">
        <v>2166</v>
      </c>
      <c r="I53" s="114">
        <v>1626</v>
      </c>
      <c r="J53" s="140">
        <v>1751</v>
      </c>
      <c r="K53" s="114">
        <v>69</v>
      </c>
      <c r="L53" s="116">
        <v>3.9406053683609366</v>
      </c>
    </row>
    <row r="54" spans="1:12" s="110" customFormat="1" ht="15" customHeight="1" x14ac:dyDescent="0.2">
      <c r="A54" s="120"/>
      <c r="B54" s="119"/>
      <c r="D54" s="267" t="s">
        <v>194</v>
      </c>
      <c r="E54" s="113">
        <v>55.879120879120876</v>
      </c>
      <c r="F54" s="115">
        <v>1017</v>
      </c>
      <c r="G54" s="114">
        <v>1161</v>
      </c>
      <c r="H54" s="114">
        <v>1220</v>
      </c>
      <c r="I54" s="114">
        <v>898</v>
      </c>
      <c r="J54" s="140">
        <v>943</v>
      </c>
      <c r="K54" s="114">
        <v>74</v>
      </c>
      <c r="L54" s="116">
        <v>7.8472958642629909</v>
      </c>
    </row>
    <row r="55" spans="1:12" s="110" customFormat="1" ht="15" customHeight="1" x14ac:dyDescent="0.2">
      <c r="A55" s="120"/>
      <c r="B55" s="119"/>
      <c r="D55" s="267" t="s">
        <v>195</v>
      </c>
      <c r="E55" s="113">
        <v>44.120879120879124</v>
      </c>
      <c r="F55" s="115">
        <v>803</v>
      </c>
      <c r="G55" s="114">
        <v>955</v>
      </c>
      <c r="H55" s="114">
        <v>946</v>
      </c>
      <c r="I55" s="114">
        <v>728</v>
      </c>
      <c r="J55" s="140">
        <v>808</v>
      </c>
      <c r="K55" s="114">
        <v>-5</v>
      </c>
      <c r="L55" s="116">
        <v>-0.61881188118811881</v>
      </c>
    </row>
    <row r="56" spans="1:12" s="110" customFormat="1" ht="15" customHeight="1" x14ac:dyDescent="0.2">
      <c r="A56" s="120"/>
      <c r="B56" s="119" t="s">
        <v>196</v>
      </c>
      <c r="C56" s="258"/>
      <c r="E56" s="113">
        <v>64.205664894180458</v>
      </c>
      <c r="F56" s="115">
        <v>30307</v>
      </c>
      <c r="G56" s="114">
        <v>30381</v>
      </c>
      <c r="H56" s="114">
        <v>30607</v>
      </c>
      <c r="I56" s="114">
        <v>30421</v>
      </c>
      <c r="J56" s="140">
        <v>30241</v>
      </c>
      <c r="K56" s="114">
        <v>66</v>
      </c>
      <c r="L56" s="116">
        <v>0.21824675109950067</v>
      </c>
    </row>
    <row r="57" spans="1:12" s="110" customFormat="1" ht="15" customHeight="1" x14ac:dyDescent="0.2">
      <c r="A57" s="120"/>
      <c r="B57" s="119"/>
      <c r="C57" s="258" t="s">
        <v>106</v>
      </c>
      <c r="E57" s="113">
        <v>51.19609331177616</v>
      </c>
      <c r="F57" s="115">
        <v>15516</v>
      </c>
      <c r="G57" s="114">
        <v>15565</v>
      </c>
      <c r="H57" s="114">
        <v>15796</v>
      </c>
      <c r="I57" s="114">
        <v>15713</v>
      </c>
      <c r="J57" s="140">
        <v>15558</v>
      </c>
      <c r="K57" s="114">
        <v>-42</v>
      </c>
      <c r="L57" s="116">
        <v>-0.26995757809487081</v>
      </c>
    </row>
    <row r="58" spans="1:12" s="110" customFormat="1" ht="15" customHeight="1" x14ac:dyDescent="0.2">
      <c r="A58" s="120"/>
      <c r="B58" s="119"/>
      <c r="C58" s="258" t="s">
        <v>107</v>
      </c>
      <c r="E58" s="113">
        <v>48.80390668822384</v>
      </c>
      <c r="F58" s="115">
        <v>14791</v>
      </c>
      <c r="G58" s="114">
        <v>14816</v>
      </c>
      <c r="H58" s="114">
        <v>14811</v>
      </c>
      <c r="I58" s="114">
        <v>14708</v>
      </c>
      <c r="J58" s="140">
        <v>14683</v>
      </c>
      <c r="K58" s="114">
        <v>108</v>
      </c>
      <c r="L58" s="116">
        <v>0.73554450725328613</v>
      </c>
    </row>
    <row r="59" spans="1:12" s="110" customFormat="1" ht="15" customHeight="1" x14ac:dyDescent="0.2">
      <c r="A59" s="120"/>
      <c r="B59" s="119"/>
      <c r="C59" s="258" t="s">
        <v>105</v>
      </c>
      <c r="D59" s="110" t="s">
        <v>197</v>
      </c>
      <c r="E59" s="113">
        <v>90.602831029135189</v>
      </c>
      <c r="F59" s="115">
        <v>27459</v>
      </c>
      <c r="G59" s="114">
        <v>27521</v>
      </c>
      <c r="H59" s="114">
        <v>27721</v>
      </c>
      <c r="I59" s="114">
        <v>27537</v>
      </c>
      <c r="J59" s="140">
        <v>27374</v>
      </c>
      <c r="K59" s="114">
        <v>85</v>
      </c>
      <c r="L59" s="116">
        <v>0.31051362606853217</v>
      </c>
    </row>
    <row r="60" spans="1:12" s="110" customFormat="1" ht="15" customHeight="1" x14ac:dyDescent="0.2">
      <c r="A60" s="120"/>
      <c r="B60" s="119"/>
      <c r="C60" s="258"/>
      <c r="D60" s="267" t="s">
        <v>198</v>
      </c>
      <c r="E60" s="113">
        <v>49.047671073236465</v>
      </c>
      <c r="F60" s="115">
        <v>13468</v>
      </c>
      <c r="G60" s="114">
        <v>13491</v>
      </c>
      <c r="H60" s="114">
        <v>13689</v>
      </c>
      <c r="I60" s="114">
        <v>13629</v>
      </c>
      <c r="J60" s="140">
        <v>13480</v>
      </c>
      <c r="K60" s="114">
        <v>-12</v>
      </c>
      <c r="L60" s="116">
        <v>-8.9020771513353122E-2</v>
      </c>
    </row>
    <row r="61" spans="1:12" s="110" customFormat="1" ht="15" customHeight="1" x14ac:dyDescent="0.2">
      <c r="A61" s="120"/>
      <c r="B61" s="119"/>
      <c r="C61" s="258"/>
      <c r="D61" s="267" t="s">
        <v>199</v>
      </c>
      <c r="E61" s="113">
        <v>50.952328926763535</v>
      </c>
      <c r="F61" s="115">
        <v>13991</v>
      </c>
      <c r="G61" s="114">
        <v>14030</v>
      </c>
      <c r="H61" s="114">
        <v>14032</v>
      </c>
      <c r="I61" s="114">
        <v>13908</v>
      </c>
      <c r="J61" s="140">
        <v>13894</v>
      </c>
      <c r="K61" s="114">
        <v>97</v>
      </c>
      <c r="L61" s="116">
        <v>0.69814308334532893</v>
      </c>
    </row>
    <row r="62" spans="1:12" s="110" customFormat="1" ht="15" customHeight="1" x14ac:dyDescent="0.2">
      <c r="A62" s="120"/>
      <c r="B62" s="119"/>
      <c r="C62" s="258"/>
      <c r="D62" s="258" t="s">
        <v>200</v>
      </c>
      <c r="E62" s="113">
        <v>9.3971689708648167</v>
      </c>
      <c r="F62" s="115">
        <v>2848</v>
      </c>
      <c r="G62" s="114">
        <v>2860</v>
      </c>
      <c r="H62" s="114">
        <v>2886</v>
      </c>
      <c r="I62" s="114">
        <v>2884</v>
      </c>
      <c r="J62" s="140">
        <v>2867</v>
      </c>
      <c r="K62" s="114">
        <v>-19</v>
      </c>
      <c r="L62" s="116">
        <v>-0.66271363794907567</v>
      </c>
    </row>
    <row r="63" spans="1:12" s="110" customFormat="1" ht="15" customHeight="1" x14ac:dyDescent="0.2">
      <c r="A63" s="120"/>
      <c r="B63" s="119"/>
      <c r="C63" s="258"/>
      <c r="D63" s="267" t="s">
        <v>198</v>
      </c>
      <c r="E63" s="113">
        <v>71.910112359550567</v>
      </c>
      <c r="F63" s="115">
        <v>2048</v>
      </c>
      <c r="G63" s="114">
        <v>2074</v>
      </c>
      <c r="H63" s="114">
        <v>2107</v>
      </c>
      <c r="I63" s="114">
        <v>2084</v>
      </c>
      <c r="J63" s="140">
        <v>2078</v>
      </c>
      <c r="K63" s="114">
        <v>-30</v>
      </c>
      <c r="L63" s="116">
        <v>-1.4436958614051973</v>
      </c>
    </row>
    <row r="64" spans="1:12" s="110" customFormat="1" ht="15" customHeight="1" x14ac:dyDescent="0.2">
      <c r="A64" s="120"/>
      <c r="B64" s="119"/>
      <c r="C64" s="258"/>
      <c r="D64" s="267" t="s">
        <v>199</v>
      </c>
      <c r="E64" s="113">
        <v>28.089887640449437</v>
      </c>
      <c r="F64" s="115">
        <v>800</v>
      </c>
      <c r="G64" s="114">
        <v>786</v>
      </c>
      <c r="H64" s="114">
        <v>779</v>
      </c>
      <c r="I64" s="114">
        <v>800</v>
      </c>
      <c r="J64" s="140">
        <v>789</v>
      </c>
      <c r="K64" s="114">
        <v>11</v>
      </c>
      <c r="L64" s="116">
        <v>1.394169835234474</v>
      </c>
    </row>
    <row r="65" spans="1:12" s="110" customFormat="1" ht="15" customHeight="1" x14ac:dyDescent="0.2">
      <c r="A65" s="120"/>
      <c r="B65" s="119" t="s">
        <v>201</v>
      </c>
      <c r="C65" s="258"/>
      <c r="E65" s="113">
        <v>14.066902527381734</v>
      </c>
      <c r="F65" s="115">
        <v>6640</v>
      </c>
      <c r="G65" s="114">
        <v>6584</v>
      </c>
      <c r="H65" s="114">
        <v>6509</v>
      </c>
      <c r="I65" s="114">
        <v>6392</v>
      </c>
      <c r="J65" s="140">
        <v>6270</v>
      </c>
      <c r="K65" s="114">
        <v>370</v>
      </c>
      <c r="L65" s="116">
        <v>5.9011164274322168</v>
      </c>
    </row>
    <row r="66" spans="1:12" s="110" customFormat="1" ht="15" customHeight="1" x14ac:dyDescent="0.2">
      <c r="A66" s="120"/>
      <c r="B66" s="119"/>
      <c r="C66" s="258" t="s">
        <v>106</v>
      </c>
      <c r="E66" s="113">
        <v>56.671686746987952</v>
      </c>
      <c r="F66" s="115">
        <v>3763</v>
      </c>
      <c r="G66" s="114">
        <v>3746</v>
      </c>
      <c r="H66" s="114">
        <v>3695</v>
      </c>
      <c r="I66" s="114">
        <v>3627</v>
      </c>
      <c r="J66" s="140">
        <v>3582</v>
      </c>
      <c r="K66" s="114">
        <v>181</v>
      </c>
      <c r="L66" s="116">
        <v>5.0530429927414851</v>
      </c>
    </row>
    <row r="67" spans="1:12" s="110" customFormat="1" ht="15" customHeight="1" x14ac:dyDescent="0.2">
      <c r="A67" s="120"/>
      <c r="B67" s="119"/>
      <c r="C67" s="258" t="s">
        <v>107</v>
      </c>
      <c r="E67" s="113">
        <v>43.328313253012048</v>
      </c>
      <c r="F67" s="115">
        <v>2877</v>
      </c>
      <c r="G67" s="114">
        <v>2838</v>
      </c>
      <c r="H67" s="114">
        <v>2814</v>
      </c>
      <c r="I67" s="114">
        <v>2765</v>
      </c>
      <c r="J67" s="140">
        <v>2688</v>
      </c>
      <c r="K67" s="114">
        <v>189</v>
      </c>
      <c r="L67" s="116">
        <v>7.03125</v>
      </c>
    </row>
    <row r="68" spans="1:12" s="110" customFormat="1" ht="15" customHeight="1" x14ac:dyDescent="0.2">
      <c r="A68" s="120"/>
      <c r="B68" s="119"/>
      <c r="C68" s="258" t="s">
        <v>105</v>
      </c>
      <c r="D68" s="110" t="s">
        <v>202</v>
      </c>
      <c r="E68" s="113">
        <v>18.554216867469879</v>
      </c>
      <c r="F68" s="115">
        <v>1232</v>
      </c>
      <c r="G68" s="114">
        <v>1210</v>
      </c>
      <c r="H68" s="114">
        <v>1183</v>
      </c>
      <c r="I68" s="114">
        <v>1144</v>
      </c>
      <c r="J68" s="140">
        <v>1071</v>
      </c>
      <c r="K68" s="114">
        <v>161</v>
      </c>
      <c r="L68" s="116">
        <v>15.032679738562091</v>
      </c>
    </row>
    <row r="69" spans="1:12" s="110" customFormat="1" ht="15" customHeight="1" x14ac:dyDescent="0.2">
      <c r="A69" s="120"/>
      <c r="B69" s="119"/>
      <c r="C69" s="258"/>
      <c r="D69" s="267" t="s">
        <v>198</v>
      </c>
      <c r="E69" s="113">
        <v>52.840909090909093</v>
      </c>
      <c r="F69" s="115">
        <v>651</v>
      </c>
      <c r="G69" s="114">
        <v>645</v>
      </c>
      <c r="H69" s="114">
        <v>621</v>
      </c>
      <c r="I69" s="114">
        <v>613</v>
      </c>
      <c r="J69" s="140">
        <v>583</v>
      </c>
      <c r="K69" s="114">
        <v>68</v>
      </c>
      <c r="L69" s="116">
        <v>11.663807890222985</v>
      </c>
    </row>
    <row r="70" spans="1:12" s="110" customFormat="1" ht="15" customHeight="1" x14ac:dyDescent="0.2">
      <c r="A70" s="120"/>
      <c r="B70" s="119"/>
      <c r="C70" s="258"/>
      <c r="D70" s="267" t="s">
        <v>199</v>
      </c>
      <c r="E70" s="113">
        <v>47.159090909090907</v>
      </c>
      <c r="F70" s="115">
        <v>581</v>
      </c>
      <c r="G70" s="114">
        <v>565</v>
      </c>
      <c r="H70" s="114">
        <v>562</v>
      </c>
      <c r="I70" s="114">
        <v>531</v>
      </c>
      <c r="J70" s="140">
        <v>488</v>
      </c>
      <c r="K70" s="114">
        <v>93</v>
      </c>
      <c r="L70" s="116">
        <v>19.057377049180328</v>
      </c>
    </row>
    <row r="71" spans="1:12" s="110" customFormat="1" ht="15" customHeight="1" x14ac:dyDescent="0.2">
      <c r="A71" s="120"/>
      <c r="B71" s="119"/>
      <c r="C71" s="258"/>
      <c r="D71" s="110" t="s">
        <v>203</v>
      </c>
      <c r="E71" s="113">
        <v>74.141566265060234</v>
      </c>
      <c r="F71" s="115">
        <v>4923</v>
      </c>
      <c r="G71" s="114">
        <v>4906</v>
      </c>
      <c r="H71" s="114">
        <v>4861</v>
      </c>
      <c r="I71" s="114">
        <v>4777</v>
      </c>
      <c r="J71" s="140">
        <v>4735</v>
      </c>
      <c r="K71" s="114">
        <v>188</v>
      </c>
      <c r="L71" s="116">
        <v>3.9704329461457233</v>
      </c>
    </row>
    <row r="72" spans="1:12" s="110" customFormat="1" ht="15" customHeight="1" x14ac:dyDescent="0.2">
      <c r="A72" s="120"/>
      <c r="B72" s="119"/>
      <c r="C72" s="258"/>
      <c r="D72" s="267" t="s">
        <v>198</v>
      </c>
      <c r="E72" s="113">
        <v>57.668088563883813</v>
      </c>
      <c r="F72" s="115">
        <v>2839</v>
      </c>
      <c r="G72" s="114">
        <v>2841</v>
      </c>
      <c r="H72" s="114">
        <v>2814</v>
      </c>
      <c r="I72" s="114">
        <v>2750</v>
      </c>
      <c r="J72" s="140">
        <v>2738</v>
      </c>
      <c r="K72" s="114">
        <v>101</v>
      </c>
      <c r="L72" s="116">
        <v>3.6888239590942296</v>
      </c>
    </row>
    <row r="73" spans="1:12" s="110" customFormat="1" ht="15" customHeight="1" x14ac:dyDescent="0.2">
      <c r="A73" s="120"/>
      <c r="B73" s="119"/>
      <c r="C73" s="258"/>
      <c r="D73" s="267" t="s">
        <v>199</v>
      </c>
      <c r="E73" s="113">
        <v>42.331911436116187</v>
      </c>
      <c r="F73" s="115">
        <v>2084</v>
      </c>
      <c r="G73" s="114">
        <v>2065</v>
      </c>
      <c r="H73" s="114">
        <v>2047</v>
      </c>
      <c r="I73" s="114">
        <v>2027</v>
      </c>
      <c r="J73" s="140">
        <v>1997</v>
      </c>
      <c r="K73" s="114">
        <v>87</v>
      </c>
      <c r="L73" s="116">
        <v>4.3565348022033046</v>
      </c>
    </row>
    <row r="74" spans="1:12" s="110" customFormat="1" ht="15" customHeight="1" x14ac:dyDescent="0.2">
      <c r="A74" s="120"/>
      <c r="B74" s="119"/>
      <c r="C74" s="258"/>
      <c r="D74" s="110" t="s">
        <v>204</v>
      </c>
      <c r="E74" s="113">
        <v>7.3042168674698793</v>
      </c>
      <c r="F74" s="115">
        <v>485</v>
      </c>
      <c r="G74" s="114">
        <v>468</v>
      </c>
      <c r="H74" s="114">
        <v>465</v>
      </c>
      <c r="I74" s="114">
        <v>471</v>
      </c>
      <c r="J74" s="140">
        <v>464</v>
      </c>
      <c r="K74" s="114">
        <v>21</v>
      </c>
      <c r="L74" s="116">
        <v>4.5258620689655169</v>
      </c>
    </row>
    <row r="75" spans="1:12" s="110" customFormat="1" ht="15" customHeight="1" x14ac:dyDescent="0.2">
      <c r="A75" s="120"/>
      <c r="B75" s="119"/>
      <c r="C75" s="258"/>
      <c r="D75" s="267" t="s">
        <v>198</v>
      </c>
      <c r="E75" s="113">
        <v>56.288659793814432</v>
      </c>
      <c r="F75" s="115">
        <v>273</v>
      </c>
      <c r="G75" s="114">
        <v>260</v>
      </c>
      <c r="H75" s="114">
        <v>260</v>
      </c>
      <c r="I75" s="114">
        <v>264</v>
      </c>
      <c r="J75" s="140">
        <v>261</v>
      </c>
      <c r="K75" s="114">
        <v>12</v>
      </c>
      <c r="L75" s="116">
        <v>4.5977011494252871</v>
      </c>
    </row>
    <row r="76" spans="1:12" s="110" customFormat="1" ht="15" customHeight="1" x14ac:dyDescent="0.2">
      <c r="A76" s="120"/>
      <c r="B76" s="119"/>
      <c r="C76" s="258"/>
      <c r="D76" s="267" t="s">
        <v>199</v>
      </c>
      <c r="E76" s="113">
        <v>43.711340206185568</v>
      </c>
      <c r="F76" s="115">
        <v>212</v>
      </c>
      <c r="G76" s="114">
        <v>208</v>
      </c>
      <c r="H76" s="114">
        <v>205</v>
      </c>
      <c r="I76" s="114">
        <v>207</v>
      </c>
      <c r="J76" s="140">
        <v>203</v>
      </c>
      <c r="K76" s="114">
        <v>9</v>
      </c>
      <c r="L76" s="116">
        <v>4.4334975369458132</v>
      </c>
    </row>
    <row r="77" spans="1:12" s="110" customFormat="1" ht="15" customHeight="1" x14ac:dyDescent="0.2">
      <c r="A77" s="534"/>
      <c r="B77" s="119" t="s">
        <v>205</v>
      </c>
      <c r="C77" s="268"/>
      <c r="D77" s="182"/>
      <c r="E77" s="113">
        <v>7.9698324259051327</v>
      </c>
      <c r="F77" s="115">
        <v>3762</v>
      </c>
      <c r="G77" s="114">
        <v>3823</v>
      </c>
      <c r="H77" s="114">
        <v>3860</v>
      </c>
      <c r="I77" s="114">
        <v>3799</v>
      </c>
      <c r="J77" s="140">
        <v>3795</v>
      </c>
      <c r="K77" s="114">
        <v>-33</v>
      </c>
      <c r="L77" s="116">
        <v>-0.86956521739130432</v>
      </c>
    </row>
    <row r="78" spans="1:12" s="110" customFormat="1" ht="15" customHeight="1" x14ac:dyDescent="0.2">
      <c r="A78" s="120"/>
      <c r="B78" s="119"/>
      <c r="C78" s="268" t="s">
        <v>106</v>
      </c>
      <c r="D78" s="182"/>
      <c r="E78" s="113">
        <v>58.878256246677296</v>
      </c>
      <c r="F78" s="115">
        <v>2215</v>
      </c>
      <c r="G78" s="114">
        <v>2242</v>
      </c>
      <c r="H78" s="114">
        <v>2242</v>
      </c>
      <c r="I78" s="114">
        <v>2203</v>
      </c>
      <c r="J78" s="140">
        <v>2174</v>
      </c>
      <c r="K78" s="114">
        <v>41</v>
      </c>
      <c r="L78" s="116">
        <v>1.8859245630174792</v>
      </c>
    </row>
    <row r="79" spans="1:12" s="110" customFormat="1" ht="15" customHeight="1" x14ac:dyDescent="0.2">
      <c r="A79" s="123"/>
      <c r="B79" s="124"/>
      <c r="C79" s="260" t="s">
        <v>107</v>
      </c>
      <c r="D79" s="261"/>
      <c r="E79" s="125">
        <v>41.121743753322704</v>
      </c>
      <c r="F79" s="143">
        <v>1547</v>
      </c>
      <c r="G79" s="144">
        <v>1581</v>
      </c>
      <c r="H79" s="144">
        <v>1618</v>
      </c>
      <c r="I79" s="144">
        <v>1596</v>
      </c>
      <c r="J79" s="145">
        <v>1621</v>
      </c>
      <c r="K79" s="144">
        <v>-74</v>
      </c>
      <c r="L79" s="146">
        <v>-4.5650832819247382</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86:L86"/>
    <mergeCell ref="A35:D35"/>
    <mergeCell ref="A41:D41"/>
    <mergeCell ref="A44:D44"/>
    <mergeCell ref="A47:D47"/>
    <mergeCell ref="A50:D50"/>
    <mergeCell ref="A85:L85"/>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3" t="s">
        <v>104</v>
      </c>
      <c r="B11" s="614"/>
      <c r="C11" s="285">
        <v>100</v>
      </c>
      <c r="D11" s="115">
        <v>47203</v>
      </c>
      <c r="E11" s="114">
        <v>47689</v>
      </c>
      <c r="F11" s="114">
        <v>47898</v>
      </c>
      <c r="G11" s="114">
        <v>47029</v>
      </c>
      <c r="H11" s="140">
        <v>46832</v>
      </c>
      <c r="I11" s="115">
        <v>371</v>
      </c>
      <c r="J11" s="116">
        <v>0.79219337205329687</v>
      </c>
    </row>
    <row r="12" spans="1:15" s="110" customFormat="1" ht="24.95" customHeight="1" x14ac:dyDescent="0.2">
      <c r="A12" s="193" t="s">
        <v>132</v>
      </c>
      <c r="B12" s="194" t="s">
        <v>133</v>
      </c>
      <c r="C12" s="113">
        <v>7.6266339003876873E-2</v>
      </c>
      <c r="D12" s="115">
        <v>36</v>
      </c>
      <c r="E12" s="114" t="s">
        <v>513</v>
      </c>
      <c r="F12" s="114" t="s">
        <v>513</v>
      </c>
      <c r="G12" s="114" t="s">
        <v>513</v>
      </c>
      <c r="H12" s="140" t="s">
        <v>513</v>
      </c>
      <c r="I12" s="115" t="s">
        <v>513</v>
      </c>
      <c r="J12" s="116" t="s">
        <v>513</v>
      </c>
    </row>
    <row r="13" spans="1:15" s="110" customFormat="1" ht="24.95" customHeight="1" x14ac:dyDescent="0.2">
      <c r="A13" s="193" t="s">
        <v>134</v>
      </c>
      <c r="B13" s="199" t="s">
        <v>214</v>
      </c>
      <c r="C13" s="113">
        <v>1.7350592123381989</v>
      </c>
      <c r="D13" s="115">
        <v>819</v>
      </c>
      <c r="E13" s="114" t="s">
        <v>513</v>
      </c>
      <c r="F13" s="114" t="s">
        <v>513</v>
      </c>
      <c r="G13" s="114" t="s">
        <v>513</v>
      </c>
      <c r="H13" s="140" t="s">
        <v>513</v>
      </c>
      <c r="I13" s="115" t="s">
        <v>513</v>
      </c>
      <c r="J13" s="116" t="s">
        <v>513</v>
      </c>
    </row>
    <row r="14" spans="1:15" s="287" customFormat="1" ht="24" customHeight="1" x14ac:dyDescent="0.2">
      <c r="A14" s="193" t="s">
        <v>215</v>
      </c>
      <c r="B14" s="199" t="s">
        <v>137</v>
      </c>
      <c r="C14" s="113">
        <v>21.26983454441455</v>
      </c>
      <c r="D14" s="115">
        <v>10040</v>
      </c>
      <c r="E14" s="114">
        <v>10203</v>
      </c>
      <c r="F14" s="114">
        <v>10371</v>
      </c>
      <c r="G14" s="114">
        <v>10303</v>
      </c>
      <c r="H14" s="140">
        <v>10322</v>
      </c>
      <c r="I14" s="115">
        <v>-282</v>
      </c>
      <c r="J14" s="116">
        <v>-2.7320286766130595</v>
      </c>
      <c r="K14" s="110"/>
      <c r="L14" s="110"/>
      <c r="M14" s="110"/>
      <c r="N14" s="110"/>
      <c r="O14" s="110"/>
    </row>
    <row r="15" spans="1:15" s="110" customFormat="1" ht="24.75" customHeight="1" x14ac:dyDescent="0.2">
      <c r="A15" s="193" t="s">
        <v>216</v>
      </c>
      <c r="B15" s="199" t="s">
        <v>217</v>
      </c>
      <c r="C15" s="113">
        <v>1.7075185899201322</v>
      </c>
      <c r="D15" s="115">
        <v>806</v>
      </c>
      <c r="E15" s="114">
        <v>809</v>
      </c>
      <c r="F15" s="114">
        <v>808</v>
      </c>
      <c r="G15" s="114">
        <v>810</v>
      </c>
      <c r="H15" s="140">
        <v>818</v>
      </c>
      <c r="I15" s="115">
        <v>-12</v>
      </c>
      <c r="J15" s="116">
        <v>-1.4669926650366749</v>
      </c>
    </row>
    <row r="16" spans="1:15" s="287" customFormat="1" ht="24.95" customHeight="1" x14ac:dyDescent="0.2">
      <c r="A16" s="193" t="s">
        <v>218</v>
      </c>
      <c r="B16" s="199" t="s">
        <v>141</v>
      </c>
      <c r="C16" s="113">
        <v>17.93953774124526</v>
      </c>
      <c r="D16" s="115">
        <v>8468</v>
      </c>
      <c r="E16" s="114">
        <v>8636</v>
      </c>
      <c r="F16" s="114">
        <v>8806</v>
      </c>
      <c r="G16" s="114">
        <v>8754</v>
      </c>
      <c r="H16" s="140">
        <v>8751</v>
      </c>
      <c r="I16" s="115">
        <v>-283</v>
      </c>
      <c r="J16" s="116">
        <v>-3.2339161238715577</v>
      </c>
      <c r="K16" s="110"/>
      <c r="L16" s="110"/>
      <c r="M16" s="110"/>
      <c r="N16" s="110"/>
      <c r="O16" s="110"/>
    </row>
    <row r="17" spans="1:15" s="110" customFormat="1" ht="24.95" customHeight="1" x14ac:dyDescent="0.2">
      <c r="A17" s="193" t="s">
        <v>219</v>
      </c>
      <c r="B17" s="199" t="s">
        <v>220</v>
      </c>
      <c r="C17" s="113">
        <v>1.6227782132491579</v>
      </c>
      <c r="D17" s="115">
        <v>766</v>
      </c>
      <c r="E17" s="114">
        <v>758</v>
      </c>
      <c r="F17" s="114">
        <v>757</v>
      </c>
      <c r="G17" s="114">
        <v>739</v>
      </c>
      <c r="H17" s="140">
        <v>753</v>
      </c>
      <c r="I17" s="115">
        <v>13</v>
      </c>
      <c r="J17" s="116">
        <v>1.7264276228419655</v>
      </c>
    </row>
    <row r="18" spans="1:15" s="287" customFormat="1" ht="24.95" customHeight="1" x14ac:dyDescent="0.2">
      <c r="A18" s="201" t="s">
        <v>144</v>
      </c>
      <c r="B18" s="202" t="s">
        <v>145</v>
      </c>
      <c r="C18" s="113">
        <v>4.3874330021396943</v>
      </c>
      <c r="D18" s="115">
        <v>2071</v>
      </c>
      <c r="E18" s="114" t="s">
        <v>513</v>
      </c>
      <c r="F18" s="114" t="s">
        <v>513</v>
      </c>
      <c r="G18" s="114" t="s">
        <v>513</v>
      </c>
      <c r="H18" s="140" t="s">
        <v>513</v>
      </c>
      <c r="I18" s="115" t="s">
        <v>513</v>
      </c>
      <c r="J18" s="116" t="s">
        <v>513</v>
      </c>
      <c r="K18" s="110"/>
      <c r="L18" s="110"/>
      <c r="M18" s="110"/>
      <c r="N18" s="110"/>
      <c r="O18" s="110"/>
    </row>
    <row r="19" spans="1:15" s="110" customFormat="1" ht="24.95" customHeight="1" x14ac:dyDescent="0.2">
      <c r="A19" s="193" t="s">
        <v>146</v>
      </c>
      <c r="B19" s="199" t="s">
        <v>147</v>
      </c>
      <c r="C19" s="113">
        <v>16.744698430184521</v>
      </c>
      <c r="D19" s="115">
        <v>7904</v>
      </c>
      <c r="E19" s="114">
        <v>8017</v>
      </c>
      <c r="F19" s="114">
        <v>7917</v>
      </c>
      <c r="G19" s="114">
        <v>7631</v>
      </c>
      <c r="H19" s="140">
        <v>7571</v>
      </c>
      <c r="I19" s="115">
        <v>333</v>
      </c>
      <c r="J19" s="116">
        <v>4.3983621714436669</v>
      </c>
    </row>
    <row r="20" spans="1:15" s="287" customFormat="1" ht="24.95" customHeight="1" x14ac:dyDescent="0.2">
      <c r="A20" s="193" t="s">
        <v>148</v>
      </c>
      <c r="B20" s="199" t="s">
        <v>149</v>
      </c>
      <c r="C20" s="113">
        <v>6.2284176853166109</v>
      </c>
      <c r="D20" s="115">
        <v>2940</v>
      </c>
      <c r="E20" s="114">
        <v>3015</v>
      </c>
      <c r="F20" s="114">
        <v>2890</v>
      </c>
      <c r="G20" s="114">
        <v>2861</v>
      </c>
      <c r="H20" s="140">
        <v>2752</v>
      </c>
      <c r="I20" s="115">
        <v>188</v>
      </c>
      <c r="J20" s="116">
        <v>6.8313953488372094</v>
      </c>
      <c r="K20" s="110"/>
      <c r="L20" s="110"/>
      <c r="M20" s="110"/>
      <c r="N20" s="110"/>
      <c r="O20" s="110"/>
    </row>
    <row r="21" spans="1:15" s="110" customFormat="1" ht="24.95" customHeight="1" x14ac:dyDescent="0.2">
      <c r="A21" s="201" t="s">
        <v>150</v>
      </c>
      <c r="B21" s="202" t="s">
        <v>151</v>
      </c>
      <c r="C21" s="113">
        <v>2.345189924369214</v>
      </c>
      <c r="D21" s="115">
        <v>1107</v>
      </c>
      <c r="E21" s="114">
        <v>1107</v>
      </c>
      <c r="F21" s="114">
        <v>1125</v>
      </c>
      <c r="G21" s="114">
        <v>1104</v>
      </c>
      <c r="H21" s="140">
        <v>1118</v>
      </c>
      <c r="I21" s="115">
        <v>-11</v>
      </c>
      <c r="J21" s="116">
        <v>-0.98389982110912344</v>
      </c>
    </row>
    <row r="22" spans="1:15" s="110" customFormat="1" ht="24.95" customHeight="1" x14ac:dyDescent="0.2">
      <c r="A22" s="201" t="s">
        <v>152</v>
      </c>
      <c r="B22" s="199" t="s">
        <v>153</v>
      </c>
      <c r="C22" s="113">
        <v>3.6417176874351207</v>
      </c>
      <c r="D22" s="115">
        <v>1719</v>
      </c>
      <c r="E22" s="114">
        <v>1736</v>
      </c>
      <c r="F22" s="114">
        <v>1705</v>
      </c>
      <c r="G22" s="114">
        <v>1576</v>
      </c>
      <c r="H22" s="140">
        <v>1522</v>
      </c>
      <c r="I22" s="115">
        <v>197</v>
      </c>
      <c r="J22" s="116">
        <v>12.943495400788436</v>
      </c>
    </row>
    <row r="23" spans="1:15" s="110" customFormat="1" ht="24.95" customHeight="1" x14ac:dyDescent="0.2">
      <c r="A23" s="193" t="s">
        <v>154</v>
      </c>
      <c r="B23" s="199" t="s">
        <v>155</v>
      </c>
      <c r="C23" s="113">
        <v>2.4278117916234137</v>
      </c>
      <c r="D23" s="115">
        <v>1146</v>
      </c>
      <c r="E23" s="114">
        <v>1169</v>
      </c>
      <c r="F23" s="114">
        <v>1176</v>
      </c>
      <c r="G23" s="114">
        <v>1292</v>
      </c>
      <c r="H23" s="140">
        <v>1300</v>
      </c>
      <c r="I23" s="115">
        <v>-154</v>
      </c>
      <c r="J23" s="116">
        <v>-11.846153846153847</v>
      </c>
    </row>
    <row r="24" spans="1:15" s="110" customFormat="1" ht="24.95" customHeight="1" x14ac:dyDescent="0.2">
      <c r="A24" s="193" t="s">
        <v>156</v>
      </c>
      <c r="B24" s="199" t="s">
        <v>221</v>
      </c>
      <c r="C24" s="113">
        <v>6.3110395525708114</v>
      </c>
      <c r="D24" s="115">
        <v>2979</v>
      </c>
      <c r="E24" s="114">
        <v>2931</v>
      </c>
      <c r="F24" s="114">
        <v>2930</v>
      </c>
      <c r="G24" s="114">
        <v>2866</v>
      </c>
      <c r="H24" s="140">
        <v>2883</v>
      </c>
      <c r="I24" s="115">
        <v>96</v>
      </c>
      <c r="J24" s="116">
        <v>3.3298647242455774</v>
      </c>
    </row>
    <row r="25" spans="1:15" s="110" customFormat="1" ht="24.95" customHeight="1" x14ac:dyDescent="0.2">
      <c r="A25" s="193" t="s">
        <v>222</v>
      </c>
      <c r="B25" s="204" t="s">
        <v>159</v>
      </c>
      <c r="C25" s="113">
        <v>4.8810456962481199</v>
      </c>
      <c r="D25" s="115">
        <v>2304</v>
      </c>
      <c r="E25" s="114">
        <v>2379</v>
      </c>
      <c r="F25" s="114">
        <v>2391</v>
      </c>
      <c r="G25" s="114">
        <v>2260</v>
      </c>
      <c r="H25" s="140">
        <v>2246</v>
      </c>
      <c r="I25" s="115">
        <v>58</v>
      </c>
      <c r="J25" s="116">
        <v>2.5823686553873553</v>
      </c>
    </row>
    <row r="26" spans="1:15" s="110" customFormat="1" ht="24.95" customHeight="1" x14ac:dyDescent="0.2">
      <c r="A26" s="201">
        <v>782.78300000000002</v>
      </c>
      <c r="B26" s="203" t="s">
        <v>160</v>
      </c>
      <c r="C26" s="113">
        <v>2.9616761646505521</v>
      </c>
      <c r="D26" s="115">
        <v>1398</v>
      </c>
      <c r="E26" s="114">
        <v>1477</v>
      </c>
      <c r="F26" s="114">
        <v>1743</v>
      </c>
      <c r="G26" s="114">
        <v>1816</v>
      </c>
      <c r="H26" s="140">
        <v>1860</v>
      </c>
      <c r="I26" s="115">
        <v>-462</v>
      </c>
      <c r="J26" s="116">
        <v>-24.838709677419356</v>
      </c>
    </row>
    <row r="27" spans="1:15" s="110" customFormat="1" ht="24.95" customHeight="1" x14ac:dyDescent="0.2">
      <c r="A27" s="193" t="s">
        <v>161</v>
      </c>
      <c r="B27" s="199" t="s">
        <v>223</v>
      </c>
      <c r="C27" s="113">
        <v>5.8004787831281908</v>
      </c>
      <c r="D27" s="115">
        <v>2738</v>
      </c>
      <c r="E27" s="114">
        <v>2729</v>
      </c>
      <c r="F27" s="114">
        <v>2753</v>
      </c>
      <c r="G27" s="114">
        <v>2708</v>
      </c>
      <c r="H27" s="140">
        <v>2682</v>
      </c>
      <c r="I27" s="115">
        <v>56</v>
      </c>
      <c r="J27" s="116">
        <v>2.087994034302759</v>
      </c>
    </row>
    <row r="28" spans="1:15" s="110" customFormat="1" ht="24.95" customHeight="1" x14ac:dyDescent="0.2">
      <c r="A28" s="193" t="s">
        <v>163</v>
      </c>
      <c r="B28" s="199" t="s">
        <v>164</v>
      </c>
      <c r="C28" s="113">
        <v>3.7179840264389976</v>
      </c>
      <c r="D28" s="115">
        <v>1755</v>
      </c>
      <c r="E28" s="114">
        <v>1744</v>
      </c>
      <c r="F28" s="114">
        <v>1752</v>
      </c>
      <c r="G28" s="114">
        <v>1761</v>
      </c>
      <c r="H28" s="140">
        <v>1760</v>
      </c>
      <c r="I28" s="115">
        <v>-5</v>
      </c>
      <c r="J28" s="116">
        <v>-0.28409090909090912</v>
      </c>
    </row>
    <row r="29" spans="1:15" s="110" customFormat="1" ht="24.95" customHeight="1" x14ac:dyDescent="0.2">
      <c r="A29" s="193">
        <v>86</v>
      </c>
      <c r="B29" s="199" t="s">
        <v>165</v>
      </c>
      <c r="C29" s="113">
        <v>9.9506387305891568</v>
      </c>
      <c r="D29" s="115">
        <v>4697</v>
      </c>
      <c r="E29" s="114">
        <v>4721</v>
      </c>
      <c r="F29" s="114">
        <v>4659</v>
      </c>
      <c r="G29" s="114">
        <v>4546</v>
      </c>
      <c r="H29" s="140">
        <v>4563</v>
      </c>
      <c r="I29" s="115">
        <v>134</v>
      </c>
      <c r="J29" s="116">
        <v>2.9366644751260136</v>
      </c>
    </row>
    <row r="30" spans="1:15" s="110" customFormat="1" ht="24.95" customHeight="1" x14ac:dyDescent="0.2">
      <c r="A30" s="193">
        <v>87.88</v>
      </c>
      <c r="B30" s="204" t="s">
        <v>166</v>
      </c>
      <c r="C30" s="113">
        <v>5.1183187509268482</v>
      </c>
      <c r="D30" s="115">
        <v>2416</v>
      </c>
      <c r="E30" s="114">
        <v>2445</v>
      </c>
      <c r="F30" s="114">
        <v>2452</v>
      </c>
      <c r="G30" s="114">
        <v>2396</v>
      </c>
      <c r="H30" s="140">
        <v>2384</v>
      </c>
      <c r="I30" s="115">
        <v>32</v>
      </c>
      <c r="J30" s="116">
        <v>1.3422818791946309</v>
      </c>
    </row>
    <row r="31" spans="1:15" s="110" customFormat="1" ht="24.95" customHeight="1" x14ac:dyDescent="0.2">
      <c r="A31" s="193" t="s">
        <v>167</v>
      </c>
      <c r="B31" s="199" t="s">
        <v>168</v>
      </c>
      <c r="C31" s="113">
        <v>2.4023896786221215</v>
      </c>
      <c r="D31" s="115">
        <v>1134</v>
      </c>
      <c r="E31" s="114">
        <v>1106</v>
      </c>
      <c r="F31" s="114">
        <v>1090</v>
      </c>
      <c r="G31" s="114">
        <v>1093</v>
      </c>
      <c r="H31" s="140">
        <v>1056</v>
      </c>
      <c r="I31" s="115">
        <v>78</v>
      </c>
      <c r="J31" s="116">
        <v>7.3863636363636367</v>
      </c>
    </row>
    <row r="32" spans="1:15" s="110" customFormat="1" ht="24.95" customHeight="1" x14ac:dyDescent="0.2">
      <c r="A32" s="193"/>
      <c r="B32" s="288" t="s">
        <v>224</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7.6266339003876873E-2</v>
      </c>
      <c r="D34" s="115">
        <v>36</v>
      </c>
      <c r="E34" s="114" t="s">
        <v>513</v>
      </c>
      <c r="F34" s="114" t="s">
        <v>513</v>
      </c>
      <c r="G34" s="114" t="s">
        <v>513</v>
      </c>
      <c r="H34" s="140" t="s">
        <v>513</v>
      </c>
      <c r="I34" s="115" t="s">
        <v>513</v>
      </c>
      <c r="J34" s="116" t="s">
        <v>513</v>
      </c>
    </row>
    <row r="35" spans="1:10" s="110" customFormat="1" ht="24.95" customHeight="1" x14ac:dyDescent="0.2">
      <c r="A35" s="292" t="s">
        <v>171</v>
      </c>
      <c r="B35" s="293" t="s">
        <v>172</v>
      </c>
      <c r="C35" s="113">
        <v>27.392326758892445</v>
      </c>
      <c r="D35" s="115">
        <v>12930</v>
      </c>
      <c r="E35" s="114" t="s">
        <v>513</v>
      </c>
      <c r="F35" s="114" t="s">
        <v>513</v>
      </c>
      <c r="G35" s="114" t="s">
        <v>513</v>
      </c>
      <c r="H35" s="140" t="s">
        <v>513</v>
      </c>
      <c r="I35" s="115" t="s">
        <v>513</v>
      </c>
      <c r="J35" s="116" t="s">
        <v>513</v>
      </c>
    </row>
    <row r="36" spans="1:10" s="110" customFormat="1" ht="24.95" customHeight="1" x14ac:dyDescent="0.2">
      <c r="A36" s="294" t="s">
        <v>173</v>
      </c>
      <c r="B36" s="295" t="s">
        <v>174</v>
      </c>
      <c r="C36" s="125">
        <v>72.531406902103683</v>
      </c>
      <c r="D36" s="143">
        <v>34237</v>
      </c>
      <c r="E36" s="144">
        <v>34576</v>
      </c>
      <c r="F36" s="144">
        <v>34583</v>
      </c>
      <c r="G36" s="144">
        <v>33910</v>
      </c>
      <c r="H36" s="145">
        <v>33697</v>
      </c>
      <c r="I36" s="143">
        <v>540</v>
      </c>
      <c r="J36" s="146">
        <v>1.6025165444995104</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2020-09-25T11:53:11Z</dcterms:created>
  <dcterms:modified xsi:type="dcterms:W3CDTF">2020-09-28T08:11:56Z</dcterms:modified>
</cp:coreProperties>
</file>