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J75" i="24"/>
  <c r="H75" i="24"/>
  <c r="K75" i="24" s="1"/>
  <c r="G75" i="24"/>
  <c r="F75" i="24"/>
  <c r="E75" i="24"/>
  <c r="L74" i="24"/>
  <c r="J74" i="24"/>
  <c r="H74" i="24"/>
  <c r="K74" i="24" s="1"/>
  <c r="G74" i="24"/>
  <c r="F74" i="24"/>
  <c r="E74" i="24"/>
  <c r="L73" i="24"/>
  <c r="J73" i="24"/>
  <c r="H73" i="24"/>
  <c r="K73" i="24" s="1"/>
  <c r="G73" i="24"/>
  <c r="F73" i="24"/>
  <c r="E73" i="24"/>
  <c r="L72" i="24"/>
  <c r="J72" i="24"/>
  <c r="H72" i="24"/>
  <c r="K72" i="24" s="1"/>
  <c r="G72" i="24"/>
  <c r="F72" i="24"/>
  <c r="E72" i="24"/>
  <c r="L71" i="24"/>
  <c r="J71" i="24"/>
  <c r="H71" i="24"/>
  <c r="K71" i="24" s="1"/>
  <c r="G71" i="24"/>
  <c r="F71" i="24"/>
  <c r="E71" i="24"/>
  <c r="L70" i="24"/>
  <c r="J70" i="24"/>
  <c r="H70" i="24"/>
  <c r="K70" i="24" s="1"/>
  <c r="G70" i="24"/>
  <c r="F70" i="24"/>
  <c r="E70" i="24"/>
  <c r="L69" i="24"/>
  <c r="H69" i="24"/>
  <c r="G69" i="24"/>
  <c r="F69" i="24"/>
  <c r="E69" i="24"/>
  <c r="L68" i="24"/>
  <c r="H68" i="24"/>
  <c r="G68" i="24"/>
  <c r="F68" i="24"/>
  <c r="E68" i="24"/>
  <c r="L67" i="24"/>
  <c r="H67" i="24"/>
  <c r="G67" i="24"/>
  <c r="F67" i="24"/>
  <c r="E67" i="24"/>
  <c r="L66" i="24"/>
  <c r="H66" i="24"/>
  <c r="G66" i="24"/>
  <c r="F66" i="24"/>
  <c r="E66" i="24"/>
  <c r="L65" i="24"/>
  <c r="H65" i="24"/>
  <c r="G65" i="24"/>
  <c r="F65" i="24"/>
  <c r="E65" i="24"/>
  <c r="L64" i="24"/>
  <c r="H64" i="24"/>
  <c r="G64" i="24"/>
  <c r="F64" i="24"/>
  <c r="E64" i="24"/>
  <c r="L63" i="24"/>
  <c r="H63" i="24"/>
  <c r="G63" i="24"/>
  <c r="F63" i="24"/>
  <c r="E63" i="24"/>
  <c r="L62" i="24"/>
  <c r="H62" i="24"/>
  <c r="G62" i="24"/>
  <c r="F62" i="24"/>
  <c r="E62" i="24"/>
  <c r="L61" i="24"/>
  <c r="H61" i="24"/>
  <c r="G61" i="24"/>
  <c r="F61" i="24"/>
  <c r="E61" i="24"/>
  <c r="L60" i="24"/>
  <c r="H60" i="24"/>
  <c r="G60" i="24"/>
  <c r="F60" i="24"/>
  <c r="E60" i="24"/>
  <c r="L59" i="24"/>
  <c r="H59" i="24"/>
  <c r="G59" i="24"/>
  <c r="F59" i="24"/>
  <c r="E59" i="24"/>
  <c r="L58" i="24"/>
  <c r="H58" i="24"/>
  <c r="G58" i="24"/>
  <c r="F58" i="24"/>
  <c r="E58" i="24"/>
  <c r="L57" i="24"/>
  <c r="H57" i="24"/>
  <c r="G57" i="24"/>
  <c r="F57" i="24"/>
  <c r="E57" i="24"/>
  <c r="L56" i="24"/>
  <c r="H56" i="24" s="1"/>
  <c r="G56" i="24"/>
  <c r="F56" i="24"/>
  <c r="E56" i="24"/>
  <c r="L55" i="24"/>
  <c r="H55" i="24" s="1"/>
  <c r="G55" i="24"/>
  <c r="F55" i="24"/>
  <c r="E55" i="24"/>
  <c r="L54" i="24"/>
  <c r="H54" i="24" s="1"/>
  <c r="G54" i="24"/>
  <c r="F54" i="24"/>
  <c r="E54" i="24"/>
  <c r="L53" i="24"/>
  <c r="H53" i="24"/>
  <c r="G53" i="24"/>
  <c r="F53" i="24"/>
  <c r="E53" i="24"/>
  <c r="L52" i="24"/>
  <c r="H52" i="24" s="1"/>
  <c r="G52" i="24"/>
  <c r="F52" i="24"/>
  <c r="E52" i="24"/>
  <c r="L51" i="24"/>
  <c r="H51" i="24" s="1"/>
  <c r="G51" i="24"/>
  <c r="F51" i="24"/>
  <c r="E51" i="24"/>
  <c r="M44" i="24"/>
  <c r="L44" i="24"/>
  <c r="I44" i="24"/>
  <c r="G44" i="24"/>
  <c r="E44" i="24"/>
  <c r="D44" i="24"/>
  <c r="C44" i="24"/>
  <c r="B44" i="24"/>
  <c r="K44" i="24" s="1"/>
  <c r="K43" i="24"/>
  <c r="H43" i="24"/>
  <c r="F43" i="24"/>
  <c r="E43" i="24"/>
  <c r="D43" i="24"/>
  <c r="C43" i="24"/>
  <c r="M43" i="24" s="1"/>
  <c r="B43" i="24"/>
  <c r="J43" i="24" s="1"/>
  <c r="M42" i="24"/>
  <c r="L42" i="24"/>
  <c r="I42" i="24"/>
  <c r="G42" i="24"/>
  <c r="E42" i="24"/>
  <c r="C42" i="24"/>
  <c r="B42" i="24"/>
  <c r="D42" i="24" s="1"/>
  <c r="K41" i="24"/>
  <c r="H41" i="24"/>
  <c r="F41" i="24"/>
  <c r="E41" i="24"/>
  <c r="D41" i="24"/>
  <c r="C41" i="24"/>
  <c r="M41" i="24" s="1"/>
  <c r="B41" i="24"/>
  <c r="J41" i="24" s="1"/>
  <c r="M40" i="24"/>
  <c r="L40" i="24"/>
  <c r="I40" i="24"/>
  <c r="G40" i="24"/>
  <c r="E40" i="24"/>
  <c r="C40" i="24"/>
  <c r="B40" i="24"/>
  <c r="D40" i="24" s="1"/>
  <c r="M36" i="24"/>
  <c r="L36" i="24"/>
  <c r="K36" i="24"/>
  <c r="J36" i="24"/>
  <c r="I36" i="24"/>
  <c r="H36" i="24"/>
  <c r="G36" i="24"/>
  <c r="F36" i="24"/>
  <c r="E36" i="24"/>
  <c r="D36" i="24"/>
  <c r="C35" i="24"/>
  <c r="C19" i="24"/>
  <c r="L57" i="15"/>
  <c r="K57" i="15"/>
  <c r="C39" i="24"/>
  <c r="C38" i="24"/>
  <c r="C37" i="24"/>
  <c r="I37" i="24" s="1"/>
  <c r="C34" i="24"/>
  <c r="C33" i="24"/>
  <c r="C32" i="24"/>
  <c r="C31" i="24"/>
  <c r="C30" i="24"/>
  <c r="C29" i="24"/>
  <c r="C28" i="24"/>
  <c r="C27" i="24"/>
  <c r="C26" i="24"/>
  <c r="E26" i="24" s="1"/>
  <c r="C25" i="24"/>
  <c r="C24" i="24"/>
  <c r="C23" i="24"/>
  <c r="C22" i="24"/>
  <c r="C21" i="24"/>
  <c r="C20" i="24"/>
  <c r="M20" i="24" s="1"/>
  <c r="C18" i="24"/>
  <c r="C17" i="24"/>
  <c r="G17" i="24" s="1"/>
  <c r="C16" i="24"/>
  <c r="C15" i="24"/>
  <c r="C9" i="24"/>
  <c r="C8" i="24"/>
  <c r="C7" i="24"/>
  <c r="B38" i="24"/>
  <c r="B37" i="24"/>
  <c r="B35" i="24"/>
  <c r="B34" i="24"/>
  <c r="B33" i="24"/>
  <c r="B32" i="24"/>
  <c r="B31" i="24"/>
  <c r="B30" i="24"/>
  <c r="B29" i="24"/>
  <c r="B28" i="24"/>
  <c r="B27" i="24"/>
  <c r="B26" i="24"/>
  <c r="B25" i="24"/>
  <c r="B24" i="24"/>
  <c r="B23" i="24"/>
  <c r="B22" i="24"/>
  <c r="K22" i="24" s="1"/>
  <c r="B21" i="24"/>
  <c r="B20" i="24"/>
  <c r="B19" i="24"/>
  <c r="B18" i="24"/>
  <c r="B17" i="24"/>
  <c r="B16" i="24"/>
  <c r="B15" i="24"/>
  <c r="B9" i="24"/>
  <c r="B8" i="24"/>
  <c r="B7" i="24"/>
  <c r="J8" i="24" l="1"/>
  <c r="H8" i="24"/>
  <c r="F8" i="24"/>
  <c r="D8" i="24"/>
  <c r="K8" i="24"/>
  <c r="I28" i="24"/>
  <c r="L28" i="24"/>
  <c r="M28" i="24"/>
  <c r="G28" i="24"/>
  <c r="E28" i="24"/>
  <c r="F21" i="24"/>
  <c r="D21" i="24"/>
  <c r="J21" i="24"/>
  <c r="H21" i="24"/>
  <c r="K21" i="24"/>
  <c r="F9" i="24"/>
  <c r="D9" i="24"/>
  <c r="J9" i="24"/>
  <c r="H9" i="24"/>
  <c r="K9" i="24"/>
  <c r="J18" i="24"/>
  <c r="H18" i="24"/>
  <c r="F18" i="24"/>
  <c r="D18" i="24"/>
  <c r="K18" i="24"/>
  <c r="I8" i="24"/>
  <c r="L8" i="24"/>
  <c r="M8" i="24"/>
  <c r="G8" i="24"/>
  <c r="E8" i="24"/>
  <c r="F7" i="24"/>
  <c r="D7" i="24"/>
  <c r="J7" i="24"/>
  <c r="H7" i="24"/>
  <c r="K7" i="24"/>
  <c r="F29" i="24"/>
  <c r="D29" i="24"/>
  <c r="J29" i="24"/>
  <c r="H29" i="24"/>
  <c r="K29" i="24"/>
  <c r="J26" i="24"/>
  <c r="H26" i="24"/>
  <c r="F26" i="24"/>
  <c r="D26" i="24"/>
  <c r="K26" i="24"/>
  <c r="J28" i="24"/>
  <c r="H28" i="24"/>
  <c r="F28" i="24"/>
  <c r="D28" i="24"/>
  <c r="K28" i="24"/>
  <c r="I24" i="24"/>
  <c r="L24" i="24"/>
  <c r="E24" i="24"/>
  <c r="M24" i="24"/>
  <c r="C6" i="24"/>
  <c r="C14" i="24"/>
  <c r="M27" i="24"/>
  <c r="E27" i="24"/>
  <c r="L27" i="24"/>
  <c r="I27" i="24"/>
  <c r="G27" i="24"/>
  <c r="I30" i="24"/>
  <c r="L30" i="24"/>
  <c r="M30" i="24"/>
  <c r="G30" i="24"/>
  <c r="E30" i="24"/>
  <c r="M35" i="24"/>
  <c r="E35" i="24"/>
  <c r="L35" i="24"/>
  <c r="I35" i="24"/>
  <c r="G35" i="24"/>
  <c r="F31" i="24"/>
  <c r="D31" i="24"/>
  <c r="J31" i="24"/>
  <c r="H31" i="24"/>
  <c r="K31" i="24"/>
  <c r="M9" i="24"/>
  <c r="E9" i="24"/>
  <c r="L9" i="24"/>
  <c r="I9" i="24"/>
  <c r="G9" i="24"/>
  <c r="I34" i="24"/>
  <c r="L34" i="24"/>
  <c r="M34" i="24"/>
  <c r="G34" i="24"/>
  <c r="E34" i="24"/>
  <c r="K52" i="24"/>
  <c r="I52" i="24"/>
  <c r="J52" i="24"/>
  <c r="F19" i="24"/>
  <c r="D19" i="24"/>
  <c r="J19" i="24"/>
  <c r="H19" i="24"/>
  <c r="K19" i="24"/>
  <c r="G24" i="24"/>
  <c r="K54" i="24"/>
  <c r="I54" i="24"/>
  <c r="J54" i="24"/>
  <c r="K56" i="24"/>
  <c r="I56" i="24"/>
  <c r="J56" i="24"/>
  <c r="K61" i="24"/>
  <c r="I61" i="24"/>
  <c r="J61" i="24"/>
  <c r="K69" i="24"/>
  <c r="I69" i="24"/>
  <c r="J69" i="24"/>
  <c r="F25" i="24"/>
  <c r="D25" i="24"/>
  <c r="J25" i="24"/>
  <c r="H25" i="24"/>
  <c r="K25" i="24"/>
  <c r="I18" i="24"/>
  <c r="L18" i="24"/>
  <c r="M18" i="24"/>
  <c r="G18" i="24"/>
  <c r="E18" i="24"/>
  <c r="J32" i="24"/>
  <c r="H32" i="24"/>
  <c r="F32" i="24"/>
  <c r="D32" i="24"/>
  <c r="K32" i="24"/>
  <c r="B45" i="24"/>
  <c r="B39" i="24"/>
  <c r="M15" i="24"/>
  <c r="E15" i="24"/>
  <c r="L15" i="24"/>
  <c r="G15" i="24"/>
  <c r="M25" i="24"/>
  <c r="E25" i="24"/>
  <c r="L25" i="24"/>
  <c r="I25" i="24"/>
  <c r="G25" i="24"/>
  <c r="M31" i="24"/>
  <c r="E31" i="24"/>
  <c r="L31" i="24"/>
  <c r="G31" i="24"/>
  <c r="J16" i="24"/>
  <c r="H16" i="24"/>
  <c r="F16" i="24"/>
  <c r="D16" i="24"/>
  <c r="K16" i="24"/>
  <c r="M21" i="24"/>
  <c r="E21" i="24"/>
  <c r="L21" i="24"/>
  <c r="I21" i="24"/>
  <c r="G21" i="24"/>
  <c r="B14" i="24"/>
  <c r="B6" i="24"/>
  <c r="F17" i="24"/>
  <c r="D17" i="24"/>
  <c r="J17" i="24"/>
  <c r="H17" i="24"/>
  <c r="K17" i="24"/>
  <c r="J20" i="24"/>
  <c r="H20" i="24"/>
  <c r="F20" i="24"/>
  <c r="D20" i="24"/>
  <c r="K20" i="24"/>
  <c r="F23" i="24"/>
  <c r="D23" i="24"/>
  <c r="J23" i="24"/>
  <c r="H23" i="24"/>
  <c r="K23" i="24"/>
  <c r="F35" i="24"/>
  <c r="D35" i="24"/>
  <c r="J35" i="24"/>
  <c r="H35" i="24"/>
  <c r="K35" i="24"/>
  <c r="I22" i="24"/>
  <c r="L22" i="24"/>
  <c r="G22" i="24"/>
  <c r="E22" i="24"/>
  <c r="M22" i="24"/>
  <c r="G39" i="24"/>
  <c r="L39" i="24"/>
  <c r="M39" i="24"/>
  <c r="I39" i="24"/>
  <c r="E39" i="24"/>
  <c r="I16" i="24"/>
  <c r="L16" i="24"/>
  <c r="M16" i="24"/>
  <c r="G16" i="24"/>
  <c r="E16" i="24"/>
  <c r="I26" i="24"/>
  <c r="L26" i="24"/>
  <c r="M26" i="24"/>
  <c r="G26" i="24"/>
  <c r="M29" i="24"/>
  <c r="E29" i="24"/>
  <c r="L29" i="24"/>
  <c r="I29" i="24"/>
  <c r="G29" i="24"/>
  <c r="I32" i="24"/>
  <c r="L32" i="24"/>
  <c r="M32" i="24"/>
  <c r="G32" i="24"/>
  <c r="E32" i="24"/>
  <c r="I15" i="24"/>
  <c r="K51" i="24"/>
  <c r="I51" i="24"/>
  <c r="J51" i="24"/>
  <c r="K53" i="24"/>
  <c r="I53" i="24"/>
  <c r="J53" i="24"/>
  <c r="J22" i="24"/>
  <c r="H22" i="24"/>
  <c r="F22" i="24"/>
  <c r="D22" i="24"/>
  <c r="J34" i="24"/>
  <c r="H34" i="24"/>
  <c r="F34" i="24"/>
  <c r="D34" i="24"/>
  <c r="K34" i="24"/>
  <c r="L38" i="24"/>
  <c r="M38" i="24"/>
  <c r="I38" i="24"/>
  <c r="G38" i="24"/>
  <c r="E38" i="24"/>
  <c r="J24" i="24"/>
  <c r="H24" i="24"/>
  <c r="F24" i="24"/>
  <c r="D24" i="24"/>
  <c r="K24" i="24"/>
  <c r="J30" i="24"/>
  <c r="H30" i="24"/>
  <c r="F30" i="24"/>
  <c r="D30" i="24"/>
  <c r="K30" i="24"/>
  <c r="F33" i="24"/>
  <c r="D33" i="24"/>
  <c r="J33" i="24"/>
  <c r="H33" i="24"/>
  <c r="K33" i="24"/>
  <c r="H37" i="24"/>
  <c r="F37" i="24"/>
  <c r="D37" i="24"/>
  <c r="J37" i="24"/>
  <c r="K37" i="24"/>
  <c r="I20" i="24"/>
  <c r="L20" i="24"/>
  <c r="G20" i="24"/>
  <c r="E20" i="24"/>
  <c r="G37" i="24"/>
  <c r="L37" i="24"/>
  <c r="E37" i="24"/>
  <c r="M37" i="24"/>
  <c r="I31" i="24"/>
  <c r="K55" i="24"/>
  <c r="I55" i="24"/>
  <c r="J55" i="24"/>
  <c r="K57" i="24"/>
  <c r="I57" i="24"/>
  <c r="J57" i="24"/>
  <c r="K65" i="24"/>
  <c r="I65" i="24"/>
  <c r="J65" i="24"/>
  <c r="D38" i="24"/>
  <c r="K38" i="24"/>
  <c r="J38" i="24"/>
  <c r="H38" i="24"/>
  <c r="F38" i="24"/>
  <c r="F15" i="24"/>
  <c r="D15" i="24"/>
  <c r="J15" i="24"/>
  <c r="H15" i="24"/>
  <c r="K15" i="24"/>
  <c r="F27" i="24"/>
  <c r="D27" i="24"/>
  <c r="J27" i="24"/>
  <c r="H27" i="24"/>
  <c r="K27" i="24"/>
  <c r="M7" i="24"/>
  <c r="E7" i="24"/>
  <c r="L7" i="24"/>
  <c r="I7" i="24"/>
  <c r="G7" i="24"/>
  <c r="M17" i="24"/>
  <c r="E17" i="24"/>
  <c r="L17" i="24"/>
  <c r="I17" i="24"/>
  <c r="M23" i="24"/>
  <c r="E23" i="24"/>
  <c r="L23" i="24"/>
  <c r="I23" i="24"/>
  <c r="G23" i="24"/>
  <c r="M33" i="24"/>
  <c r="E33" i="24"/>
  <c r="L33" i="24"/>
  <c r="I33" i="24"/>
  <c r="M19" i="24"/>
  <c r="E19" i="24"/>
  <c r="L19" i="24"/>
  <c r="I19" i="24"/>
  <c r="G19" i="24"/>
  <c r="G33" i="24"/>
  <c r="I41" i="24"/>
  <c r="I43" i="24"/>
  <c r="K60" i="24"/>
  <c r="I60" i="24"/>
  <c r="K64" i="24"/>
  <c r="I64" i="24"/>
  <c r="K68" i="24"/>
  <c r="I68" i="24"/>
  <c r="J60" i="24"/>
  <c r="J64" i="24"/>
  <c r="J68" i="24"/>
  <c r="G41" i="24"/>
  <c r="L41" i="24"/>
  <c r="G43" i="24"/>
  <c r="L43" i="24"/>
  <c r="C45" i="24"/>
  <c r="K59" i="24"/>
  <c r="I59" i="24"/>
  <c r="K63" i="24"/>
  <c r="I63" i="24"/>
  <c r="K67" i="24"/>
  <c r="I67" i="24"/>
  <c r="K77" i="24"/>
  <c r="J59" i="24"/>
  <c r="J63" i="24"/>
  <c r="J67" i="24"/>
  <c r="J77" i="24"/>
  <c r="K58" i="24"/>
  <c r="I58" i="24"/>
  <c r="K62" i="24"/>
  <c r="I62" i="24"/>
  <c r="K66" i="24"/>
  <c r="I66" i="24"/>
  <c r="J58" i="24"/>
  <c r="J62" i="24"/>
  <c r="J66" i="24"/>
  <c r="F40" i="24"/>
  <c r="F42" i="24"/>
  <c r="F44" i="24"/>
  <c r="I70" i="24"/>
  <c r="I71" i="24"/>
  <c r="I72" i="24"/>
  <c r="I73" i="24"/>
  <c r="I74" i="24"/>
  <c r="I75" i="24"/>
  <c r="I77" i="24" s="1"/>
  <c r="H40" i="24"/>
  <c r="H42" i="24"/>
  <c r="H44" i="24"/>
  <c r="J40" i="24"/>
  <c r="J42" i="24"/>
  <c r="J44" i="24"/>
  <c r="K40" i="24"/>
  <c r="K42" i="24"/>
  <c r="I14" i="24" l="1"/>
  <c r="L14" i="24"/>
  <c r="M14" i="24"/>
  <c r="G14" i="24"/>
  <c r="E14" i="24"/>
  <c r="K79" i="24"/>
  <c r="K78" i="24"/>
  <c r="I6" i="24"/>
  <c r="L6" i="24"/>
  <c r="M6" i="24"/>
  <c r="G6" i="24"/>
  <c r="E6" i="24"/>
  <c r="I78" i="24"/>
  <c r="I79" i="24"/>
  <c r="J6" i="24"/>
  <c r="H6" i="24"/>
  <c r="F6" i="24"/>
  <c r="D6" i="24"/>
  <c r="K6" i="24"/>
  <c r="G45" i="24"/>
  <c r="L45" i="24"/>
  <c r="I45" i="24"/>
  <c r="E45" i="24"/>
  <c r="M45" i="24"/>
  <c r="J14" i="24"/>
  <c r="H14" i="24"/>
  <c r="F14" i="24"/>
  <c r="D14" i="24"/>
  <c r="K14" i="24"/>
  <c r="H39" i="24"/>
  <c r="F39" i="24"/>
  <c r="D39" i="24"/>
  <c r="J39" i="24"/>
  <c r="K39" i="24"/>
  <c r="J79" i="24"/>
  <c r="J78" i="24"/>
  <c r="H45" i="24"/>
  <c r="F45" i="24"/>
  <c r="D45" i="24"/>
  <c r="J45" i="24"/>
  <c r="K45" i="24"/>
  <c r="I83" i="24" l="1"/>
  <c r="I82" i="24"/>
  <c r="I81" i="24"/>
</calcChain>
</file>

<file path=xl/sharedStrings.xml><?xml version="1.0" encoding="utf-8"?>
<sst xmlns="http://schemas.openxmlformats.org/spreadsheetml/2006/main" count="1919" uniqueCount="521">
  <si>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</si>
  <si>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</si>
  <si>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</si>
  <si>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</si>
  <si>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</si>
  <si>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</si>
  <si>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</si>
  <si>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</si>
  <si>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</si>
  <si>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</si>
  <si>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</si>
  <si>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</si>
  <si>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</si>
  <si>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Schweinfurt (09678)</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</si>
  <si>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</si>
  <si>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</si>
  <si>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</si>
  <si>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</si>
  <si>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</si>
  <si>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</si>
  <si>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</si>
  <si>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</si>
  <si>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</si>
  <si>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</si>
  <si>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</si>
  <si>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</si>
  <si>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</si>
  <si>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</si>
  <si>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</si>
  <si>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</si>
  <si>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</si>
  <si>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</si>
  <si>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</si>
  <si>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</si>
  <si>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</si>
  <si>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</si>
  <si>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</si>
  <si>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</si>
  <si>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</si>
  <si>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</si>
  <si>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</si>
  <si>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</si>
  <si>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</si>
  <si>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</si>
  <si>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</si>
  <si>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</si>
  <si>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</si>
  <si>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</si>
  <si>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</si>
  <si>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</si>
  <si>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</si>
  <si>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</si>
  <si>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</si>
  <si>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</si>
  <si>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</si>
  <si>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</si>
  <si>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</si>
  <si>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</si>
  <si>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</si>
  <si>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</si>
  <si>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</si>
  <si>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</si>
  <si>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</si>
  <si>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</si>
  <si>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</si>
  <si>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</si>
  <si>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</si>
  <si>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</si>
  <si>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</si>
  <si>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</si>
  <si>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</si>
  <si>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</si>
  <si>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</si>
  <si>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</si>
  <si>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</si>
  <si>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</si>
  <si>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</si>
  <si>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</si>
  <si>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</si>
  <si>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</si>
  <si>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</si>
  <si>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</si>
  <si>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</si>
  <si>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</si>
  <si>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</si>
  <si>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</si>
  <si>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</si>
  <si>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</si>
  <si>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</si>
  <si>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</si>
  <si>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</si>
  <si>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</si>
  <si>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Schweinfurt (09678);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</si>
  <si>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</si>
  <si>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</si>
  <si>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</si>
  <si>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</si>
  <si>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</si>
  <si>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</si>
  <si>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</si>
  <si>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</si>
  <si>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</si>
  <si>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</si>
  <si>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</si>
  <si>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</si>
  <si>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</si>
  <si>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</si>
  <si>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</si>
  <si>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</si>
  <si>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</si>
  <si>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</si>
  <si>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</si>
  <si>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</si>
  <si>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</si>
  <si>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</si>
  <si>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</si>
  <si>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</si>
  <si>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</si>
  <si>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</si>
  <si>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</si>
  <si>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</si>
  <si>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</si>
  <si>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</si>
  <si>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</si>
  <si>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</si>
  <si>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</si>
  <si>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</si>
  <si>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</si>
  <si>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</si>
  <si>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</si>
  <si>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</si>
  <si>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</si>
  <si>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</si>
  <si>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</si>
  <si>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</si>
  <si>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</si>
  <si>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</si>
  <si>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</si>
  <si>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</si>
  <si>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</si>
  <si>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</si>
  <si>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</si>
  <si>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</si>
  <si>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</si>
  <si>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</si>
  <si>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</si>
  <si>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</si>
  <si>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</si>
  <si>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</si>
  <si>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</si>
  <si>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</si>
  <si>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</si>
  <si>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</si>
  <si>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</si>
  <si>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</si>
  <si>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</si>
  <si>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</si>
  <si>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</si>
  <si>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</si>
  <si>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</si>
  <si>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</si>
  <si>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</si>
  <si>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</si>
  <si>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</si>
  <si>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</si>
  <si>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</si>
  <si>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</si>
  <si>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</si>
  <si>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</si>
  <si>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</si>
  <si>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</si>
  <si>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</si>
  <si>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</si>
  <si>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</si>
  <si>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</si>
  <si>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</si>
  <si>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</si>
  <si>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</si>
  <si>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</si>
  <si>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</si>
  <si>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</si>
  <si>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</si>
  <si>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</si>
  <si>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Schweinfurt (09678)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</si>
  <si>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</si>
  <si>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</si>
  <si>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</si>
  <si>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</si>
  <si>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</si>
  <si>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</si>
  <si>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</si>
  <si>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</si>
  <si>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</si>
  <si>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</si>
  <si>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</si>
  <si>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</si>
  <si>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</si>
  <si>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</si>
  <si>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</si>
  <si>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</si>
  <si>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</si>
  <si>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</si>
  <si>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</si>
  <si>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</si>
  <si>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</si>
  <si>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</si>
  <si>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</si>
  <si>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</si>
  <si>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</si>
  <si>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</si>
  <si>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</si>
  <si>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</si>
  <si>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</si>
  <si>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</si>
  <si>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</si>
  <si>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</si>
  <si>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</si>
  <si>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</si>
  <si>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</si>
  <si>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</si>
  <si>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</si>
  <si>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</si>
  <si>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</si>
  <si>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</si>
  <si>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</si>
  <si>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</si>
  <si>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</si>
  <si>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</si>
  <si>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</si>
  <si>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</si>
  <si>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</si>
  <si>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</si>
  <si>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</si>
  <si>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</si>
  <si>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</si>
  <si>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</si>
  <si>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</si>
  <si>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</si>
  <si>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</si>
  <si>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</si>
  <si>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</si>
  <si>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</si>
  <si>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</si>
  <si>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</si>
  <si>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</si>
  <si>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</si>
  <si>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</si>
  <si>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</si>
  <si>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</si>
  <si>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</si>
  <si>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</si>
  <si>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</si>
  <si>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</si>
  <si>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</si>
  <si>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</si>
  <si>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</si>
  <si>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</si>
  <si>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</si>
  <si>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</si>
  <si>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</si>
  <si>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</si>
  <si>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</si>
  <si>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</si>
  <si>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</si>
  <si>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</si>
  <si>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</si>
  <si>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</si>
  <si>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</si>
  <si>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</si>
  <si>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</si>
  <si>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</si>
  <si>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</si>
  <si>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</si>
  <si>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</si>
  <si>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</si>
  <si>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</si>
  <si>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</si>
  <si>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</si>
  <si>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</si>
  <si>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</si>
  <si>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</si>
  <si>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</si>
  <si>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</si>
  <si>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</si>
  <si>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</si>
  <si>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</si>
  <si>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</si>
  <si>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</si>
  <si>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</si>
  <si>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</si>
  <si>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</si>
  <si>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</si>
  <si>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</si>
  <si>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</si>
  <si>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</si>
  <si>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</si>
  <si>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</si>
  <si>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</si>
  <si>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</si>
  <si>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</si>
  <si>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</si>
  <si>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</si>
  <si>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</si>
  <si>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</si>
  <si>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</si>
  <si>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</si>
  <si>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</si>
  <si>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</si>
  <si>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</si>
  <si>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</si>
  <si>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</si>
  <si>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</si>
  <si>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</si>
  <si>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</si>
  <si>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</si>
  <si>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</si>
  <si>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</si>
  <si>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</si>
  <si>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</si>
  <si>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</si>
  <si>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</si>
  <si>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</si>
  <si>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</si>
  <si>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</si>
  <si>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</si>
  <si>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</si>
  <si>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</si>
  <si>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</si>
  <si>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</si>
  <si>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</si>
  <si>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</si>
  <si>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</si>
  <si>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</si>
  <si>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</si>
  <si>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</si>
  <si>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</si>
  <si>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</si>
  <si>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</si>
  <si>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</si>
  <si>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</si>
  <si>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</si>
  <si>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</si>
  <si>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</si>
  <si>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</si>
  <si>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</si>
  <si>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</si>
  <si>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</si>
  <si>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</si>
  <si>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</si>
  <si>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</si>
  <si>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</si>
  <si>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</si>
  <si>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</si>
  <si>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</si>
  <si>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</si>
  <si>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</si>
  <si>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</si>
  <si>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</si>
  <si>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</si>
  <si>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</si>
  <si>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</si>
  <si>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</si>
  <si>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</si>
  <si>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</si>
  <si>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</si>
  <si>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</si>
  <si>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</si>
  <si>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</si>
  <si>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</si>
  <si>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</si>
  <si>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</si>
  <si>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</si>
  <si>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</si>
  <si>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Schweinfurt (09678);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</si>
  <si>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</si>
  <si>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</si>
  <si>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</si>
  <si>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</si>
  <si>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</si>
  <si>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</si>
  <si>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</si>
  <si>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</si>
  <si>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</si>
  <si>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</si>
  <si>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</si>
  <si>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</si>
  <si>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</si>
  <si>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</si>
  <si>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</si>
  <si>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</si>
  <si>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</si>
  <si>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</si>
  <si>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</si>
  <si>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</si>
  <si>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</si>
  <si>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</si>
  <si>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</si>
  <si>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</si>
  <si>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</si>
  <si>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</si>
  <si>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</si>
  <si>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</si>
  <si>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</si>
  <si>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</si>
  <si>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</si>
  <si>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</si>
  <si>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</si>
  <si>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</si>
  <si>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</si>
  <si>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</si>
  <si>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</si>
  <si>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</si>
  <si>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</si>
  <si>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</si>
  <si>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</si>
  <si>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</si>
  <si>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</si>
  <si>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</si>
  <si>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</si>
  <si>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</si>
  <si>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</si>
  <si>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</si>
  <si>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</si>
  <si>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</si>
  <si>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</si>
  <si>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</si>
  <si>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</si>
  <si>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</si>
  <si>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</si>
  <si>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</si>
  <si>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</si>
  <si>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</si>
  <si>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</si>
  <si>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</si>
  <si>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</si>
  <si>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</si>
  <si>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</si>
  <si>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</si>
  <si>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</si>
  <si>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</si>
  <si>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</si>
  <si>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</si>
  <si>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</si>
  <si>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</si>
  <si>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</si>
  <si>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</si>
  <si>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</si>
  <si>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</si>
  <si>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</si>
  <si>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</si>
  <si>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</si>
  <si>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</si>
  <si>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</si>
  <si>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</si>
  <si>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</si>
  <si>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</si>
  <si>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</si>
  <si>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</si>
  <si>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</si>
  <si>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</si>
  <si>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</si>
  <si>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</si>
  <si>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</si>
  <si>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</si>
  <si>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</si>
  <si>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</si>
  <si>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</si>
  <si>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</si>
  <si>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</si>
  <si>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</si>
  <si>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</si>
  <si>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</si>
  <si>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</si>
  <si>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</si>
  <si>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</si>
  <si>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</si>
  <si>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</si>
  <si>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</si>
  <si>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</si>
  <si>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</si>
  <si>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</si>
  <si>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</si>
  <si>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</si>
  <si>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</si>
  <si>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</si>
  <si>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</si>
  <si>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</si>
  <si>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</si>
  <si>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</si>
  <si>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</si>
  <si>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</si>
  <si>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</si>
  <si>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</si>
  <si>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</si>
  <si>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</si>
  <si>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</si>
  <si>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</si>
  <si>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</si>
  <si>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</si>
  <si>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</si>
  <si>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</si>
  <si>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</si>
  <si>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</si>
  <si>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</si>
  <si>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</si>
  <si>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</si>
  <si>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</si>
  <si>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</si>
  <si>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</si>
  <si>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</si>
  <si>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</si>
  <si>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</si>
  <si>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</si>
  <si>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</si>
  <si>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0,0</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</si>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</sst>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{5A2BE08A-307C-4902-8062-202FF0C629F6}</c15:txfldGUID>
                      <c15:f>Daten_Diagramme!$D$6</c15:f>
                      <c15:dlblFieldTableCache>
                        <c:ptCount val="1"/>
                        <c:pt idx="0">
                          <c:v>-0.2</c:v>
                        </c:pt>
                      </c15:dlblFieldTableCache>
                    </c15:dlblFTEntry>
                  </c15:dlblFieldTable>
                  <c15:showDataLabelsRange val="0"/>
                </c:ext>
                <c:ext xmlns:c16="http://schemas.microsoft.com/office/drawing/2014/chart" uri="{C3380CC4-5D6E-409C-BE32-E72D297353CC}">
                  <c16:uniqueId val="{00000000-9540-4AB2-BAC0-9350FEBE984E}"/>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{4D4C3EAF-97AA-4D82-8DA4-6A1C610F18D8}</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9540-4AB2-BAC0-9350FEBE984E}"/>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{153D83D3-E8F8-432E-8AD9-FA808ECD4A59}</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9540-4AB2-BAC0-9350FEBE984E}"/>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{A0814AD3-04CB-4740-AFA0-966E199441AF}</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9540-4AB2-BAC0-9350FEBE984E}"/>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-0.15351205631271528</c:v>
                </c:pt>
                <c:pt idx="1">
                  <c:v>1.0013227114154917</c:v>
                </c:pt>
                <c:pt idx="2">
                  <c:v>1.1186464311118853</c:v>
                </c:pt>
                <c:pt idx="3">
                  <c:v>1.0875687030768</c:v>
                </c:pt>
              </c:numCache>
            </c:numRef>
          </c:val>
          <c:extLst>
            <c:ext xmlns:c16="http://schemas.microsoft.com/office/drawing/2014/chart" uri="{C3380CC4-5D6E-409C-BE32-E72D297353CC}">
              <c16:uniqueId val="{00000004-9540-4AB2-BAC0-9350FEBE984E}"/>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{E0305DEF-0D14-46F8-B8D4-84114BE3DFB5}</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9540-4AB2-BAC0-9350FEBE984E}"/>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{9A27ACDC-5766-41C7-8B72-1F40F4D001D8}</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9540-4AB2-BAC0-9350FEBE984E}"/>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{9A100538-356A-4BDE-AB36-A7E3A6838C7F}</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9540-4AB2-BAC0-9350FEBE984E}"/>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{9F6D6B2B-457F-475A-BA8A-4A4345124F6F}</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9540-4AB2-BAC0-9350FEBE984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9540-4AB2-BAC0-9350FEBE984E}"/>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9540-4AB2-BAC0-9350FEBE984E}"/>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{BB74B2B8-FB7A-4EBF-8909-0DFAE7582EF7}</c15:txfldGUID>
                      <c15:f>Daten_Diagramme!$E$6</c15:f>
                      <c15:dlblFieldTableCache>
                        <c:ptCount val="1"/>
                        <c:pt idx="0">
                          <c:v>-1.4</c:v>
                        </c:pt>
                      </c15:dlblFieldTableCache>
                    </c15:dlblFTEntry>
                  </c15:dlblFieldTable>
                  <c15:showDataLabelsRange val="0"/>
                </c:ext>
                <c:ext xmlns:c16="http://schemas.microsoft.com/office/drawing/2014/chart" uri="{C3380CC4-5D6E-409C-BE32-E72D297353CC}">
                  <c16:uniqueId val="{00000000-0226-49C7-9B71-556D56A4975C}"/>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{26898ACF-DAFC-4B72-B036-26AAE29C25B5}</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0226-49C7-9B71-556D56A4975C}"/>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{57FCBBCB-D04B-45A1-802E-34DFCC0A730A}</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0226-49C7-9B71-556D56A4975C}"/>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{2D04BDE3-3341-448C-A046-F1308051EC00}</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0226-49C7-9B71-556D56A4975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-1.4278680452978829</c:v>
                </c:pt>
                <c:pt idx="1">
                  <c:v>-1.8915068707011207</c:v>
                </c:pt>
                <c:pt idx="2">
                  <c:v>-2.7637010795899166</c:v>
                </c:pt>
                <c:pt idx="3">
                  <c:v>-2.8655893304673015</c:v>
                </c:pt>
              </c:numCache>
            </c:numRef>
          </c:val>
          <c:extLst>
            <c:ext xmlns:c16="http://schemas.microsoft.com/office/drawing/2014/chart" uri="{C3380CC4-5D6E-409C-BE32-E72D297353CC}">
              <c16:uniqueId val="{00000004-0226-49C7-9B71-556D56A4975C}"/>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{78BA131D-ECF7-4BC9-B6ED-2A1CA8350299}</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0226-49C7-9B71-556D56A4975C}"/>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{D34DD2B3-C425-449A-867B-FC068EA658D7}</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0226-49C7-9B71-556D56A4975C}"/>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{1B5FB430-7745-4B16-9E8F-A37EE7B11ED4}</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0226-49C7-9B71-556D56A4975C}"/>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{C99432B9-17E2-44C0-A6F3-A72EF2F2987F}</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0226-49C7-9B71-556D56A4975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0226-49C7-9B71-556D56A4975C}"/>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0226-49C7-9B71-556D56A4975C}"/>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{B3F01638-1648-491B-94F7-2CBEA0096769}</c15:txfldGUID>
                      <c15:f>Daten_Diagramme!$D$14</c15:f>
                      <c15:dlblFieldTableCache>
                        <c:ptCount val="1"/>
                        <c:pt idx="0">
                          <c:v>-0.2</c:v>
                        </c:pt>
                      </c15:dlblFieldTableCache>
                    </c15:dlblFTEntry>
                  </c15:dlblFieldTable>
                  <c15:showDataLabelsRange val="0"/>
                </c:ext>
                <c:ext xmlns:c16="http://schemas.microsoft.com/office/drawing/2014/chart" uri="{C3380CC4-5D6E-409C-BE32-E72D297353CC}">
                  <c16:uniqueId val="{00000000-6196-4E02-8290-C58AB9322098}"/>
                </c:ext>
              </c:extLst>
            </c:dLbl>
            <c:dLbl>
              <c:idx val="1"/>
              <c:tx>
                <c:strRef>
                  <c:f>Daten_Diagramme!$D$15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{7A002B12-1D34-4D8A-9AF7-79EF99DE15E4}</c15:txfldGUID>
                      <c15:f>Daten_Diagramme!$D$15</c15:f>
                      <c15:dlblFieldTableCache>
                        <c:ptCount val="1"/>
                        <c:pt idx="0">
                          <c:v>*</c:v>
                        </c:pt>
                      </c15:dlblFieldTableCache>
                    </c15:dlblFTEntry>
                  </c15:dlblFieldTable>
                  <c15:showDataLabelsRange val="0"/>
                </c:ext>
                <c:ext xmlns:c16="http://schemas.microsoft.com/office/drawing/2014/chart" uri="{C3380CC4-5D6E-409C-BE32-E72D297353CC}">
                  <c16:uniqueId val="{00000001-6196-4E02-8290-C58AB9322098}"/>
                </c:ext>
              </c:extLst>
            </c:dLbl>
            <c:dLbl>
              <c:idx val="2"/>
              <c:tx>
                <c:strRef>
                  <c:f>Daten_Diagramme!$D$16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{374D736F-70DA-4031-82F6-AAF76EC0650E}</c15:txfldGUID>
                      <c15:f>Daten_Diagramme!$D$16</c15:f>
                      <c15:dlblFieldTableCache>
                        <c:ptCount val="1"/>
                        <c:pt idx="0">
                          <c:v>*</c:v>
                        </c:pt>
                      </c15:dlblFieldTableCache>
                    </c15:dlblFTEntry>
                  </c15:dlblFieldTable>
                  <c15:showDataLabelsRange val="0"/>
                </c:ext>
                <c:ext xmlns:c16="http://schemas.microsoft.com/office/drawing/2014/chart" uri="{C3380CC4-5D6E-409C-BE32-E72D297353CC}">
                  <c16:uniqueId val="{00000002-6196-4E02-8290-C58AB9322098}"/>
                </c:ext>
              </c:extLst>
            </c:dLbl>
            <c:dLbl>
              <c:idx val="3"/>
              <c:tx>
                <c:strRef>
                  <c:f>Daten_Diagramme!$D$17</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{AA9D95F3-66A8-4CF4-AE2F-16E37C2C72F9}</c15:txfldGUID>
                      <c15:f>Daten_Diagramme!$D$17</c15:f>
                      <c15:dlblFieldTableCache>
                        <c:ptCount val="1"/>
                        <c:pt idx="0">
                          <c:v>-3.0</c:v>
                        </c:pt>
                      </c15:dlblFieldTableCache>
                    </c15:dlblFTEntry>
                  </c15:dlblFieldTable>
                  <c15:showDataLabelsRange val="0"/>
                </c:ext>
                <c:ext xmlns:c16="http://schemas.microsoft.com/office/drawing/2014/chart" uri="{C3380CC4-5D6E-409C-BE32-E72D297353CC}">
                  <c16:uniqueId val="{00000003-6196-4E02-8290-C58AB9322098}"/>
                </c:ext>
              </c:extLst>
            </c:dLbl>
            <c:dLbl>
              <c:idx val="4"/>
              <c:tx>
                <c:strRef>
                  <c:f>Daten_Diagramme!$D$18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{2CEDCF5F-7558-485E-9CB8-48BF3A8C456A}</c15:txfldGUID>
                      <c15:f>Daten_Diagramme!$D$18</c15:f>
                      <c15:dlblFieldTableCache>
                        <c:ptCount val="1"/>
                        <c:pt idx="0">
                          <c:v>1.0</c:v>
                        </c:pt>
                      </c15:dlblFieldTableCache>
                    </c15:dlblFTEntry>
                  </c15:dlblFieldTable>
                  <c15:showDataLabelsRange val="0"/>
                </c:ext>
                <c:ext xmlns:c16="http://schemas.microsoft.com/office/drawing/2014/chart" uri="{C3380CC4-5D6E-409C-BE32-E72D297353CC}">
                  <c16:uniqueId val="{00000004-6196-4E02-8290-C58AB9322098}"/>
                </c:ext>
              </c:extLst>
            </c:dLbl>
            <c:dLbl>
              <c:idx val="5"/>
              <c:tx>
                <c:strRef>
                  <c:f>Daten_Diagramme!$D$19</c:f>
                  <c:strCache>
                    <c:ptCount val="1"/>
                    <c:pt idx="0">
                      <c:v>-7.6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{388B08E0-5024-439D-B420-8CA5246FFF19}</c15:txfldGUID>
                      <c15:f>Daten_Diagramme!$D$19</c15:f>
                      <c15:dlblFieldTableCache>
                        <c:ptCount val="1"/>
                        <c:pt idx="0">
                          <c:v>-7.6</c:v>
                        </c:pt>
                      </c15:dlblFieldTableCache>
                    </c15:dlblFTEntry>
                  </c15:dlblFieldTable>
                  <c15:showDataLabelsRange val="0"/>
                </c:ext>
                <c:ext xmlns:c16="http://schemas.microsoft.com/office/drawing/2014/chart" uri="{C3380CC4-5D6E-409C-BE32-E72D297353CC}">
                  <c16:uniqueId val="{00000005-6196-4E02-8290-C58AB9322098}"/>
                </c:ext>
              </c:extLst>
            </c:dLbl>
            <c:dLbl>
              <c:idx val="6"/>
              <c:tx>
                <c:strRef>
                  <c:f>Daten_Diagramme!$D$20</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{7660F151-FBED-435F-A268-FB322210BFE1}</c15:txfldGUID>
                      <c15:f>Daten_Diagramme!$D$20</c15:f>
                      <c15:dlblFieldTableCache>
                        <c:ptCount val="1"/>
                        <c:pt idx="0">
                          <c:v>0.5</c:v>
                        </c:pt>
                      </c15:dlblFieldTableCache>
                    </c15:dlblFTEntry>
                  </c15:dlblFieldTable>
                  <c15:showDataLabelsRange val="0"/>
                </c:ext>
                <c:ext xmlns:c16="http://schemas.microsoft.com/office/drawing/2014/chart" uri="{C3380CC4-5D6E-409C-BE32-E72D297353CC}">
                  <c16:uniqueId val="{00000006-6196-4E02-8290-C58AB9322098}"/>
                </c:ext>
              </c:extLst>
            </c:dLbl>
            <c:dLbl>
              <c:idx val="7"/>
              <c:tx>
                <c:strRef>
                  <c:f>Daten_Diagramme!$D$21</c:f>
                  <c:strCache>
                    <c:ptCount val="1"/>
                    <c:pt idx="0">
                      <c:v>-6.5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{4A495AFF-3608-4028-A6C0-2892F1309A34}</c15:txfldGUID>
                      <c15:f>Daten_Diagramme!$D$21</c15:f>
                      <c15:dlblFieldTableCache>
                        <c:ptCount val="1"/>
                        <c:pt idx="0">
                          <c:v>-6.5</c:v>
                        </c:pt>
                      </c15:dlblFieldTableCache>
                    </c15:dlblFTEntry>
                  </c15:dlblFieldTable>
                  <c15:showDataLabelsRange val="0"/>
                </c:ext>
                <c:ext xmlns:c16="http://schemas.microsoft.com/office/drawing/2014/chart" uri="{C3380CC4-5D6E-409C-BE32-E72D297353CC}">
                  <c16:uniqueId val="{00000007-6196-4E02-8290-C58AB9322098}"/>
                </c:ext>
              </c:extLst>
            </c:dLbl>
            <c:dLbl>
              <c:idx val="8"/>
              <c:tx>
                <c:strRef>
                  <c:f>Daten_Diagramme!$D$22</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{3F8B7B89-DF33-45C6-8860-AD0399816301}</c15:txfldGUID>
                      <c15:f>Daten_Diagramme!$D$22</c15:f>
                      <c15:dlblFieldTableCache>
                        <c:ptCount val="1"/>
                        <c:pt idx="0">
                          <c:v>4.9</c:v>
                        </c:pt>
                      </c15:dlblFieldTableCache>
                    </c15:dlblFTEntry>
                  </c15:dlblFieldTable>
                  <c15:showDataLabelsRange val="0"/>
                </c:ext>
                <c:ext xmlns:c16="http://schemas.microsoft.com/office/drawing/2014/chart" uri="{C3380CC4-5D6E-409C-BE32-E72D297353CC}">
                  <c16:uniqueId val="{00000008-6196-4E02-8290-C58AB9322098}"/>
                </c:ext>
              </c:extLst>
            </c:dLbl>
            <c:dLbl>
              <c:idx val="9"/>
              <c:tx>
                <c:strRef>
                  <c:f>Daten_Diagramme!$D$23</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{AF0DC9D4-75C3-4DC1-AEFF-232836621004}</c15:txfldGUID>
                      <c15:f>Daten_Diagramme!$D$23</c15:f>
                      <c15:dlblFieldTableCache>
                        <c:ptCount val="1"/>
                        <c:pt idx="0">
                          <c:v>-5.2</c:v>
                        </c:pt>
                      </c15:dlblFieldTableCache>
                    </c15:dlblFTEntry>
                  </c15:dlblFieldTable>
                  <c15:showDataLabelsRange val="0"/>
                </c:ext>
                <c:ext xmlns:c16="http://schemas.microsoft.com/office/drawing/2014/chart" uri="{C3380CC4-5D6E-409C-BE32-E72D297353CC}">
                  <c16:uniqueId val="{00000009-6196-4E02-8290-C58AB9322098}"/>
                </c:ext>
              </c:extLst>
            </c:dLbl>
            <c:dLbl>
              <c:idx val="10"/>
              <c:tx>
                <c:strRef>
                  <c:f>Daten_Diagramme!$D$24</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{A1F3331F-66BC-4C00-8EF4-886BB6165C36}</c15:txfldGUID>
                      <c15:f>Daten_Diagramme!$D$24</c15:f>
                      <c15:dlblFieldTableCache>
                        <c:ptCount val="1"/>
                        <c:pt idx="0">
                          <c:v>*</c:v>
                        </c:pt>
                      </c15:dlblFieldTableCache>
                    </c15:dlblFTEntry>
                  </c15:dlblFieldTable>
                  <c15:showDataLabelsRange val="0"/>
                </c:ext>
                <c:ext xmlns:c16="http://schemas.microsoft.com/office/drawing/2014/chart" uri="{C3380CC4-5D6E-409C-BE32-E72D297353CC}">
                  <c16:uniqueId val="{0000000A-6196-4E02-8290-C58AB9322098}"/>
                </c:ext>
              </c:extLst>
            </c:dLbl>
            <c:dLbl>
              <c:idx val="11"/>
              <c:tx>
                <c:strRef>
                  <c:f>Daten_Diagramme!$D$25</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{DDDAFB63-613E-4A5E-A97D-25E8320DC6E4}</c15:txfldGUID>
                      <c15:f>Daten_Diagramme!$D$25</c15:f>
                      <c15:dlblFieldTableCache>
                        <c:ptCount val="1"/>
                        <c:pt idx="0">
                          <c:v>6.1</c:v>
                        </c:pt>
                      </c15:dlblFieldTableCache>
                    </c15:dlblFTEntry>
                  </c15:dlblFieldTable>
                  <c15:showDataLabelsRange val="0"/>
                </c:ext>
                <c:ext xmlns:c16="http://schemas.microsoft.com/office/drawing/2014/chart" uri="{C3380CC4-5D6E-409C-BE32-E72D297353CC}">
                  <c16:uniqueId val="{0000000B-6196-4E02-8290-C58AB9322098}"/>
                </c:ext>
              </c:extLst>
            </c:dLbl>
            <c:dLbl>
              <c:idx val="12"/>
              <c:tx>
                <c:strRef>
                  <c:f>Daten_Diagramme!$D$26</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{E7CC2D47-89A2-4A8D-BAFC-52C30E5B3455}</c15:txfldGUID>
                      <c15:f>Daten_Diagramme!$D$26</c15:f>
                      <c15:dlblFieldTableCache>
                        <c:ptCount val="1"/>
                        <c:pt idx="0">
                          <c:v>-0.2</c:v>
                        </c:pt>
                      </c15:dlblFieldTableCache>
                    </c15:dlblFTEntry>
                  </c15:dlblFieldTable>
                  <c15:showDataLabelsRange val="0"/>
                </c:ext>
                <c:ext xmlns:c16="http://schemas.microsoft.com/office/drawing/2014/chart" uri="{C3380CC4-5D6E-409C-BE32-E72D297353CC}">
                  <c16:uniqueId val="{0000000C-6196-4E02-8290-C58AB9322098}"/>
                </c:ext>
              </c:extLst>
            </c:dLbl>
            <c:dLbl>
              <c:idx val="13"/>
              <c:tx>
                <c:strRef>
                  <c:f>Daten_Diagramme!$D$27</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{C7428A10-5A2D-4C71-99BE-58DF7B584F89}</c15:txfldGUID>
                      <c15:f>Daten_Diagramme!$D$27</c15:f>
                      <c15:dlblFieldTableCache>
                        <c:ptCount val="1"/>
                        <c:pt idx="0">
                          <c:v>5.1</c:v>
                        </c:pt>
                      </c15:dlblFieldTableCache>
                    </c15:dlblFTEntry>
                  </c15:dlblFieldTable>
                  <c15:showDataLabelsRange val="0"/>
                </c:ext>
                <c:ext xmlns:c16="http://schemas.microsoft.com/office/drawing/2014/chart" uri="{C3380CC4-5D6E-409C-BE32-E72D297353CC}">
                  <c16:uniqueId val="{0000000D-6196-4E02-8290-C58AB9322098}"/>
                </c:ext>
              </c:extLst>
            </c:dLbl>
            <c:dLbl>
              <c:idx val="14"/>
              <c:tx>
                <c:strRef>
                  <c:f>Daten_Diagramme!$D$28</c:f>
                  <c:strCache>
                    <c:ptCount val="1"/>
                    <c:pt idx="0">
                      <c:v>7.6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{98128F6B-88D4-4F6B-A692-B3A45A7F5385}</c15:txfldGUID>
                      <c15:f>Daten_Diagramme!$D$28</c15:f>
                      <c15:dlblFieldTableCache>
                        <c:ptCount val="1"/>
                        <c:pt idx="0">
                          <c:v>7.6</c:v>
                        </c:pt>
                      </c15:dlblFieldTableCache>
                    </c15:dlblFTEntry>
                  </c15:dlblFieldTable>
                  <c15:showDataLabelsRange val="0"/>
                </c:ext>
                <c:ext xmlns:c16="http://schemas.microsoft.com/office/drawing/2014/chart" uri="{C3380CC4-5D6E-409C-BE32-E72D297353CC}">
                  <c16:uniqueId val="{0000000E-6196-4E02-8290-C58AB9322098}"/>
                </c:ext>
              </c:extLst>
            </c:dLbl>
            <c:dLbl>
              <c:idx val="15"/>
              <c:tx>
                <c:strRef>
                  <c:f>Daten_Diagramme!$D$29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{8AA537E3-C687-49E4-B1AD-98924D95E2CB}</c15:txfldGUID>
                      <c15:f>Daten_Diagramme!$D$29</c15:f>
                      <c15:dlblFieldTableCache>
                        <c:ptCount val="1"/>
                        <c:pt idx="0">
                          <c:v>*</c:v>
                        </c:pt>
                      </c15:dlblFieldTableCache>
                    </c15:dlblFTEntry>
                  </c15:dlblFieldTable>
                  <c15:showDataLabelsRange val="0"/>
                </c:ext>
                <c:ext xmlns:c16="http://schemas.microsoft.com/office/drawing/2014/chart" uri="{C3380CC4-5D6E-409C-BE32-E72D297353CC}">
                  <c16:uniqueId val="{0000000F-6196-4E02-8290-C58AB9322098}"/>
                </c:ext>
              </c:extLst>
            </c:dLbl>
            <c:dLbl>
              <c:idx val="16"/>
              <c:tx>
                <c:strRef>
                  <c:f>Daten_Diagramme!$D$30</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{F127A9E8-DA75-4311-A24D-75034CF544A3}</c15:txfldGUID>
                      <c15:f>Daten_Diagramme!$D$30</c15:f>
                      <c15:dlblFieldTableCache>
                        <c:ptCount val="1"/>
                        <c:pt idx="0">
                          <c:v>5.4</c:v>
                        </c:pt>
                      </c15:dlblFieldTableCache>
                    </c15:dlblFTEntry>
                  </c15:dlblFieldTable>
                  <c15:showDataLabelsRange val="0"/>
                </c:ext>
                <c:ext xmlns:c16="http://schemas.microsoft.com/office/drawing/2014/chart" uri="{C3380CC4-5D6E-409C-BE32-E72D297353CC}">
                  <c16:uniqueId val="{00000010-6196-4E02-8290-C58AB9322098}"/>
                </c:ext>
              </c:extLst>
            </c:dLbl>
            <c:dLbl>
              <c:idx val="17"/>
              <c:tx>
                <c:strRef>
                  <c:f>Daten_Diagramme!$D$31</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{16B8496C-5CB3-4014-8A38-855D6BAE2EEE}</c15:txfldGUID>
                      <c15:f>Daten_Diagramme!$D$31</c15:f>
                      <c15:dlblFieldTableCache>
                        <c:ptCount val="1"/>
                        <c:pt idx="0">
                          <c:v>-1.4</c:v>
                        </c:pt>
                      </c15:dlblFieldTableCache>
                    </c15:dlblFTEntry>
                  </c15:dlblFieldTable>
                  <c15:showDataLabelsRange val="0"/>
                </c:ext>
                <c:ext xmlns:c16="http://schemas.microsoft.com/office/drawing/2014/chart" uri="{C3380CC4-5D6E-409C-BE32-E72D297353CC}">
                  <c16:uniqueId val="{00000011-6196-4E02-8290-C58AB9322098}"/>
                </c:ext>
              </c:extLst>
            </c:dLbl>
            <c:dLbl>
              <c:idx val="18"/>
              <c:tx>
                <c:strRef>
                  <c:f>Daten_Diagramme!$D$32</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{42C86568-9E3E-4FF5-835C-6DEC417AA8F5}</c15:txfldGUID>
                      <c15:f>Daten_Diagramme!$D$32</c15:f>
                      <c15:dlblFieldTableCache>
                        <c:ptCount val="1"/>
                        <c:pt idx="0">
                          <c:v>2.8</c:v>
                        </c:pt>
                      </c15:dlblFieldTableCache>
                    </c15:dlblFTEntry>
                  </c15:dlblFieldTable>
                  <c15:showDataLabelsRange val="0"/>
                </c:ext>
                <c:ext xmlns:c16="http://schemas.microsoft.com/office/drawing/2014/chart" uri="{C3380CC4-5D6E-409C-BE32-E72D297353CC}">
                  <c16:uniqueId val="{00000012-6196-4E02-8290-C58AB9322098}"/>
                </c:ext>
              </c:extLst>
            </c:dLbl>
            <c:dLbl>
              <c:idx val="19"/>
              <c:tx>
                <c:strRef>
                  <c:f>Daten_Diagramme!$D$33</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{668B8CE4-B950-4D27-8E2F-D8CFE6803F03}</c15:txfldGUID>
                      <c15:f>Daten_Diagramme!$D$33</c15:f>
                      <c15:dlblFieldTableCache>
                        <c:ptCount val="1"/>
                        <c:pt idx="0">
                          <c:v>0.2</c:v>
                        </c:pt>
                      </c15:dlblFieldTableCache>
                    </c15:dlblFTEntry>
                  </c15:dlblFieldTable>
                  <c15:showDataLabelsRange val="0"/>
                </c:ext>
                <c:ext xmlns:c16="http://schemas.microsoft.com/office/drawing/2014/chart" uri="{C3380CC4-5D6E-409C-BE32-E72D297353CC}">
                  <c16:uniqueId val="{00000013-6196-4E02-8290-C58AB9322098}"/>
                </c:ext>
              </c:extLst>
            </c:dLbl>
            <c:dLbl>
              <c:idx val="20"/>
              <c:tx>
                <c:strRef>
                  <c:f>Daten_Diagramme!$D$34</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{9347E90F-6A58-4435-BE75-07DD2CCF8D14}</c15:txfldGUID>
                      <c15:f>Daten_Diagramme!$D$34</c15:f>
                      <c15:dlblFieldTableCache>
                        <c:ptCount val="1"/>
                        <c:pt idx="0">
                          <c:v>-0.6</c:v>
                        </c:pt>
                      </c15:dlblFieldTableCache>
                    </c15:dlblFTEntry>
                  </c15:dlblFieldTable>
                  <c15:showDataLabelsRange val="0"/>
                </c:ext>
                <c:ext xmlns:c16="http://schemas.microsoft.com/office/drawing/2014/chart" uri="{C3380CC4-5D6E-409C-BE32-E72D297353CC}">
                  <c16:uniqueId val="{00000014-6196-4E02-8290-C58AB9322098}"/>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{3411635C-3CBB-4EA6-A29A-D9443B99B187}</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6196-4E02-8290-C58AB9322098}"/>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{D0EEE1B2-3D8E-41CD-A1D2-ED7C5FAF23CD}</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6196-4E02-8290-C58AB9322098}"/>
                </c:ext>
              </c:extLst>
            </c:dLbl>
            <c:dLbl>
              <c:idx val="23"/>
              <c:tx>
                <c:strRef>
                  <c:f>Daten_Diagramme!$D$37</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{C2253572-5D41-4588-8E4A-037CF92DADFB}</c15:txfldGUID>
                      <c15:f>Daten_Diagramme!$D$37</c15:f>
                      <c15:dlblFieldTableCache>
                        <c:ptCount val="1"/>
                        <c:pt idx="0">
                          <c:v>*</c:v>
                        </c:pt>
                      </c15:dlblFieldTableCache>
                    </c15:dlblFTEntry>
                  </c15:dlblFieldTable>
                  <c15:showDataLabelsRange val="0"/>
                </c:ext>
                <c:ext xmlns:c16="http://schemas.microsoft.com/office/drawing/2014/chart" uri="{C3380CC4-5D6E-409C-BE32-E72D297353CC}">
                  <c16:uniqueId val="{00000017-6196-4E02-8290-C58AB9322098}"/>
                </c:ext>
              </c:extLst>
            </c:dLbl>
            <c:dLbl>
              <c:idx val="24"/>
              <c:layout>
                <c:manualLayout>
                  <c:x val="4.7769028871392123E-3"/>
                  <c:y val="-4.6876052205785108E-5"/>
                </c:manualLayout>
              </c:layout>
              <c:tx>
                <c:strRef>
                  <c:f>Daten_Diagramme!$D$38</c:f>
                  <c:strCache>
                    <c:ptCount val="1"/>
                    <c:pt idx="0">
                      <c:v>*</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{6C923D03-66F6-4CC4-9457-E38912DB38CC}</c15:txfldGUID>
                      <c15:f>Daten_Diagramme!$D$38</c15:f>
                      <c15:dlblFieldTableCache>
                        <c:ptCount val="1"/>
                        <c:pt idx="0">
                          <c:v>*</c:v>
                        </c:pt>
                      </c15:dlblFieldTableCache>
                    </c15:dlblFTEntry>
                  </c15:dlblFieldTable>
                  <c15:showDataLabelsRange val="0"/>
                </c:ext>
                <c:ext xmlns:c16="http://schemas.microsoft.com/office/drawing/2014/chart" uri="{C3380CC4-5D6E-409C-BE32-E72D297353CC}">
                  <c16:uniqueId val="{00000018-6196-4E02-8290-C58AB9322098}"/>
                </c:ext>
              </c:extLst>
            </c:dLbl>
            <c:dLbl>
              <c:idx val="25"/>
              <c:tx>
                <c:strRef>
                  <c:f>Daten_Diagramme!$D$39</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{C801BAB2-FB91-4536-8F1B-41F802352571}</c15:txfldGUID>
                      <c15:f>Daten_Diagramme!$D$39</c15:f>
                      <c15:dlblFieldTableCache>
                        <c:ptCount val="1"/>
                        <c:pt idx="0">
                          <c:v>1.0</c:v>
                        </c:pt>
                      </c15:dlblFieldTableCache>
                    </c15:dlblFTEntry>
                  </c15:dlblFieldTable>
                  <c15:showDataLabelsRange val="0"/>
                </c:ext>
                <c:ext xmlns:c16="http://schemas.microsoft.com/office/drawing/2014/chart" uri="{C3380CC4-5D6E-409C-BE32-E72D297353CC}">
                  <c16:uniqueId val="{00000019-6196-4E02-8290-C58AB9322098}"/>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{4C834B6A-5C02-4166-B570-4E22D3AA7DD7}</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6196-4E02-8290-C58AB9322098}"/>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{E96BB39C-65D7-458C-8FE5-82CFDB427D6C}</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6196-4E02-8290-C58AB9322098}"/>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{D345CE98-C1E7-436D-A02F-1BFFA438F224}</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6196-4E02-8290-C58AB9322098}"/>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{FFB7A28F-1DA1-41B9-833C-D52FE2171F91}</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6196-4E02-8290-C58AB9322098}"/>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{DB5A7754-D2E9-44BD-AA3A-F2BA53C44C0E}</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6196-4E02-8290-C58AB9322098}"/>
                </c:ext>
              </c:extLst>
            </c:dLbl>
            <c:dLbl>
              <c:idx val="31"/>
              <c:tx>
                <c:strRef>
                  <c:f>Daten_Diagramme!$D$45</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{8055426F-99C3-4EE6-8D0B-49032C969598}</c15:txfldGUID>
                      <c15:f>Daten_Diagramme!$D$45</c15:f>
                      <c15:dlblFieldTableCache>
                        <c:ptCount val="1"/>
                        <c:pt idx="0">
                          <c:v>1.0</c:v>
                        </c:pt>
                      </c15:dlblFieldTableCache>
                    </c15:dlblFTEntry>
                  </c15:dlblFieldTable>
                  <c15:showDataLabelsRange val="0"/>
                </c:ext>
                <c:ext xmlns:c16="http://schemas.microsoft.com/office/drawing/2014/chart" uri="{C3380CC4-5D6E-409C-BE32-E72D297353CC}">
                  <c16:uniqueId val="{0000001F-6196-4E02-8290-C58AB932209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-0.15351205631271528</c:v>
                </c:pt>
                <c:pt idx="1">
                  <c:v>0</c:v>
                </c:pt>
                <c:pt idx="2">
                  <c:v>0</c:v>
                </c:pt>
                <c:pt idx="3">
                  <c:v>-3.0426884650317891</c:v>
                </c:pt>
                <c:pt idx="4">
                  <c:v>0.95497953615279674</c:v>
                </c:pt>
                <c:pt idx="5">
                  <c:v>-7.6005961251862892</c:v>
                </c:pt>
                <c:pt idx="6">
                  <c:v>0.54054054054054057</c:v>
                </c:pt>
                <c:pt idx="7">
                  <c:v>-6.4947468958930274</c:v>
                </c:pt>
                <c:pt idx="8">
                  <c:v>4.9050632911392409</c:v>
                </c:pt>
                <c:pt idx="9">
                  <c:v>-5.161461090524087</c:v>
                </c:pt>
                <c:pt idx="10">
                  <c:v>0</c:v>
                </c:pt>
                <c:pt idx="11">
                  <c:v>6.1200923787528865</c:v>
                </c:pt>
                <c:pt idx="12">
                  <c:v>-0.22172949002217296</c:v>
                </c:pt>
                <c:pt idx="13">
                  <c:v>5.1248357424441524</c:v>
                </c:pt>
                <c:pt idx="14">
                  <c:v>7.598784194528875</c:v>
                </c:pt>
                <c:pt idx="15">
                  <c:v>0</c:v>
                </c:pt>
                <c:pt idx="16">
                  <c:v>5.419766206163656</c:v>
                </c:pt>
                <c:pt idx="17">
                  <c:v>-1.3623978201634876</c:v>
                </c:pt>
                <c:pt idx="18">
                  <c:v>2.7624309392265194</c:v>
                </c:pt>
                <c:pt idx="19">
                  <c:v>0.20768431983385255</c:v>
                </c:pt>
                <c:pt idx="20">
                  <c:v>-0.62695924764890287</c:v>
                </c:pt>
                <c:pt idx="21">
                  <c:v>0</c:v>
                </c:pt>
                <c:pt idx="23">
                  <c:v>0</c:v>
                </c:pt>
                <c:pt idx="24">
                  <c:v>0</c:v>
                </c:pt>
                <c:pt idx="25">
                  <c:v>1.0355648535564854</c:v>
                </c:pt>
              </c:numCache>
            </c:numRef>
          </c:val>
          <c:extLst>
            <c:ext xmlns:c16="http://schemas.microsoft.com/office/drawing/2014/chart" uri="{C3380CC4-5D6E-409C-BE32-E72D297353CC}">
              <c16:uniqueId val="{00000020-6196-4E02-8290-C58AB9322098}"/>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{70A2CDA5-5357-404E-998F-002B18FFF877}</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6196-4E02-8290-C58AB9322098}"/>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{79717DA1-B3B1-421C-8305-9123D1FDC6C5}</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6196-4E02-8290-C58AB9322098}"/>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{D5391C1E-5D35-4130-9BE0-2FC2D8F8D517}</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6196-4E02-8290-C58AB9322098}"/>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{CD673102-EAF1-4718-99A0-C1262D18D7FE}</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6196-4E02-8290-C58AB9322098}"/>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{89D22052-A8F0-4C6F-A067-F258E94A203F}</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6196-4E02-8290-C58AB9322098}"/>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{B77F554E-6E44-4DE1-A027-612F4D3F4DBE}</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6196-4E02-8290-C58AB9322098}"/>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{30D17EDF-51F4-41BE-9F8C-395F8896A373}</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6196-4E02-8290-C58AB9322098}"/>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{EDFB3828-BFB1-470D-B047-A4EB7021331B}</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6196-4E02-8290-C58AB9322098}"/>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{F2407443-572A-4BC4-9692-27C56E4B7DAA}</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6196-4E02-8290-C58AB9322098}"/>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{72B750F8-D99E-439C-9EAC-8E7E72D6E75A}</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6196-4E02-8290-C58AB9322098}"/>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{BA538588-A683-4DD2-B0ED-3BA3B0C84A26}</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6196-4E02-8290-C58AB9322098}"/>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{03B8B410-25F2-431A-B24A-F22E55872563}</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6196-4E02-8290-C58AB9322098}"/>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{589B0536-CEC9-4376-A48F-64551A5A6133}</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6196-4E02-8290-C58AB9322098}"/>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{AA18717B-BB25-42D5-8F85-79CEB095A044}</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6196-4E02-8290-C58AB9322098}"/>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{73E51461-DDB0-4ADC-8542-346E6CA4727C}</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6196-4E02-8290-C58AB9322098}"/>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{14C5CAC5-72D1-4984-8531-F3FF3A126894}</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6196-4E02-8290-C58AB9322098}"/>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{8FAE5D24-526F-4F37-8871-84F60754D1AD}</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6196-4E02-8290-C58AB9322098}"/>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{467251E3-351C-4DB5-818C-E70184DE3DB1}</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6196-4E02-8290-C58AB9322098}"/>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{3D4C1A38-DC4B-4CFC-968F-CBEB6B21CD66}</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6196-4E02-8290-C58AB9322098}"/>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{554BEA38-2562-4F9F-A177-E3309010A806}</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6196-4E02-8290-C58AB9322098}"/>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{AD68A2A7-9350-4ABF-875A-54BF37E71604}</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6196-4E02-8290-C58AB9322098}"/>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{BEE1DCD7-FB95-4CB8-8264-4BF01E3DF541}</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6196-4E02-8290-C58AB9322098}"/>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{23CD51AF-30FF-4993-9231-1006D71E730B}</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6196-4E02-8290-C58AB9322098}"/>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{6367A9E6-91D6-4897-B783-01D642C616C8}</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6196-4E02-8290-C58AB9322098}"/>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{6AD4752D-512D-4666-AB80-A7902DBDD73C}</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6196-4E02-8290-C58AB9322098}"/>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{8858D76A-C135-421B-ABEF-387E61C3BC93}</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6196-4E02-8290-C58AB9322098}"/>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{9E3AAA91-455D-4543-A4B9-9852EB9D7C24}</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6196-4E02-8290-C58AB9322098}"/>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{CF4D448F-257E-4DE5-852B-35E310C96194}</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6196-4E02-8290-C58AB9322098}"/>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{5437522A-5E9C-4F04-8E7D-891A19D8FC96}</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6196-4E02-8290-C58AB9322098}"/>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{737A0507-6FBC-46FA-AB91-E412F3C6EF74}</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6196-4E02-8290-C58AB9322098}"/>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{06C0BF0F-C09C-4706-9DDC-F4DE5CA0EE30}</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6196-4E02-8290-C58AB9322098}"/>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{355CD82E-FA96-4B4A-B095-55809E4A1617}</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6196-4E02-8290-C58AB932209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-0.75</c:v>
                </c:pt>
                <c:pt idx="2">
                  <c:v>-0.75</c:v>
                </c:pt>
                <c:pt idx="3">
                  <c:v>0</c:v>
                </c:pt>
                <c:pt idx="4">
                  <c:v>0</c:v>
                </c:pt>
                <c:pt idx="5">
                  <c:v>0</c:v>
                </c:pt>
                <c:pt idx="6">
                  <c:v>0</c:v>
                </c:pt>
                <c:pt idx="7">
                  <c:v>0</c:v>
                </c:pt>
                <c:pt idx="8">
                  <c:v>0</c:v>
                </c:pt>
                <c:pt idx="9">
                  <c:v>0</c:v>
                </c:pt>
                <c:pt idx="10">
                  <c:v>-0.75</c:v>
                </c:pt>
                <c:pt idx="11">
                  <c:v>0</c:v>
                </c:pt>
                <c:pt idx="12">
                  <c:v>0</c:v>
                </c:pt>
                <c:pt idx="13">
                  <c:v>0</c:v>
                </c:pt>
                <c:pt idx="14">
                  <c:v>0</c:v>
                </c:pt>
                <c:pt idx="15">
                  <c:v>-0.75</c:v>
                </c:pt>
                <c:pt idx="16">
                  <c:v>0</c:v>
                </c:pt>
                <c:pt idx="17">
                  <c:v>0</c:v>
                </c:pt>
                <c:pt idx="18">
                  <c:v>0</c:v>
                </c:pt>
                <c:pt idx="19">
                  <c:v>0</c:v>
                </c:pt>
                <c:pt idx="20">
                  <c:v>0</c:v>
                </c:pt>
                <c:pt idx="21">
                  <c:v>0</c:v>
                </c:pt>
                <c:pt idx="22">
                  <c:v>0</c:v>
                </c:pt>
                <c:pt idx="23">
                  <c:v>-0.75</c:v>
                </c:pt>
                <c:pt idx="24">
                  <c:v>-0.75</c:v>
                </c:pt>
                <c:pt idx="25">
                  <c:v>0</c:v>
                </c:pt>
              </c:numCache>
            </c:numRef>
          </c:val>
          <c:extLst>
            <c:ext xmlns:c16="http://schemas.microsoft.com/office/drawing/2014/chart" uri="{C3380CC4-5D6E-409C-BE32-E72D297353CC}">
              <c16:uniqueId val="{00000041-6196-4E02-8290-C58AB9322098}"/>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45</c:v>
                </c:pt>
                <c:pt idx="2">
                  <c:v>45</c:v>
                </c:pt>
                <c:pt idx="3">
                  <c:v>#N/A</c:v>
                </c:pt>
                <c:pt idx="4">
                  <c:v>#N/A</c:v>
                </c:pt>
                <c:pt idx="5">
                  <c:v>#N/A</c:v>
                </c:pt>
                <c:pt idx="6">
                  <c:v>#N/A</c:v>
                </c:pt>
                <c:pt idx="7">
                  <c:v>#N/A</c:v>
                </c:pt>
                <c:pt idx="8">
                  <c:v>#N/A</c:v>
                </c:pt>
                <c:pt idx="9">
                  <c:v>#N/A</c:v>
                </c:pt>
                <c:pt idx="10">
                  <c:v>45</c:v>
                </c:pt>
                <c:pt idx="11">
                  <c:v>#N/A</c:v>
                </c:pt>
                <c:pt idx="12">
                  <c:v>#N/A</c:v>
                </c:pt>
                <c:pt idx="13">
                  <c:v>#N/A</c:v>
                </c:pt>
                <c:pt idx="14">
                  <c:v>#N/A</c:v>
                </c:pt>
                <c:pt idx="15">
                  <c:v>45</c:v>
                </c:pt>
                <c:pt idx="16">
                  <c:v>#N/A</c:v>
                </c:pt>
                <c:pt idx="17">
                  <c:v>#N/A</c:v>
                </c:pt>
                <c:pt idx="18">
                  <c:v>#N/A</c:v>
                </c:pt>
                <c:pt idx="19">
                  <c:v>#N/A</c:v>
                </c:pt>
                <c:pt idx="20">
                  <c:v>#N/A</c:v>
                </c:pt>
                <c:pt idx="21">
                  <c:v>#N/A</c:v>
                </c:pt>
                <c:pt idx="22">
                  <c:v>#N/A</c:v>
                </c:pt>
                <c:pt idx="23">
                  <c:v>45</c:v>
                </c:pt>
                <c:pt idx="24">
                  <c:v>45</c:v>
                </c:pt>
                <c:pt idx="25">
                  <c:v>#N/A</c:v>
                </c:pt>
              </c:numCache>
            </c:numRef>
          </c:xVal>
          <c:yVal>
            <c:numRef>
              <c:f>Daten_Diagramme!$J$14:$J$39</c:f>
              <c:numCache>
                <c:formatCode>General</c:formatCode>
                <c:ptCount val="26"/>
                <c:pt idx="0">
                  <c:v>#N/A</c:v>
                </c:pt>
                <c:pt idx="1">
                  <c:v>15</c:v>
                </c:pt>
                <c:pt idx="2">
                  <c:v>25</c:v>
                </c:pt>
                <c:pt idx="3">
                  <c:v>#N/A</c:v>
                </c:pt>
                <c:pt idx="4">
                  <c:v>#N/A</c:v>
                </c:pt>
                <c:pt idx="5">
                  <c:v>#N/A</c:v>
                </c:pt>
                <c:pt idx="6">
                  <c:v>#N/A</c:v>
                </c:pt>
                <c:pt idx="7">
                  <c:v>#N/A</c:v>
                </c:pt>
                <c:pt idx="8">
                  <c:v>#N/A</c:v>
                </c:pt>
                <c:pt idx="9">
                  <c:v>#N/A</c:v>
                </c:pt>
                <c:pt idx="10">
                  <c:v>108</c:v>
                </c:pt>
                <c:pt idx="11">
                  <c:v>#N/A</c:v>
                </c:pt>
                <c:pt idx="12">
                  <c:v>#N/A</c:v>
                </c:pt>
                <c:pt idx="13">
                  <c:v>#N/A</c:v>
                </c:pt>
                <c:pt idx="14">
                  <c:v>#N/A</c:v>
                </c:pt>
                <c:pt idx="15">
                  <c:v>160</c:v>
                </c:pt>
                <c:pt idx="16">
                  <c:v>#N/A</c:v>
                </c:pt>
                <c:pt idx="17">
                  <c:v>#N/A</c:v>
                </c:pt>
                <c:pt idx="18">
                  <c:v>#N/A</c:v>
                </c:pt>
                <c:pt idx="19">
                  <c:v>#N/A</c:v>
                </c:pt>
                <c:pt idx="20">
                  <c:v>#N/A</c:v>
                </c:pt>
                <c:pt idx="21">
                  <c:v>#N/A</c:v>
                </c:pt>
                <c:pt idx="22">
                  <c:v>#N/A</c:v>
                </c:pt>
                <c:pt idx="23">
                  <c:v>242</c:v>
                </c:pt>
                <c:pt idx="24">
                  <c:v>253</c:v>
                </c:pt>
                <c:pt idx="25">
                  <c:v>#N/A</c:v>
                </c:pt>
              </c:numCache>
            </c:numRef>
          </c:yVal>
          <c:smooth val="0"/>
          <c:extLst>
            <c:ext xmlns:c16="http://schemas.microsoft.com/office/drawing/2014/chart" uri="{C3380CC4-5D6E-409C-BE32-E72D297353CC}">
              <c16:uniqueId val="{00000042-6196-4E02-8290-C58AB9322098}"/>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{EAD08348-65A2-4619-B080-4ABA68DDA89A}</c15:txfldGUID>
                      <c15:f>Daten_Diagramme!$E$14</c15:f>
                      <c15:dlblFieldTableCache>
                        <c:ptCount val="1"/>
                        <c:pt idx="0">
                          <c:v>-1.4</c:v>
                        </c:pt>
                      </c15:dlblFieldTableCache>
                    </c15:dlblFTEntry>
                  </c15:dlblFieldTable>
                  <c15:showDataLabelsRange val="0"/>
                </c:ext>
                <c:ext xmlns:c16="http://schemas.microsoft.com/office/drawing/2014/chart" uri="{C3380CC4-5D6E-409C-BE32-E72D297353CC}">
                  <c16:uniqueId val="{00000000-92FB-4862-BF05-B08C93E2B62A}"/>
                </c:ext>
              </c:extLst>
            </c:dLbl>
            <c:dLbl>
              <c:idx val="1"/>
              <c:tx>
                <c:strRef>
                  <c:f>Daten_Diagramme!$E$15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{3CF7EC6E-7E36-469D-8C5C-4BF061BAA3A9}</c15:txfldGUID>
                      <c15:f>Daten_Diagramme!$E$15</c15:f>
                      <c15:dlblFieldTableCache>
                        <c:ptCount val="1"/>
                        <c:pt idx="0">
                          <c:v>*</c:v>
                        </c:pt>
                      </c15:dlblFieldTableCache>
                    </c15:dlblFTEntry>
                  </c15:dlblFieldTable>
                  <c15:showDataLabelsRange val="0"/>
                </c:ext>
                <c:ext xmlns:c16="http://schemas.microsoft.com/office/drawing/2014/chart" uri="{C3380CC4-5D6E-409C-BE32-E72D297353CC}">
                  <c16:uniqueId val="{00000001-92FB-4862-BF05-B08C93E2B62A}"/>
                </c:ext>
              </c:extLst>
            </c:dLbl>
            <c:dLbl>
              <c:idx val="2"/>
              <c:tx>
                <c:strRef>
                  <c:f>Daten_Diagramme!$E$16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{D9F980D3-AE35-422F-B071-F6E64D6370D0}</c15:txfldGUID>
                      <c15:f>Daten_Diagramme!$E$16</c15:f>
                      <c15:dlblFieldTableCache>
                        <c:ptCount val="1"/>
                        <c:pt idx="0">
                          <c:v>*</c:v>
                        </c:pt>
                      </c15:dlblFieldTableCache>
                    </c15:dlblFTEntry>
                  </c15:dlblFieldTable>
                  <c15:showDataLabelsRange val="0"/>
                </c:ext>
                <c:ext xmlns:c16="http://schemas.microsoft.com/office/drawing/2014/chart" uri="{C3380CC4-5D6E-409C-BE32-E72D297353CC}">
                  <c16:uniqueId val="{00000002-92FB-4862-BF05-B08C93E2B62A}"/>
                </c:ext>
              </c:extLst>
            </c:dLbl>
            <c:dLbl>
              <c:idx val="3"/>
              <c:tx>
                <c:strRef>
                  <c:f>Daten_Diagramme!$E$17</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{5DAB45E8-2935-4063-BCDF-77B73E4A2D96}</c15:txfldGUID>
                      <c15:f>Daten_Diagramme!$E$17</c15:f>
                      <c15:dlblFieldTableCache>
                        <c:ptCount val="1"/>
                        <c:pt idx="0">
                          <c:v>-5.8</c:v>
                        </c:pt>
                      </c15:dlblFieldTableCache>
                    </c15:dlblFTEntry>
                  </c15:dlblFieldTable>
                  <c15:showDataLabelsRange val="0"/>
                </c:ext>
                <c:ext xmlns:c16="http://schemas.microsoft.com/office/drawing/2014/chart" uri="{C3380CC4-5D6E-409C-BE32-E72D297353CC}">
                  <c16:uniqueId val="{00000003-92FB-4862-BF05-B08C93E2B62A}"/>
                </c:ext>
              </c:extLst>
            </c:dLbl>
            <c:dLbl>
              <c:idx val="4"/>
              <c:tx>
                <c:strRef>
                  <c:f>Daten_Diagramme!$E$18</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{008C0530-6EEE-49F6-B4A0-CA90177463DB}</c15:txfldGUID>
                      <c15:f>Daten_Diagramme!$E$18</c15:f>
                      <c15:dlblFieldTableCache>
                        <c:ptCount val="1"/>
                        <c:pt idx="0">
                          <c:v>2.6</c:v>
                        </c:pt>
                      </c15:dlblFieldTableCache>
                    </c15:dlblFTEntry>
                  </c15:dlblFieldTable>
                  <c15:showDataLabelsRange val="0"/>
                </c:ext>
                <c:ext xmlns:c16="http://schemas.microsoft.com/office/drawing/2014/chart" uri="{C3380CC4-5D6E-409C-BE32-E72D297353CC}">
                  <c16:uniqueId val="{00000004-92FB-4862-BF05-B08C93E2B62A}"/>
                </c:ext>
              </c:extLst>
            </c:dLbl>
            <c:dLbl>
              <c:idx val="5"/>
              <c:tx>
                <c:strRef>
                  <c:f>Daten_Diagramme!$E$19</c:f>
                  <c:strCache>
                    <c:ptCount val="1"/>
                    <c:pt idx="0">
                      <c:v>-14.0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{CF6B2D4B-7846-4C5D-B31B-155CD6E2EB10}</c15:txfldGUID>
                      <c15:f>Daten_Diagramme!$E$19</c15:f>
                      <c15:dlblFieldTableCache>
                        <c:ptCount val="1"/>
                        <c:pt idx="0">
                          <c:v>-14.0</c:v>
                        </c:pt>
                      </c15:dlblFieldTableCache>
                    </c15:dlblFTEntry>
                  </c15:dlblFieldTable>
                  <c15:showDataLabelsRange val="0"/>
                </c:ext>
                <c:ext xmlns:c16="http://schemas.microsoft.com/office/drawing/2014/chart" uri="{C3380CC4-5D6E-409C-BE32-E72D297353CC}">
                  <c16:uniqueId val="{00000005-92FB-4862-BF05-B08C93E2B62A}"/>
                </c:ext>
              </c:extLst>
            </c:dLbl>
            <c:dLbl>
              <c:idx val="6"/>
              <c:tx>
                <c:strRef>
                  <c:f>Daten_Diagramme!$E$20</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{E59DEE27-3043-491B-96E9-45618D6B3D4A}</c15:txfldGUID>
                      <c15:f>Daten_Diagramme!$E$20</c15:f>
                      <c15:dlblFieldTableCache>
                        <c:ptCount val="1"/>
                        <c:pt idx="0">
                          <c:v>1.1</c:v>
                        </c:pt>
                      </c15:dlblFieldTableCache>
                    </c15:dlblFTEntry>
                  </c15:dlblFieldTable>
                  <c15:showDataLabelsRange val="0"/>
                </c:ext>
                <c:ext xmlns:c16="http://schemas.microsoft.com/office/drawing/2014/chart" uri="{C3380CC4-5D6E-409C-BE32-E72D297353CC}">
                  <c16:uniqueId val="{00000006-92FB-4862-BF05-B08C93E2B62A}"/>
                </c:ext>
              </c:extLst>
            </c:dLbl>
            <c:dLbl>
              <c:idx val="7"/>
              <c:tx>
                <c:strRef>
                  <c:f>Daten_Diagramme!$E$21</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{6C4B13E9-5310-48D8-AB16-CEC78196507A}</c15:txfldGUID>
                      <c15:f>Daten_Diagramme!$E$21</c15:f>
                      <c15:dlblFieldTableCache>
                        <c:ptCount val="1"/>
                        <c:pt idx="0">
                          <c:v>6.3</c:v>
                        </c:pt>
                      </c15:dlblFieldTableCache>
                    </c15:dlblFTEntry>
                  </c15:dlblFieldTable>
                  <c15:showDataLabelsRange val="0"/>
                </c:ext>
                <c:ext xmlns:c16="http://schemas.microsoft.com/office/drawing/2014/chart" uri="{C3380CC4-5D6E-409C-BE32-E72D297353CC}">
                  <c16:uniqueId val="{00000007-92FB-4862-BF05-B08C93E2B62A}"/>
                </c:ext>
              </c:extLst>
            </c:dLbl>
            <c:dLbl>
              <c:idx val="8"/>
              <c:tx>
                <c:strRef>
                  <c:f>Daten_Diagramme!$E$22</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{5EB15DED-900D-4DCB-BFFE-A8C1DB9F347F}</c15:txfldGUID>
                      <c15:f>Daten_Diagramme!$E$22</c15:f>
                      <c15:dlblFieldTableCache>
                        <c:ptCount val="1"/>
                        <c:pt idx="0">
                          <c:v>1.7</c:v>
                        </c:pt>
                      </c15:dlblFieldTableCache>
                    </c15:dlblFTEntry>
                  </c15:dlblFieldTable>
                  <c15:showDataLabelsRange val="0"/>
                </c:ext>
                <c:ext xmlns:c16="http://schemas.microsoft.com/office/drawing/2014/chart" uri="{C3380CC4-5D6E-409C-BE32-E72D297353CC}">
                  <c16:uniqueId val="{00000008-92FB-4862-BF05-B08C93E2B62A}"/>
                </c:ext>
              </c:extLst>
            </c:dLbl>
            <c:dLbl>
              <c:idx val="9"/>
              <c:tx>
                <c:strRef>
                  <c:f>Daten_Diagramme!$E$23</c:f>
                  <c:strCache>
                    <c:ptCount val="1"/>
                    <c:pt idx="0">
                      <c:v>-10.6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{0E87C6DF-300B-4BBE-B5F1-1DADD97C5398}</c15:txfldGUID>
                      <c15:f>Daten_Diagramme!$E$23</c15:f>
                      <c15:dlblFieldTableCache>
                        <c:ptCount val="1"/>
                        <c:pt idx="0">
                          <c:v>-10.6</c:v>
                        </c:pt>
                      </c15:dlblFieldTableCache>
                    </c15:dlblFTEntry>
                  </c15:dlblFieldTable>
                  <c15:showDataLabelsRange val="0"/>
                </c:ext>
                <c:ext xmlns:c16="http://schemas.microsoft.com/office/drawing/2014/chart" uri="{C3380CC4-5D6E-409C-BE32-E72D297353CC}">
                  <c16:uniqueId val="{00000009-92FB-4862-BF05-B08C93E2B62A}"/>
                </c:ext>
              </c:extLst>
            </c:dLbl>
            <c:dLbl>
              <c:idx val="10"/>
              <c:tx>
                <c:strRef>
                  <c:f>Daten_Diagramme!$E$24</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{C7D99AE3-6624-4F62-9341-3510BBA93CD0}</c15:txfldGUID>
                      <c15:f>Daten_Diagramme!$E$24</c15:f>
                      <c15:dlblFieldTableCache>
                        <c:ptCount val="1"/>
                        <c:pt idx="0">
                          <c:v>*</c:v>
                        </c:pt>
                      </c15:dlblFieldTableCache>
                    </c15:dlblFTEntry>
                  </c15:dlblFieldTable>
                  <c15:showDataLabelsRange val="0"/>
                </c:ext>
                <c:ext xmlns:c16="http://schemas.microsoft.com/office/drawing/2014/chart" uri="{C3380CC4-5D6E-409C-BE32-E72D297353CC}">
                  <c16:uniqueId val="{0000000A-92FB-4862-BF05-B08C93E2B62A}"/>
                </c:ext>
              </c:extLst>
            </c:dLbl>
            <c:dLbl>
              <c:idx val="11"/>
              <c:tx>
                <c:strRef>
                  <c:f>Daten_Diagramme!$E$25</c:f>
                  <c:strCache>
                    <c:ptCount val="1"/>
                    <c:pt idx="0">
                      <c:v>21.3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{C7B40D32-0974-4B27-8EE2-15105DA10CFA}</c15:txfldGUID>
                      <c15:f>Daten_Diagramme!$E$25</c15:f>
                      <c15:dlblFieldTableCache>
                        <c:ptCount val="1"/>
                        <c:pt idx="0">
                          <c:v>21.3</c:v>
                        </c:pt>
                      </c15:dlblFieldTableCache>
                    </c15:dlblFTEntry>
                  </c15:dlblFieldTable>
                  <c15:showDataLabelsRange val="0"/>
                </c:ext>
                <c:ext xmlns:c16="http://schemas.microsoft.com/office/drawing/2014/chart" uri="{C3380CC4-5D6E-409C-BE32-E72D297353CC}">
                  <c16:uniqueId val="{0000000B-92FB-4862-BF05-B08C93E2B62A}"/>
                </c:ext>
              </c:extLst>
            </c:dLbl>
            <c:dLbl>
              <c:idx val="12"/>
              <c:tx>
                <c:strRef>
                  <c:f>Daten_Diagramme!$E$26</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{0AC8BA3D-C700-40EC-B26A-B0955BAB9337}</c15:txfldGUID>
                      <c15:f>Daten_Diagramme!$E$26</c15:f>
                      <c15:dlblFieldTableCache>
                        <c:ptCount val="1"/>
                        <c:pt idx="0">
                          <c:v>-1.1</c:v>
                        </c:pt>
                      </c15:dlblFieldTableCache>
                    </c15:dlblFTEntry>
                  </c15:dlblFieldTable>
                  <c15:showDataLabelsRange val="0"/>
                </c:ext>
                <c:ext xmlns:c16="http://schemas.microsoft.com/office/drawing/2014/chart" uri="{C3380CC4-5D6E-409C-BE32-E72D297353CC}">
                  <c16:uniqueId val="{0000000C-92FB-4862-BF05-B08C93E2B62A}"/>
                </c:ext>
              </c:extLst>
            </c:dLbl>
            <c:dLbl>
              <c:idx val="13"/>
              <c:tx>
                <c:strRef>
                  <c:f>Daten_Diagramme!$E$27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{82BEECCC-C052-404A-AC8B-CFB0EA86B16E}</c15:txfldGUID>
                      <c15:f>Daten_Diagramme!$E$27</c15:f>
                      <c15:dlblFieldTableCache>
                        <c:ptCount val="1"/>
                        <c:pt idx="0">
                          <c:v>1.0</c:v>
                        </c:pt>
                      </c15:dlblFieldTableCache>
                    </c15:dlblFTEntry>
                  </c15:dlblFieldTable>
                  <c15:showDataLabelsRange val="0"/>
                </c:ext>
                <c:ext xmlns:c16="http://schemas.microsoft.com/office/drawing/2014/chart" uri="{C3380CC4-5D6E-409C-BE32-E72D297353CC}">
                  <c16:uniqueId val="{0000000D-92FB-4862-BF05-B08C93E2B62A}"/>
                </c:ext>
              </c:extLst>
            </c:dLbl>
            <c:dLbl>
              <c:idx val="14"/>
              <c:tx>
                <c:strRef>
                  <c:f>Daten_Diagramme!$E$28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{6D8AA361-2F8C-4D0A-AF52-894C4D956ED6}</c15:txfldGUID>
                      <c15:f>Daten_Diagramme!$E$28</c15:f>
                      <c15:dlblFieldTableCache>
                        <c:ptCount val="1"/>
                        <c:pt idx="0">
                          <c:v>-1.0</c:v>
                        </c:pt>
                      </c15:dlblFieldTableCache>
                    </c15:dlblFTEntry>
                  </c15:dlblFieldTable>
                  <c15:showDataLabelsRange val="0"/>
                </c:ext>
                <c:ext xmlns:c16="http://schemas.microsoft.com/office/drawing/2014/chart" uri="{C3380CC4-5D6E-409C-BE32-E72D297353CC}">
                  <c16:uniqueId val="{0000000E-92FB-4862-BF05-B08C93E2B62A}"/>
                </c:ext>
              </c:extLst>
            </c:dLbl>
            <c:dLbl>
              <c:idx val="15"/>
              <c:tx>
                <c:strRef>
                  <c:f>Daten_Diagramme!$E$29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{631FBB21-1B80-4BFA-9902-7A6CD12E002E}</c15:txfldGUID>
                      <c15:f>Daten_Diagramme!$E$29</c15:f>
                      <c15:dlblFieldTableCache>
                        <c:ptCount val="1"/>
                        <c:pt idx="0">
                          <c:v>*</c:v>
                        </c:pt>
                      </c15:dlblFieldTableCache>
                    </c15:dlblFTEntry>
                  </c15:dlblFieldTable>
                  <c15:showDataLabelsRange val="0"/>
                </c:ext>
                <c:ext xmlns:c16="http://schemas.microsoft.com/office/drawing/2014/chart" uri="{C3380CC4-5D6E-409C-BE32-E72D297353CC}">
                  <c16:uniqueId val="{0000000F-92FB-4862-BF05-B08C93E2B62A}"/>
                </c:ext>
              </c:extLst>
            </c:dLbl>
            <c:dLbl>
              <c:idx val="16"/>
              <c:tx>
                <c:strRef>
                  <c:f>Daten_Diagramme!$E$30</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{85514727-2048-42BC-BA9B-DBCAC31AF2A4}</c15:txfldGUID>
                      <c15:f>Daten_Diagramme!$E$30</c15:f>
                      <c15:dlblFieldTableCache>
                        <c:ptCount val="1"/>
                        <c:pt idx="0">
                          <c:v>-2.6</c:v>
                        </c:pt>
                      </c15:dlblFieldTableCache>
                    </c15:dlblFTEntry>
                  </c15:dlblFieldTable>
                  <c15:showDataLabelsRange val="0"/>
                </c:ext>
                <c:ext xmlns:c16="http://schemas.microsoft.com/office/drawing/2014/chart" uri="{C3380CC4-5D6E-409C-BE32-E72D297353CC}">
                  <c16:uniqueId val="{00000010-92FB-4862-BF05-B08C93E2B62A}"/>
                </c:ext>
              </c:extLst>
            </c:dLbl>
            <c:dLbl>
              <c:idx val="17"/>
              <c:tx>
                <c:strRef>
                  <c:f>Daten_Diagramme!$E$31</c:f>
                  <c:strCache>
                    <c:ptCount val="1"/>
                    <c:pt idx="0">
                      <c:v>10.8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{9993C0E2-BE42-4A98-B4C8-DC60A9C7E614}</c15:txfldGUID>
                      <c15:f>Daten_Diagramme!$E$31</c15:f>
                      <c15:dlblFieldTableCache>
                        <c:ptCount val="1"/>
                        <c:pt idx="0">
                          <c:v>10.8</c:v>
                        </c:pt>
                      </c15:dlblFieldTableCache>
                    </c15:dlblFTEntry>
                  </c15:dlblFieldTable>
                  <c15:showDataLabelsRange val="0"/>
                </c:ext>
                <c:ext xmlns:c16="http://schemas.microsoft.com/office/drawing/2014/chart" uri="{C3380CC4-5D6E-409C-BE32-E72D297353CC}">
                  <c16:uniqueId val="{00000011-92FB-4862-BF05-B08C93E2B62A}"/>
                </c:ext>
              </c:extLst>
            </c:dLbl>
            <c:dLbl>
              <c:idx val="18"/>
              <c:tx>
                <c:strRef>
                  <c:f>Daten_Diagramme!$E$32</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{CC60AB5A-A010-4260-9E7D-4D07283524CF}</c15:txfldGUID>
                      <c15:f>Daten_Diagramme!$E$32</c15:f>
                      <c15:dlblFieldTableCache>
                        <c:ptCount val="1"/>
                        <c:pt idx="0">
                          <c:v>2.4</c:v>
                        </c:pt>
                      </c15:dlblFieldTableCache>
                    </c15:dlblFTEntry>
                  </c15:dlblFieldTable>
                  <c15:showDataLabelsRange val="0"/>
                </c:ext>
                <c:ext xmlns:c16="http://schemas.microsoft.com/office/drawing/2014/chart" uri="{C3380CC4-5D6E-409C-BE32-E72D297353CC}">
                  <c16:uniqueId val="{00000012-92FB-4862-BF05-B08C93E2B62A}"/>
                </c:ext>
              </c:extLst>
            </c:dLbl>
            <c:dLbl>
              <c:idx val="19"/>
              <c:tx>
                <c:strRef>
                  <c:f>Daten_Diagramme!$E$33</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{BD34DFAB-33D8-4F92-89E1-F5744C709519}</c15:txfldGUID>
                      <c15:f>Daten_Diagramme!$E$33</c15:f>
                      <c15:dlblFieldTableCache>
                        <c:ptCount val="1"/>
                        <c:pt idx="0">
                          <c:v>5.8</c:v>
                        </c:pt>
                      </c15:dlblFieldTableCache>
                    </c15:dlblFTEntry>
                  </c15:dlblFieldTable>
                  <c15:showDataLabelsRange val="0"/>
                </c:ext>
                <c:ext xmlns:c16="http://schemas.microsoft.com/office/drawing/2014/chart" uri="{C3380CC4-5D6E-409C-BE32-E72D297353CC}">
                  <c16:uniqueId val="{00000013-92FB-4862-BF05-B08C93E2B62A}"/>
                </c:ext>
              </c:extLst>
            </c:dLbl>
            <c:dLbl>
              <c:idx val="20"/>
              <c:tx>
                <c:strRef>
                  <c:f>Daten_Diagramme!$E$34</c:f>
                  <c:strCache>
                    <c:ptCount val="1"/>
                    <c:pt idx="0">
                      <c:v>-7.1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{13CFA60E-BBBC-4AC4-A1C7-C3DD9859A583}</c15:txfldGUID>
                      <c15:f>Daten_Diagramme!$E$34</c15:f>
                      <c15:dlblFieldTableCache>
                        <c:ptCount val="1"/>
                        <c:pt idx="0">
                          <c:v>-7.1</c:v>
                        </c:pt>
                      </c15:dlblFieldTableCache>
                    </c15:dlblFTEntry>
                  </c15:dlblFieldTable>
                  <c15:showDataLabelsRange val="0"/>
                </c:ext>
                <c:ext xmlns:c16="http://schemas.microsoft.com/office/drawing/2014/chart" uri="{C3380CC4-5D6E-409C-BE32-E72D297353CC}">
                  <c16:uniqueId val="{00000014-92FB-4862-BF05-B08C93E2B62A}"/>
                </c:ext>
              </c:extLst>
            </c:dLbl>
            <c:dLbl>
              <c:idx val="21"/>
              <c:tx>
                <c:strRef>
                  <c:f>Daten_Diagramme!$E$35</c:f>
                  <c:strCache>
                    <c:ptCount val="1"/>
                    <c:pt idx="0">
                      <c:v>50.0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{10C93494-9D5F-42DD-A9C5-FC7450CBEC61}</c15:txfldGUID>
                      <c15:f>Daten_Diagramme!$E$35</c15:f>
                      <c15:dlblFieldTableCache>
                        <c:ptCount val="1"/>
                        <c:pt idx="0">
                          <c:v>50.0</c:v>
                        </c:pt>
                      </c15:dlblFieldTableCache>
                    </c15:dlblFTEntry>
                  </c15:dlblFieldTable>
                  <c15:showDataLabelsRange val="0"/>
                </c:ext>
                <c:ext xmlns:c16="http://schemas.microsoft.com/office/drawing/2014/chart" uri="{C3380CC4-5D6E-409C-BE32-E72D297353CC}">
                  <c16:uniqueId val="{00000015-92FB-4862-BF05-B08C93E2B62A}"/>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{286D9E8B-87B7-48CA-8EF3-3C804FFA7EB5}</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92FB-4862-BF05-B08C93E2B62A}"/>
                </c:ext>
              </c:extLst>
            </c:dLbl>
            <c:dLbl>
              <c:idx val="23"/>
              <c:tx>
                <c:strRef>
                  <c:f>Daten_Diagramme!$E$37</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{5BC7E221-0775-440F-85CB-CFF664199619}</c15:txfldGUID>
                      <c15:f>Daten_Diagramme!$E$37</c15:f>
                      <c15:dlblFieldTableCache>
                        <c:ptCount val="1"/>
                        <c:pt idx="0">
                          <c:v>*</c:v>
                        </c:pt>
                      </c15:dlblFieldTableCache>
                    </c15:dlblFTEntry>
                  </c15:dlblFieldTable>
                  <c15:showDataLabelsRange val="0"/>
                </c:ext>
                <c:ext xmlns:c16="http://schemas.microsoft.com/office/drawing/2014/chart" uri="{C3380CC4-5D6E-409C-BE32-E72D297353CC}">
                  <c16:uniqueId val="{00000017-92FB-4862-BF05-B08C93E2B62A}"/>
                </c:ext>
              </c:extLst>
            </c:dLbl>
            <c:dLbl>
              <c:idx val="24"/>
              <c:tx>
                <c:strRef>
                  <c:f>Daten_Diagramme!$E$38</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{287AB640-FBD1-47EF-A13C-5C3E02F16641}</c15:txfldGUID>
                      <c15:f>Daten_Diagramme!$E$38</c15:f>
                      <c15:dlblFieldTableCache>
                        <c:ptCount val="1"/>
                        <c:pt idx="0">
                          <c:v>*</c:v>
                        </c:pt>
                      </c15:dlblFieldTableCache>
                    </c15:dlblFTEntry>
                  </c15:dlblFieldTable>
                  <c15:showDataLabelsRange val="0"/>
                </c:ext>
                <c:ext xmlns:c16="http://schemas.microsoft.com/office/drawing/2014/chart" uri="{C3380CC4-5D6E-409C-BE32-E72D297353CC}">
                  <c16:uniqueId val="{00000018-92FB-4862-BF05-B08C93E2B62A}"/>
                </c:ext>
              </c:extLst>
            </c:dLbl>
            <c:dLbl>
              <c:idx val="25"/>
              <c:tx>
                <c:strRef>
                  <c:f>Daten_Diagramme!$E$39</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{110327A0-7854-4B11-9DF8-E2FE1E9D234C}</c15:txfldGUID>
                      <c15:f>Daten_Diagramme!$E$39</c15:f>
                      <c15:dlblFieldTableCache>
                        <c:ptCount val="1"/>
                        <c:pt idx="0">
                          <c:v>-1.5</c:v>
                        </c:pt>
                      </c15:dlblFieldTableCache>
                    </c15:dlblFTEntry>
                  </c15:dlblFieldTable>
                  <c15:showDataLabelsRange val="0"/>
                </c:ext>
                <c:ext xmlns:c16="http://schemas.microsoft.com/office/drawing/2014/chart" uri="{C3380CC4-5D6E-409C-BE32-E72D297353CC}">
                  <c16:uniqueId val="{00000019-92FB-4862-BF05-B08C93E2B62A}"/>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{8B9840FD-7CC4-4122-A686-82E635FAD6E8}</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92FB-4862-BF05-B08C93E2B62A}"/>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{D951FCCC-9219-4014-B126-262C109E6406}</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92FB-4862-BF05-B08C93E2B62A}"/>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{81926673-B6FB-439E-B978-904AE809AA6E}</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92FB-4862-BF05-B08C93E2B62A}"/>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{94D19244-8046-49D1-8561-C8287A644F14}</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92FB-4862-BF05-B08C93E2B62A}"/>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{720828A9-1FB8-4CB7-ABE4-C9E35CF7B00F}</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92FB-4862-BF05-B08C93E2B62A}"/>
                </c:ext>
              </c:extLst>
            </c:dLbl>
            <c:dLbl>
              <c:idx val="31"/>
              <c:tx>
                <c:strRef>
                  <c:f>Daten_Diagramme!$E$45</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{30F5C00A-0FFE-4A37-9C82-CDA50478630D}</c15:txfldGUID>
                      <c15:f>Daten_Diagramme!$E$45</c15:f>
                      <c15:dlblFieldTableCache>
                        <c:ptCount val="1"/>
                        <c:pt idx="0">
                          <c:v>-1.5</c:v>
                        </c:pt>
                      </c15:dlblFieldTableCache>
                    </c15:dlblFTEntry>
                  </c15:dlblFieldTable>
                  <c15:showDataLabelsRange val="0"/>
                </c:ext>
                <c:ext xmlns:c16="http://schemas.microsoft.com/office/drawing/2014/chart" uri="{C3380CC4-5D6E-409C-BE32-E72D297353CC}">
                  <c16:uniqueId val="{0000001F-92FB-4862-BF05-B08C93E2B62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-1.4278680452978829</c:v>
                </c:pt>
                <c:pt idx="1">
                  <c:v>0</c:v>
                </c:pt>
                <c:pt idx="2">
                  <c:v>0</c:v>
                </c:pt>
                <c:pt idx="3">
                  <c:v>-5.7716436637390212</c:v>
                </c:pt>
                <c:pt idx="4">
                  <c:v>2.5974025974025974</c:v>
                </c:pt>
                <c:pt idx="5">
                  <c:v>-13.959390862944163</c:v>
                </c:pt>
                <c:pt idx="6">
                  <c:v>1.0526315789473684</c:v>
                </c:pt>
                <c:pt idx="7">
                  <c:v>6.3063063063063067</c:v>
                </c:pt>
                <c:pt idx="8">
                  <c:v>1.6891891891891893</c:v>
                </c:pt>
                <c:pt idx="9">
                  <c:v>-10.62874251497006</c:v>
                </c:pt>
                <c:pt idx="10">
                  <c:v>0</c:v>
                </c:pt>
                <c:pt idx="11">
                  <c:v>21.25</c:v>
                </c:pt>
                <c:pt idx="12">
                  <c:v>-1.0526315789473684</c:v>
                </c:pt>
                <c:pt idx="13">
                  <c:v>1.0341261633919339</c:v>
                </c:pt>
                <c:pt idx="14">
                  <c:v>-1.0291595197255574</c:v>
                </c:pt>
                <c:pt idx="15">
                  <c:v>0</c:v>
                </c:pt>
                <c:pt idx="16">
                  <c:v>-2.5839793281653747</c:v>
                </c:pt>
                <c:pt idx="17">
                  <c:v>10.824742268041238</c:v>
                </c:pt>
                <c:pt idx="18">
                  <c:v>2.4456521739130435</c:v>
                </c:pt>
                <c:pt idx="19">
                  <c:v>5.7591623036649215</c:v>
                </c:pt>
                <c:pt idx="20">
                  <c:v>-7.1230342275670679</c:v>
                </c:pt>
                <c:pt idx="21">
                  <c:v>50</c:v>
                </c:pt>
                <c:pt idx="23">
                  <c:v>0</c:v>
                </c:pt>
                <c:pt idx="24">
                  <c:v>0</c:v>
                </c:pt>
                <c:pt idx="25">
                  <c:v>-1.4634882317441158</c:v>
                </c:pt>
              </c:numCache>
            </c:numRef>
          </c:val>
          <c:extLst>
            <c:ext xmlns:c16="http://schemas.microsoft.com/office/drawing/2014/chart" uri="{C3380CC4-5D6E-409C-BE32-E72D297353CC}">
              <c16:uniqueId val="{00000020-92FB-4862-BF05-B08C93E2B62A}"/>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{1759D9F8-8536-4594-8FCC-359B7A1D61EA}</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92FB-4862-BF05-B08C93E2B62A}"/>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{0AA4548B-5DFF-4B5B-B335-7A6C26DD0719}</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92FB-4862-BF05-B08C93E2B62A}"/>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{CF39FDDC-23C0-4D1B-AA3E-D63B1DEE5B25}</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92FB-4862-BF05-B08C93E2B62A}"/>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{C31B1694-F0CE-4DCC-A7B4-851A9933AD39}</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92FB-4862-BF05-B08C93E2B62A}"/>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{ADDEA755-6469-49A9-9D7D-870B9F9BB390}</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92FB-4862-BF05-B08C93E2B62A}"/>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{2772845B-7A92-4F5A-B9A2-8221AC9C2CBE}</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92FB-4862-BF05-B08C93E2B62A}"/>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{6F06E76E-8CB0-40E0-A993-63ACAA14C8A6}</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92FB-4862-BF05-B08C93E2B62A}"/>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{8B42FC12-52B6-4791-B837-025E51C63D83}</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92FB-4862-BF05-B08C93E2B62A}"/>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{EE985385-A87C-47A6-8DEE-BCA5AF98833C}</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92FB-4862-BF05-B08C93E2B62A}"/>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{8DE101ED-CC59-43AC-A508-D38D8A22CE77}</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92FB-4862-BF05-B08C93E2B62A}"/>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{11F6268B-0DA9-4961-8341-8990D962D3CD}</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92FB-4862-BF05-B08C93E2B62A}"/>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{2E14DE09-18E1-4365-8993-4210B3998120}</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92FB-4862-BF05-B08C93E2B62A}"/>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{E4E62076-E530-42EF-B32A-374187C260CF}</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92FB-4862-BF05-B08C93E2B62A}"/>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{EF59852A-332F-4F2B-88BA-E2CF873B156D}</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92FB-4862-BF05-B08C93E2B62A}"/>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{5C141F17-C1F2-4CA1-9A68-16B82E3A557E}</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92FB-4862-BF05-B08C93E2B62A}"/>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{DD9D048B-4840-4065-B5C2-4AEDEB4752DC}</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92FB-4862-BF05-B08C93E2B62A}"/>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{B2A9312E-76B2-447B-B04C-E8CD105B25C5}</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92FB-4862-BF05-B08C93E2B62A}"/>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{26CE5F65-CBB0-46ED-8BE0-54F917BDC9D0}</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92FB-4862-BF05-B08C93E2B62A}"/>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{34BDC4C4-B9F6-4BED-AA50-3D4A8311DDE3}</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92FB-4862-BF05-B08C93E2B62A}"/>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{24261EBF-B5D0-43BE-A421-127624C06E8E}</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92FB-4862-BF05-B08C93E2B62A}"/>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{C757337E-9927-43EA-AB1F-78B0D733CA32}</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92FB-4862-BF05-B08C93E2B62A}"/>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{803AA222-347B-4B3F-A7A3-F89F049A96A3}</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92FB-4862-BF05-B08C93E2B62A}"/>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{DAC704B1-C7EC-4AFB-B344-C196C2017E7D}</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92FB-4862-BF05-B08C93E2B62A}"/>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{86864F0B-703C-416E-BD07-1C836A35960E}</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92FB-4862-BF05-B08C93E2B62A}"/>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{1FF0B1D8-8F62-40DD-8EE8-33930F465F89}</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92FB-4862-BF05-B08C93E2B62A}"/>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{ED7AE887-359E-4FA1-A3B8-DF236F5B68C3}</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92FB-4862-BF05-B08C93E2B62A}"/>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{B7D37E8D-D4A2-49A2-A7B6-411D3B2F8B59}</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92FB-4862-BF05-B08C93E2B62A}"/>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{D5A00DB3-25A5-4D4D-9731-BAB74E2D0071}</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92FB-4862-BF05-B08C93E2B62A}"/>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{32C4B0C3-D2A1-4351-88B5-577DE47F83C3}</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92FB-4862-BF05-B08C93E2B62A}"/>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{D1570126-923E-47D6-BF62-57D65B5E9F2D}</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92FB-4862-BF05-B08C93E2B62A}"/>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{0BCC0BAA-1DDC-484F-981D-F10CECCE32D7}</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92FB-4862-BF05-B08C93E2B62A}"/>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{B8A98B94-A1ED-43E9-B86A-A1E2091EBB10}</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92FB-4862-BF05-B08C93E2B62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-0.75</c:v>
                </c:pt>
                <c:pt idx="2">
                  <c:v>-0.75</c:v>
                </c:pt>
                <c:pt idx="3">
                  <c:v>0</c:v>
                </c:pt>
                <c:pt idx="4">
                  <c:v>0</c:v>
                </c:pt>
                <c:pt idx="5">
                  <c:v>0</c:v>
                </c:pt>
                <c:pt idx="6">
                  <c:v>0</c:v>
                </c:pt>
                <c:pt idx="7">
                  <c:v>0</c:v>
                </c:pt>
                <c:pt idx="8">
                  <c:v>0</c:v>
                </c:pt>
                <c:pt idx="9">
                  <c:v>0</c:v>
                </c:pt>
                <c:pt idx="10">
                  <c:v>-0.75</c:v>
                </c:pt>
                <c:pt idx="11">
                  <c:v>0</c:v>
                </c:pt>
                <c:pt idx="12">
                  <c:v>0</c:v>
                </c:pt>
                <c:pt idx="13">
                  <c:v>0</c:v>
                </c:pt>
                <c:pt idx="14">
                  <c:v>0</c:v>
                </c:pt>
                <c:pt idx="15">
                  <c:v>-0.75</c:v>
                </c:pt>
                <c:pt idx="16">
                  <c:v>0</c:v>
                </c:pt>
                <c:pt idx="17">
                  <c:v>0</c:v>
                </c:pt>
                <c:pt idx="18">
                  <c:v>0</c:v>
                </c:pt>
                <c:pt idx="19">
                  <c:v>0</c:v>
                </c:pt>
                <c:pt idx="20">
                  <c:v>0</c:v>
                </c:pt>
                <c:pt idx="21">
                  <c:v>0</c:v>
                </c:pt>
                <c:pt idx="22">
                  <c:v>0</c:v>
                </c:pt>
                <c:pt idx="23">
                  <c:v>-0.75</c:v>
                </c:pt>
                <c:pt idx="24">
                  <c:v>-0.75</c:v>
                </c:pt>
                <c:pt idx="25">
                  <c:v>0</c:v>
                </c:pt>
              </c:numCache>
            </c:numRef>
          </c:val>
          <c:extLst>
            <c:ext xmlns:c16="http://schemas.microsoft.com/office/drawing/2014/chart" uri="{C3380CC4-5D6E-409C-BE32-E72D297353CC}">
              <c16:uniqueId val="{00000041-92FB-4862-BF05-B08C93E2B62A}"/>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45</c:v>
                </c:pt>
                <c:pt idx="2">
                  <c:v>45</c:v>
                </c:pt>
                <c:pt idx="3">
                  <c:v>#N/A</c:v>
                </c:pt>
                <c:pt idx="4">
                  <c:v>#N/A</c:v>
                </c:pt>
                <c:pt idx="5">
                  <c:v>#N/A</c:v>
                </c:pt>
                <c:pt idx="6">
                  <c:v>#N/A</c:v>
                </c:pt>
                <c:pt idx="7">
                  <c:v>#N/A</c:v>
                </c:pt>
                <c:pt idx="8">
                  <c:v>#N/A</c:v>
                </c:pt>
                <c:pt idx="9">
                  <c:v>#N/A</c:v>
                </c:pt>
                <c:pt idx="10">
                  <c:v>45</c:v>
                </c:pt>
                <c:pt idx="11">
                  <c:v>#N/A</c:v>
                </c:pt>
                <c:pt idx="12">
                  <c:v>#N/A</c:v>
                </c:pt>
                <c:pt idx="13">
                  <c:v>#N/A</c:v>
                </c:pt>
                <c:pt idx="14">
                  <c:v>#N/A</c:v>
                </c:pt>
                <c:pt idx="15">
                  <c:v>45</c:v>
                </c:pt>
                <c:pt idx="16">
                  <c:v>#N/A</c:v>
                </c:pt>
                <c:pt idx="17">
                  <c:v>#N/A</c:v>
                </c:pt>
                <c:pt idx="18">
                  <c:v>#N/A</c:v>
                </c:pt>
                <c:pt idx="19">
                  <c:v>#N/A</c:v>
                </c:pt>
                <c:pt idx="20">
                  <c:v>#N/A</c:v>
                </c:pt>
                <c:pt idx="21">
                  <c:v>#N/A</c:v>
                </c:pt>
                <c:pt idx="22">
                  <c:v>#N/A</c:v>
                </c:pt>
                <c:pt idx="23">
                  <c:v>45</c:v>
                </c:pt>
                <c:pt idx="24">
                  <c:v>45</c:v>
                </c:pt>
                <c:pt idx="25">
                  <c:v>#N/A</c:v>
                </c:pt>
              </c:numCache>
            </c:numRef>
          </c:xVal>
          <c:yVal>
            <c:numRef>
              <c:f>Daten_Diagramme!$L$14:$L$39</c:f>
              <c:numCache>
                <c:formatCode>General</c:formatCode>
                <c:ptCount val="26"/>
                <c:pt idx="0">
                  <c:v>#N/A</c:v>
                </c:pt>
                <c:pt idx="1">
                  <c:v>15</c:v>
                </c:pt>
                <c:pt idx="2">
                  <c:v>25</c:v>
                </c:pt>
                <c:pt idx="3">
                  <c:v>#N/A</c:v>
                </c:pt>
                <c:pt idx="4">
                  <c:v>#N/A</c:v>
                </c:pt>
                <c:pt idx="5">
                  <c:v>#N/A</c:v>
                </c:pt>
                <c:pt idx="6">
                  <c:v>#N/A</c:v>
                </c:pt>
                <c:pt idx="7">
                  <c:v>#N/A</c:v>
                </c:pt>
                <c:pt idx="8">
                  <c:v>#N/A</c:v>
                </c:pt>
                <c:pt idx="9">
                  <c:v>#N/A</c:v>
                </c:pt>
                <c:pt idx="10">
                  <c:v>108</c:v>
                </c:pt>
                <c:pt idx="11">
                  <c:v>#N/A</c:v>
                </c:pt>
                <c:pt idx="12">
                  <c:v>#N/A</c:v>
                </c:pt>
                <c:pt idx="13">
                  <c:v>#N/A</c:v>
                </c:pt>
                <c:pt idx="14">
                  <c:v>#N/A</c:v>
                </c:pt>
                <c:pt idx="15">
                  <c:v>160</c:v>
                </c:pt>
                <c:pt idx="16">
                  <c:v>#N/A</c:v>
                </c:pt>
                <c:pt idx="17">
                  <c:v>#N/A</c:v>
                </c:pt>
                <c:pt idx="18">
                  <c:v>#N/A</c:v>
                </c:pt>
                <c:pt idx="19">
                  <c:v>#N/A</c:v>
                </c:pt>
                <c:pt idx="20">
                  <c:v>#N/A</c:v>
                </c:pt>
                <c:pt idx="21">
                  <c:v>#N/A</c:v>
                </c:pt>
                <c:pt idx="22">
                  <c:v>#N/A</c:v>
                </c:pt>
                <c:pt idx="23">
                  <c:v>242</c:v>
                </c:pt>
                <c:pt idx="24">
                  <c:v>253</c:v>
                </c:pt>
                <c:pt idx="25">
                  <c:v>#N/A</c:v>
                </c:pt>
              </c:numCache>
            </c:numRef>
          </c:yVal>
          <c:smooth val="0"/>
          <c:extLst>
            <c:ext xmlns:c16="http://schemas.microsoft.com/office/drawing/2014/chart" uri="{C3380CC4-5D6E-409C-BE32-E72D297353CC}">
              <c16:uniqueId val="{00000042-92FB-4862-BF05-B08C93E2B62A}"/>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{30114D67-A9F9-48D1-A605-31A1B2F6F8D8}</c15:txfldGUID>
                      <c15:f>Diagramm!$I$46</c15:f>
                      <c15:dlblFieldTableCache>
                        <c:ptCount val="1"/>
                      </c15:dlblFieldTableCache>
                    </c15:dlblFTEntry>
                  </c15:dlblFieldTable>
                  <c15:showDataLabelsRange val="0"/>
                </c:ext>
                <c:ext xmlns:c16="http://schemas.microsoft.com/office/drawing/2014/chart" uri="{C3380CC4-5D6E-409C-BE32-E72D297353CC}">
                  <c16:uniqueId val="{00000000-AD76-4EE8-B670-0359976900CE}"/>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{1FA6549A-3018-4228-9CCE-E7DECF723940}</c15:txfldGUID>
                      <c15:f>Diagramm!$I$47</c15:f>
                      <c15:dlblFieldTableCache>
                        <c:ptCount val="1"/>
                      </c15:dlblFieldTableCache>
                    </c15:dlblFTEntry>
                  </c15:dlblFieldTable>
                  <c15:showDataLabelsRange val="0"/>
                </c:ext>
                <c:ext xmlns:c16="http://schemas.microsoft.com/office/drawing/2014/chart" uri="{C3380CC4-5D6E-409C-BE32-E72D297353CC}">
                  <c16:uniqueId val="{00000001-AD76-4EE8-B670-0359976900CE}"/>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{6C975441-4800-48B7-8DC0-8510D3F5427E}</c15:txfldGUID>
                      <c15:f>Diagramm!$I$48</c15:f>
                      <c15:dlblFieldTableCache>
                        <c:ptCount val="1"/>
                      </c15:dlblFieldTableCache>
                    </c15:dlblFTEntry>
                  </c15:dlblFieldTable>
                  <c15:showDataLabelsRange val="0"/>
                </c:ext>
                <c:ext xmlns:c16="http://schemas.microsoft.com/office/drawing/2014/chart" uri="{C3380CC4-5D6E-409C-BE32-E72D297353CC}">
                  <c16:uniqueId val="{00000002-AD76-4EE8-B670-0359976900CE}"/>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{0B615FD6-C67E-4E30-A6DA-3947856E6071}</c15:txfldGUID>
                      <c15:f>Diagramm!$I$49</c15:f>
                      <c15:dlblFieldTableCache>
                        <c:ptCount val="1"/>
                      </c15:dlblFieldTableCache>
                    </c15:dlblFTEntry>
                  </c15:dlblFieldTable>
                  <c15:showDataLabelsRange val="0"/>
                </c:ext>
                <c:ext xmlns:c16="http://schemas.microsoft.com/office/drawing/2014/chart" uri="{C3380CC4-5D6E-409C-BE32-E72D297353CC}">
                  <c16:uniqueId val="{00000003-AD76-4EE8-B670-0359976900CE}"/>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{A467DA41-8FC4-45D1-B1FD-0171F89C410C}</c15:txfldGUID>
                      <c15:f>Diagramm!$I$50</c15:f>
                      <c15:dlblFieldTableCache>
                        <c:ptCount val="1"/>
                      </c15:dlblFieldTableCache>
                    </c15:dlblFTEntry>
                  </c15:dlblFieldTable>
                  <c15:showDataLabelsRange val="0"/>
                </c:ext>
                <c:ext xmlns:c16="http://schemas.microsoft.com/office/drawing/2014/chart" uri="{C3380CC4-5D6E-409C-BE32-E72D297353CC}">
                  <c16:uniqueId val="{00000004-AD76-4EE8-B670-0359976900CE}"/>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{23B4C526-58C1-4CCF-8201-A78F859E67A9}</c15:txfldGUID>
                      <c15:f>Diagramm!$I$51</c15:f>
                      <c15:dlblFieldTableCache>
                        <c:ptCount val="1"/>
                      </c15:dlblFieldTableCache>
                    </c15:dlblFTEntry>
                  </c15:dlblFieldTable>
                  <c15:showDataLabelsRange val="0"/>
                </c:ext>
                <c:ext xmlns:c16="http://schemas.microsoft.com/office/drawing/2014/chart" uri="{C3380CC4-5D6E-409C-BE32-E72D297353CC}">
                  <c16:uniqueId val="{00000005-AD76-4EE8-B670-0359976900CE}"/>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{7FCE265E-F46E-443D-8ED2-2A6381458F0A}</c15:txfldGUID>
                      <c15:f>Diagramm!$I$52</c15:f>
                      <c15:dlblFieldTableCache>
                        <c:ptCount val="1"/>
                      </c15:dlblFieldTableCache>
                    </c15:dlblFTEntry>
                  </c15:dlblFieldTable>
                  <c15:showDataLabelsRange val="0"/>
                </c:ext>
                <c:ext xmlns:c16="http://schemas.microsoft.com/office/drawing/2014/chart" uri="{C3380CC4-5D6E-409C-BE32-E72D297353CC}">
                  <c16:uniqueId val="{00000006-AD76-4EE8-B670-0359976900CE}"/>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{AF25B606-9DAF-4E1D-B635-FF2DA8E04465}</c15:txfldGUID>
                      <c15:f>Diagramm!$I$53</c15:f>
                      <c15:dlblFieldTableCache>
                        <c:ptCount val="1"/>
                      </c15:dlblFieldTableCache>
                    </c15:dlblFTEntry>
                  </c15:dlblFieldTable>
                  <c15:showDataLabelsRange val="0"/>
                </c:ext>
                <c:ext xmlns:c16="http://schemas.microsoft.com/office/drawing/2014/chart" uri="{C3380CC4-5D6E-409C-BE32-E72D297353CC}">
                  <c16:uniqueId val="{00000007-AD76-4EE8-B670-0359976900CE}"/>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{3D98D07C-92A1-4DE9-A6C3-9BB711A2A387}</c15:txfldGUID>
                      <c15:f>Diagramm!$I$54</c15:f>
                      <c15:dlblFieldTableCache>
                        <c:ptCount val="1"/>
                      </c15:dlblFieldTableCache>
                    </c15:dlblFTEntry>
                  </c15:dlblFieldTable>
                  <c15:showDataLabelsRange val="0"/>
                </c:ext>
                <c:ext xmlns:c16="http://schemas.microsoft.com/office/drawing/2014/chart" uri="{C3380CC4-5D6E-409C-BE32-E72D297353CC}">
                  <c16:uniqueId val="{00000008-AD76-4EE8-B670-0359976900CE}"/>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{256637DA-3171-4A36-94F7-29803B4B16D7}</c15:txfldGUID>
                      <c15:f>Diagramm!$I$55</c15:f>
                      <c15:dlblFieldTableCache>
                        <c:ptCount val="1"/>
                      </c15:dlblFieldTableCache>
                    </c15:dlblFTEntry>
                  </c15:dlblFieldTable>
                  <c15:showDataLabelsRange val="0"/>
                </c:ext>
                <c:ext xmlns:c16="http://schemas.microsoft.com/office/drawing/2014/chart" uri="{C3380CC4-5D6E-409C-BE32-E72D297353CC}">
                  <c16:uniqueId val="{00000009-AD76-4EE8-B670-0359976900CE}"/>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{2DB665E5-B901-4851-9B59-90E17E18875B}</c15:txfldGUID>
                      <c15:f>Diagramm!$I$56</c15:f>
                      <c15:dlblFieldTableCache>
                        <c:ptCount val="1"/>
                      </c15:dlblFieldTableCache>
                    </c15:dlblFTEntry>
                  </c15:dlblFieldTable>
                  <c15:showDataLabelsRange val="0"/>
                </c:ext>
                <c:ext xmlns:c16="http://schemas.microsoft.com/office/drawing/2014/chart" uri="{C3380CC4-5D6E-409C-BE32-E72D297353CC}">
                  <c16:uniqueId val="{0000000A-AD76-4EE8-B670-0359976900CE}"/>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{DD925AE7-53DE-46E3-8673-C650221C2658}</c15:txfldGUID>
                      <c15:f>Diagramm!$I$57</c15:f>
                      <c15:dlblFieldTableCache>
                        <c:ptCount val="1"/>
                      </c15:dlblFieldTableCache>
                    </c15:dlblFTEntry>
                  </c15:dlblFieldTable>
                  <c15:showDataLabelsRange val="0"/>
                </c:ext>
                <c:ext xmlns:c16="http://schemas.microsoft.com/office/drawing/2014/chart" uri="{C3380CC4-5D6E-409C-BE32-E72D297353CC}">
                  <c16:uniqueId val="{0000000B-AD76-4EE8-B670-0359976900CE}"/>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{CB858011-3377-40AE-806C-77ABB7A00A34}</c15:txfldGUID>
                      <c15:f>Diagramm!$I$58</c15:f>
                      <c15:dlblFieldTableCache>
                        <c:ptCount val="1"/>
                      </c15:dlblFieldTableCache>
                    </c15:dlblFTEntry>
                  </c15:dlblFieldTable>
                  <c15:showDataLabelsRange val="0"/>
                </c:ext>
                <c:ext xmlns:c16="http://schemas.microsoft.com/office/drawing/2014/chart" uri="{C3380CC4-5D6E-409C-BE32-E72D297353CC}">
                  <c16:uniqueId val="{0000000C-AD76-4EE8-B670-0359976900CE}"/>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{93ADB555-5757-4DE7-BB82-5F06D3DBDD34}</c15:txfldGUID>
                      <c15:f>Diagramm!$I$59</c15:f>
                      <c15:dlblFieldTableCache>
                        <c:ptCount val="1"/>
                      </c15:dlblFieldTableCache>
                    </c15:dlblFTEntry>
                  </c15:dlblFieldTable>
                  <c15:showDataLabelsRange val="0"/>
                </c:ext>
                <c:ext xmlns:c16="http://schemas.microsoft.com/office/drawing/2014/chart" uri="{C3380CC4-5D6E-409C-BE32-E72D297353CC}">
                  <c16:uniqueId val="{0000000D-AD76-4EE8-B670-0359976900CE}"/>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{9BE97E86-2ED8-4029-9BD5-CD4C3558876D}</c15:txfldGUID>
                      <c15:f>Diagramm!$I$60</c15:f>
                      <c15:dlblFieldTableCache>
                        <c:ptCount val="1"/>
                      </c15:dlblFieldTableCache>
                    </c15:dlblFTEntry>
                  </c15:dlblFieldTable>
                  <c15:showDataLabelsRange val="0"/>
                </c:ext>
                <c:ext xmlns:c16="http://schemas.microsoft.com/office/drawing/2014/chart" uri="{C3380CC4-5D6E-409C-BE32-E72D297353CC}">
                  <c16:uniqueId val="{0000000E-AD76-4EE8-B670-0359976900CE}"/>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{CFA0D73C-836F-4858-8567-7A608B548045}</c15:txfldGUID>
                      <c15:f>Diagramm!$I$61</c15:f>
                      <c15:dlblFieldTableCache>
                        <c:ptCount val="1"/>
                      </c15:dlblFieldTableCache>
                    </c15:dlblFTEntry>
                  </c15:dlblFieldTable>
                  <c15:showDataLabelsRange val="0"/>
                </c:ext>
                <c:ext xmlns:c16="http://schemas.microsoft.com/office/drawing/2014/chart" uri="{C3380CC4-5D6E-409C-BE32-E72D297353CC}">
                  <c16:uniqueId val="{0000000F-AD76-4EE8-B670-0359976900CE}"/>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{3BDAFDF5-5647-4B26-9D45-221649304A93}</c15:txfldGUID>
                      <c15:f>Diagramm!$I$62</c15:f>
                      <c15:dlblFieldTableCache>
                        <c:ptCount val="1"/>
                      </c15:dlblFieldTableCache>
                    </c15:dlblFTEntry>
                  </c15:dlblFieldTable>
                  <c15:showDataLabelsRange val="0"/>
                </c:ext>
                <c:ext xmlns:c16="http://schemas.microsoft.com/office/drawing/2014/chart" uri="{C3380CC4-5D6E-409C-BE32-E72D297353CC}">
                  <c16:uniqueId val="{00000010-AD76-4EE8-B670-0359976900CE}"/>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{F3931514-874B-4ACE-AFDF-C7C5CB4A0A36}</c15:txfldGUID>
                      <c15:f>Diagramm!$I$63</c15:f>
                      <c15:dlblFieldTableCache>
                        <c:ptCount val="1"/>
                      </c15:dlblFieldTableCache>
                    </c15:dlblFTEntry>
                  </c15:dlblFieldTable>
                  <c15:showDataLabelsRange val="0"/>
                </c:ext>
                <c:ext xmlns:c16="http://schemas.microsoft.com/office/drawing/2014/chart" uri="{C3380CC4-5D6E-409C-BE32-E72D297353CC}">
                  <c16:uniqueId val="{00000011-AD76-4EE8-B670-0359976900CE}"/>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{CFE04780-8E7D-4A60-AF5A-A8F46FC5899D}</c15:txfldGUID>
                      <c15:f>Diagramm!$I$64</c15:f>
                      <c15:dlblFieldTableCache>
                        <c:ptCount val="1"/>
                      </c15:dlblFieldTableCache>
                    </c15:dlblFTEntry>
                  </c15:dlblFieldTable>
                  <c15:showDataLabelsRange val="0"/>
                </c:ext>
                <c:ext xmlns:c16="http://schemas.microsoft.com/office/drawing/2014/chart" uri="{C3380CC4-5D6E-409C-BE32-E72D297353CC}">
                  <c16:uniqueId val="{00000012-AD76-4EE8-B670-0359976900CE}"/>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{B40EDA07-CE7A-43A1-AA8F-3DAA3F500370}</c15:txfldGUID>
                      <c15:f>Diagramm!$I$65</c15:f>
                      <c15:dlblFieldTableCache>
                        <c:ptCount val="1"/>
                      </c15:dlblFieldTableCache>
                    </c15:dlblFTEntry>
                  </c15:dlblFieldTable>
                  <c15:showDataLabelsRange val="0"/>
                </c:ext>
                <c:ext xmlns:c16="http://schemas.microsoft.com/office/drawing/2014/chart" uri="{C3380CC4-5D6E-409C-BE32-E72D297353CC}">
                  <c16:uniqueId val="{00000013-AD76-4EE8-B670-0359976900CE}"/>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{73F7D341-68E5-4132-A36D-A13D593B538E}</c15:txfldGUID>
                      <c15:f>Diagramm!$I$66</c15:f>
                      <c15:dlblFieldTableCache>
                        <c:ptCount val="1"/>
                      </c15:dlblFieldTableCache>
                    </c15:dlblFTEntry>
                  </c15:dlblFieldTable>
                  <c15:showDataLabelsRange val="0"/>
                </c:ext>
                <c:ext xmlns:c16="http://schemas.microsoft.com/office/drawing/2014/chart" uri="{C3380CC4-5D6E-409C-BE32-E72D297353CC}">
                  <c16:uniqueId val="{00000014-AD76-4EE8-B670-0359976900CE}"/>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{8678A23C-45B6-4CEF-B15C-D119AE511534}</c15:txfldGUID>
                      <c15:f>Diagramm!$I$67</c15:f>
                      <c15:dlblFieldTableCache>
                        <c:ptCount val="1"/>
                      </c15:dlblFieldTableCache>
                    </c15:dlblFTEntry>
                  </c15:dlblFieldTable>
                  <c15:showDataLabelsRange val="0"/>
                </c:ext>
                <c:ext xmlns:c16="http://schemas.microsoft.com/office/drawing/2014/chart" uri="{C3380CC4-5D6E-409C-BE32-E72D297353CC}">
                  <c16:uniqueId val="{00000015-AD76-4EE8-B670-0359976900C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AD76-4EE8-B670-0359976900CE}"/>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{0EF1768F-4035-410B-AF43-53D6A99AEB24}</c15:txfldGUID>
                      <c15:f>Diagramm!$K$46</c15:f>
                      <c15:dlblFieldTableCache>
                        <c:ptCount val="1"/>
                      </c15:dlblFieldTableCache>
                    </c15:dlblFTEntry>
                  </c15:dlblFieldTable>
                  <c15:showDataLabelsRange val="0"/>
                </c:ext>
                <c:ext xmlns:c16="http://schemas.microsoft.com/office/drawing/2014/chart" uri="{C3380CC4-5D6E-409C-BE32-E72D297353CC}">
                  <c16:uniqueId val="{00000017-AD76-4EE8-B670-0359976900CE}"/>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{00826AE6-66AD-424B-AF3E-959843DF3C90}</c15:txfldGUID>
                      <c15:f>Diagramm!$K$47</c15:f>
                      <c15:dlblFieldTableCache>
                        <c:ptCount val="1"/>
                      </c15:dlblFieldTableCache>
                    </c15:dlblFTEntry>
                  </c15:dlblFieldTable>
                  <c15:showDataLabelsRange val="0"/>
                </c:ext>
                <c:ext xmlns:c16="http://schemas.microsoft.com/office/drawing/2014/chart" uri="{C3380CC4-5D6E-409C-BE32-E72D297353CC}">
                  <c16:uniqueId val="{00000018-AD76-4EE8-B670-0359976900CE}"/>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{A649C774-918A-497A-96F0-DDCD99691481}</c15:txfldGUID>
                      <c15:f>Diagramm!$K$48</c15:f>
                      <c15:dlblFieldTableCache>
                        <c:ptCount val="1"/>
                      </c15:dlblFieldTableCache>
                    </c15:dlblFTEntry>
                  </c15:dlblFieldTable>
                  <c15:showDataLabelsRange val="0"/>
                </c:ext>
                <c:ext xmlns:c16="http://schemas.microsoft.com/office/drawing/2014/chart" uri="{C3380CC4-5D6E-409C-BE32-E72D297353CC}">
                  <c16:uniqueId val="{00000019-AD76-4EE8-B670-0359976900CE}"/>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{A068DB55-5ACD-44ED-88DF-7F7DF3A1ECE3}</c15:txfldGUID>
                      <c15:f>Diagramm!$K$49</c15:f>
                      <c15:dlblFieldTableCache>
                        <c:ptCount val="1"/>
                      </c15:dlblFieldTableCache>
                    </c15:dlblFTEntry>
                  </c15:dlblFieldTable>
                  <c15:showDataLabelsRange val="0"/>
                </c:ext>
                <c:ext xmlns:c16="http://schemas.microsoft.com/office/drawing/2014/chart" uri="{C3380CC4-5D6E-409C-BE32-E72D297353CC}">
                  <c16:uniqueId val="{0000001A-AD76-4EE8-B670-0359976900CE}"/>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{C3161B62-6F3E-4145-A22E-02AAED2A304A}</c15:txfldGUID>
                      <c15:f>Diagramm!$K$50</c15:f>
                      <c15:dlblFieldTableCache>
                        <c:ptCount val="1"/>
                      </c15:dlblFieldTableCache>
                    </c15:dlblFTEntry>
                  </c15:dlblFieldTable>
                  <c15:showDataLabelsRange val="0"/>
                </c:ext>
                <c:ext xmlns:c16="http://schemas.microsoft.com/office/drawing/2014/chart" uri="{C3380CC4-5D6E-409C-BE32-E72D297353CC}">
                  <c16:uniqueId val="{0000001B-AD76-4EE8-B670-0359976900CE}"/>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{4D1E1DB9-A39F-4826-A266-AB17A8D5F705}</c15:txfldGUID>
                      <c15:f>Diagramm!$K$51</c15:f>
                      <c15:dlblFieldTableCache>
                        <c:ptCount val="1"/>
                      </c15:dlblFieldTableCache>
                    </c15:dlblFTEntry>
                  </c15:dlblFieldTable>
                  <c15:showDataLabelsRange val="0"/>
                </c:ext>
                <c:ext xmlns:c16="http://schemas.microsoft.com/office/drawing/2014/chart" uri="{C3380CC4-5D6E-409C-BE32-E72D297353CC}">
                  <c16:uniqueId val="{0000001C-AD76-4EE8-B670-0359976900CE}"/>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{6C2523B8-ABCC-4B18-8E43-890D1E51197B}</c15:txfldGUID>
                      <c15:f>Diagramm!$K$52</c15:f>
                      <c15:dlblFieldTableCache>
                        <c:ptCount val="1"/>
                      </c15:dlblFieldTableCache>
                    </c15:dlblFTEntry>
                  </c15:dlblFieldTable>
                  <c15:showDataLabelsRange val="0"/>
                </c:ext>
                <c:ext xmlns:c16="http://schemas.microsoft.com/office/drawing/2014/chart" uri="{C3380CC4-5D6E-409C-BE32-E72D297353CC}">
                  <c16:uniqueId val="{0000001D-AD76-4EE8-B670-0359976900CE}"/>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{BC6CBBF8-0AEA-4094-86E7-84914BDD5D11}</c15:txfldGUID>
                      <c15:f>Diagramm!$K$53</c15:f>
                      <c15:dlblFieldTableCache>
                        <c:ptCount val="1"/>
                      </c15:dlblFieldTableCache>
                    </c15:dlblFTEntry>
                  </c15:dlblFieldTable>
                  <c15:showDataLabelsRange val="0"/>
                </c:ext>
                <c:ext xmlns:c16="http://schemas.microsoft.com/office/drawing/2014/chart" uri="{C3380CC4-5D6E-409C-BE32-E72D297353CC}">
                  <c16:uniqueId val="{0000001E-AD76-4EE8-B670-0359976900CE}"/>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{175727A7-3B90-425C-BA36-88A4CCC059A8}</c15:txfldGUID>
                      <c15:f>Diagramm!$K$54</c15:f>
                      <c15:dlblFieldTableCache>
                        <c:ptCount val="1"/>
                      </c15:dlblFieldTableCache>
                    </c15:dlblFTEntry>
                  </c15:dlblFieldTable>
                  <c15:showDataLabelsRange val="0"/>
                </c:ext>
                <c:ext xmlns:c16="http://schemas.microsoft.com/office/drawing/2014/chart" uri="{C3380CC4-5D6E-409C-BE32-E72D297353CC}">
                  <c16:uniqueId val="{0000001F-AD76-4EE8-B670-0359976900CE}"/>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{90705258-D322-46F2-87C1-C06380665F40}</c15:txfldGUID>
                      <c15:f>Diagramm!$K$55</c15:f>
                      <c15:dlblFieldTableCache>
                        <c:ptCount val="1"/>
                      </c15:dlblFieldTableCache>
                    </c15:dlblFTEntry>
                  </c15:dlblFieldTable>
                  <c15:showDataLabelsRange val="0"/>
                </c:ext>
                <c:ext xmlns:c16="http://schemas.microsoft.com/office/drawing/2014/chart" uri="{C3380CC4-5D6E-409C-BE32-E72D297353CC}">
                  <c16:uniqueId val="{00000020-AD76-4EE8-B670-0359976900CE}"/>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{41EA5277-A40A-43D6-A6C7-08DBFE709E6A}</c15:txfldGUID>
                      <c15:f>Diagramm!$K$56</c15:f>
                      <c15:dlblFieldTableCache>
                        <c:ptCount val="1"/>
                      </c15:dlblFieldTableCache>
                    </c15:dlblFTEntry>
                  </c15:dlblFieldTable>
                  <c15:showDataLabelsRange val="0"/>
                </c:ext>
                <c:ext xmlns:c16="http://schemas.microsoft.com/office/drawing/2014/chart" uri="{C3380CC4-5D6E-409C-BE32-E72D297353CC}">
                  <c16:uniqueId val="{00000021-AD76-4EE8-B670-0359976900CE}"/>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{E1FFD714-65EA-4C52-8950-C27437259FF9}</c15:txfldGUID>
                      <c15:f>Diagramm!$K$57</c15:f>
                      <c15:dlblFieldTableCache>
                        <c:ptCount val="1"/>
                      </c15:dlblFieldTableCache>
                    </c15:dlblFTEntry>
                  </c15:dlblFieldTable>
                  <c15:showDataLabelsRange val="0"/>
                </c:ext>
                <c:ext xmlns:c16="http://schemas.microsoft.com/office/drawing/2014/chart" uri="{C3380CC4-5D6E-409C-BE32-E72D297353CC}">
                  <c16:uniqueId val="{00000022-AD76-4EE8-B670-0359976900CE}"/>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{81874EEA-63E5-4967-BB10-6C2117119374}</c15:txfldGUID>
                      <c15:f>Diagramm!$K$58</c15:f>
                      <c15:dlblFieldTableCache>
                        <c:ptCount val="1"/>
                      </c15:dlblFieldTableCache>
                    </c15:dlblFTEntry>
                  </c15:dlblFieldTable>
                  <c15:showDataLabelsRange val="0"/>
                </c:ext>
                <c:ext xmlns:c16="http://schemas.microsoft.com/office/drawing/2014/chart" uri="{C3380CC4-5D6E-409C-BE32-E72D297353CC}">
                  <c16:uniqueId val="{00000023-AD76-4EE8-B670-0359976900CE}"/>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{796BCF95-AAF0-43EA-A379-03DFBFC6F787}</c15:txfldGUID>
                      <c15:f>Diagramm!$K$59</c15:f>
                      <c15:dlblFieldTableCache>
                        <c:ptCount val="1"/>
                      </c15:dlblFieldTableCache>
                    </c15:dlblFTEntry>
                  </c15:dlblFieldTable>
                  <c15:showDataLabelsRange val="0"/>
                </c:ext>
                <c:ext xmlns:c16="http://schemas.microsoft.com/office/drawing/2014/chart" uri="{C3380CC4-5D6E-409C-BE32-E72D297353CC}">
                  <c16:uniqueId val="{00000024-AD76-4EE8-B670-0359976900CE}"/>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{2BD99C40-1D44-401E-8EC6-D8A90E428DEE}</c15:txfldGUID>
                      <c15:f>Diagramm!$K$60</c15:f>
                      <c15:dlblFieldTableCache>
                        <c:ptCount val="1"/>
                      </c15:dlblFieldTableCache>
                    </c15:dlblFTEntry>
                  </c15:dlblFieldTable>
                  <c15:showDataLabelsRange val="0"/>
                </c:ext>
                <c:ext xmlns:c16="http://schemas.microsoft.com/office/drawing/2014/chart" uri="{C3380CC4-5D6E-409C-BE32-E72D297353CC}">
                  <c16:uniqueId val="{00000025-AD76-4EE8-B670-0359976900CE}"/>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{EC183605-A1A5-4578-A9D1-35D8FE7C23D6}</c15:txfldGUID>
                      <c15:f>Diagramm!$K$61</c15:f>
                      <c15:dlblFieldTableCache>
                        <c:ptCount val="1"/>
                      </c15:dlblFieldTableCache>
                    </c15:dlblFTEntry>
                  </c15:dlblFieldTable>
                  <c15:showDataLabelsRange val="0"/>
                </c:ext>
                <c:ext xmlns:c16="http://schemas.microsoft.com/office/drawing/2014/chart" uri="{C3380CC4-5D6E-409C-BE32-E72D297353CC}">
                  <c16:uniqueId val="{00000026-AD76-4EE8-B670-0359976900CE}"/>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{50F15215-9BA3-4803-A2F1-5F13D87AE6E2}</c15:txfldGUID>
                      <c15:f>Diagramm!$K$62</c15:f>
                      <c15:dlblFieldTableCache>
                        <c:ptCount val="1"/>
                      </c15:dlblFieldTableCache>
                    </c15:dlblFTEntry>
                  </c15:dlblFieldTable>
                  <c15:showDataLabelsRange val="0"/>
                </c:ext>
                <c:ext xmlns:c16="http://schemas.microsoft.com/office/drawing/2014/chart" uri="{C3380CC4-5D6E-409C-BE32-E72D297353CC}">
                  <c16:uniqueId val="{00000027-AD76-4EE8-B670-0359976900CE}"/>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{7BE1BECA-AF31-4CD7-A1DA-A595BD834C41}</c15:txfldGUID>
                      <c15:f>Diagramm!$K$63</c15:f>
                      <c15:dlblFieldTableCache>
                        <c:ptCount val="1"/>
                      </c15:dlblFieldTableCache>
                    </c15:dlblFTEntry>
                  </c15:dlblFieldTable>
                  <c15:showDataLabelsRange val="0"/>
                </c:ext>
                <c:ext xmlns:c16="http://schemas.microsoft.com/office/drawing/2014/chart" uri="{C3380CC4-5D6E-409C-BE32-E72D297353CC}">
                  <c16:uniqueId val="{00000028-AD76-4EE8-B670-0359976900CE}"/>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{61FB4307-E807-43A2-9D3F-56A831143491}</c15:txfldGUID>
                      <c15:f>Diagramm!$K$64</c15:f>
                      <c15:dlblFieldTableCache>
                        <c:ptCount val="1"/>
                      </c15:dlblFieldTableCache>
                    </c15:dlblFTEntry>
                  </c15:dlblFieldTable>
                  <c15:showDataLabelsRange val="0"/>
                </c:ext>
                <c:ext xmlns:c16="http://schemas.microsoft.com/office/drawing/2014/chart" uri="{C3380CC4-5D6E-409C-BE32-E72D297353CC}">
                  <c16:uniqueId val="{00000029-AD76-4EE8-B670-0359976900CE}"/>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{D42F4814-BA87-4757-B869-9695F3B14B66}</c15:txfldGUID>
                      <c15:f>Diagramm!$K$65</c15:f>
                      <c15:dlblFieldTableCache>
                        <c:ptCount val="1"/>
                      </c15:dlblFieldTableCache>
                    </c15:dlblFTEntry>
                  </c15:dlblFieldTable>
                  <c15:showDataLabelsRange val="0"/>
                </c:ext>
                <c:ext xmlns:c16="http://schemas.microsoft.com/office/drawing/2014/chart" uri="{C3380CC4-5D6E-409C-BE32-E72D297353CC}">
                  <c16:uniqueId val="{0000002A-AD76-4EE8-B670-0359976900CE}"/>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{45C9FF72-D01B-4CDF-B654-DB2D88EE7687}</c15:txfldGUID>
                      <c15:f>Diagramm!$K$66</c15:f>
                      <c15:dlblFieldTableCache>
                        <c:ptCount val="1"/>
                      </c15:dlblFieldTableCache>
                    </c15:dlblFTEntry>
                  </c15:dlblFieldTable>
                  <c15:showDataLabelsRange val="0"/>
                </c:ext>
                <c:ext xmlns:c16="http://schemas.microsoft.com/office/drawing/2014/chart" uri="{C3380CC4-5D6E-409C-BE32-E72D297353CC}">
                  <c16:uniqueId val="{0000002B-AD76-4EE8-B670-0359976900CE}"/>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{619FC6A5-6D88-4332-A061-E92B8C34135C}</c15:txfldGUID>
                      <c15:f>Diagramm!$K$67</c15:f>
                      <c15:dlblFieldTableCache>
                        <c:ptCount val="1"/>
                      </c15:dlblFieldTableCache>
                    </c15:dlblFTEntry>
                  </c15:dlblFieldTable>
                  <c15:showDataLabelsRange val="0"/>
                </c:ext>
                <c:ext xmlns:c16="http://schemas.microsoft.com/office/drawing/2014/chart" uri="{C3380CC4-5D6E-409C-BE32-E72D297353CC}">
                  <c16:uniqueId val="{0000002C-AD76-4EE8-B670-0359976900CE}"/>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AD76-4EE8-B670-0359976900CE}"/>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{09DDD5DB-6EDA-45A0-B045-2186561FFB07}</c15:txfldGUID>
                      <c15:f>Diagramm!$J$46</c15:f>
                      <c15:dlblFieldTableCache>
                        <c:ptCount val="1"/>
                      </c15:dlblFieldTableCache>
                    </c15:dlblFTEntry>
                  </c15:dlblFieldTable>
                  <c15:showDataLabelsRange val="0"/>
                </c:ext>
                <c:ext xmlns:c16="http://schemas.microsoft.com/office/drawing/2014/chart" uri="{C3380CC4-5D6E-409C-BE32-E72D297353CC}">
                  <c16:uniqueId val="{0000002E-AD76-4EE8-B670-0359976900CE}"/>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{11C274C3-ECEC-456D-B216-4A11363FC5AC}</c15:txfldGUID>
                      <c15:f>Diagramm!$J$47</c15:f>
                      <c15:dlblFieldTableCache>
                        <c:ptCount val="1"/>
                      </c15:dlblFieldTableCache>
                    </c15:dlblFTEntry>
                  </c15:dlblFieldTable>
                  <c15:showDataLabelsRange val="0"/>
                </c:ext>
                <c:ext xmlns:c16="http://schemas.microsoft.com/office/drawing/2014/chart" uri="{C3380CC4-5D6E-409C-BE32-E72D297353CC}">
                  <c16:uniqueId val="{0000002F-AD76-4EE8-B670-0359976900CE}"/>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{45CECB16-0E26-4A0A-A83D-5FD39BCC50FD}</c15:txfldGUID>
                      <c15:f>Diagramm!$J$48</c15:f>
                      <c15:dlblFieldTableCache>
                        <c:ptCount val="1"/>
                      </c15:dlblFieldTableCache>
                    </c15:dlblFTEntry>
                  </c15:dlblFieldTable>
                  <c15:showDataLabelsRange val="0"/>
                </c:ext>
                <c:ext xmlns:c16="http://schemas.microsoft.com/office/drawing/2014/chart" uri="{C3380CC4-5D6E-409C-BE32-E72D297353CC}">
                  <c16:uniqueId val="{00000030-AD76-4EE8-B670-0359976900CE}"/>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{DC84B6E1-A11C-403A-879C-95DD62652AB7}</c15:txfldGUID>
                      <c15:f>Diagramm!$J$49</c15:f>
                      <c15:dlblFieldTableCache>
                        <c:ptCount val="1"/>
                      </c15:dlblFieldTableCache>
                    </c15:dlblFTEntry>
                  </c15:dlblFieldTable>
                  <c15:showDataLabelsRange val="0"/>
                </c:ext>
                <c:ext xmlns:c16="http://schemas.microsoft.com/office/drawing/2014/chart" uri="{C3380CC4-5D6E-409C-BE32-E72D297353CC}">
                  <c16:uniqueId val="{00000031-AD76-4EE8-B670-0359976900CE}"/>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{E404A2BD-43C3-4985-84CE-01EED52F9F6A}</c15:txfldGUID>
                      <c15:f>Diagramm!$J$50</c15:f>
                      <c15:dlblFieldTableCache>
                        <c:ptCount val="1"/>
                      </c15:dlblFieldTableCache>
                    </c15:dlblFTEntry>
                  </c15:dlblFieldTable>
                  <c15:showDataLabelsRange val="0"/>
                </c:ext>
                <c:ext xmlns:c16="http://schemas.microsoft.com/office/drawing/2014/chart" uri="{C3380CC4-5D6E-409C-BE32-E72D297353CC}">
                  <c16:uniqueId val="{00000032-AD76-4EE8-B670-0359976900CE}"/>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{8B2695D6-A5AA-4A2B-9668-6B079A227245}</c15:txfldGUID>
                      <c15:f>Diagramm!$J$51</c15:f>
                      <c15:dlblFieldTableCache>
                        <c:ptCount val="1"/>
                      </c15:dlblFieldTableCache>
                    </c15:dlblFTEntry>
                  </c15:dlblFieldTable>
                  <c15:showDataLabelsRange val="0"/>
                </c:ext>
                <c:ext xmlns:c16="http://schemas.microsoft.com/office/drawing/2014/chart" uri="{C3380CC4-5D6E-409C-BE32-E72D297353CC}">
                  <c16:uniqueId val="{00000033-AD76-4EE8-B670-0359976900CE}"/>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{B6245BDF-2D09-4CFC-B5F2-58712453C038}</c15:txfldGUID>
                      <c15:f>Diagramm!$J$52</c15:f>
                      <c15:dlblFieldTableCache>
                        <c:ptCount val="1"/>
                      </c15:dlblFieldTableCache>
                    </c15:dlblFTEntry>
                  </c15:dlblFieldTable>
                  <c15:showDataLabelsRange val="0"/>
                </c:ext>
                <c:ext xmlns:c16="http://schemas.microsoft.com/office/drawing/2014/chart" uri="{C3380CC4-5D6E-409C-BE32-E72D297353CC}">
                  <c16:uniqueId val="{00000034-AD76-4EE8-B670-0359976900CE}"/>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{BDCEBBE7-BCFA-43AC-A5F1-CF4229A2037A}</c15:txfldGUID>
                      <c15:f>Diagramm!$J$53</c15:f>
                      <c15:dlblFieldTableCache>
                        <c:ptCount val="1"/>
                      </c15:dlblFieldTableCache>
                    </c15:dlblFTEntry>
                  </c15:dlblFieldTable>
                  <c15:showDataLabelsRange val="0"/>
                </c:ext>
                <c:ext xmlns:c16="http://schemas.microsoft.com/office/drawing/2014/chart" uri="{C3380CC4-5D6E-409C-BE32-E72D297353CC}">
                  <c16:uniqueId val="{00000035-AD76-4EE8-B670-0359976900CE}"/>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{530BE0FB-BCC5-45E8-8D5A-43347B8CF66F}</c15:txfldGUID>
                      <c15:f>Diagramm!$J$54</c15:f>
                      <c15:dlblFieldTableCache>
                        <c:ptCount val="1"/>
                      </c15:dlblFieldTableCache>
                    </c15:dlblFTEntry>
                  </c15:dlblFieldTable>
                  <c15:showDataLabelsRange val="0"/>
                </c:ext>
                <c:ext xmlns:c16="http://schemas.microsoft.com/office/drawing/2014/chart" uri="{C3380CC4-5D6E-409C-BE32-E72D297353CC}">
                  <c16:uniqueId val="{00000036-AD76-4EE8-B670-0359976900CE}"/>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{5DF81559-9AFC-4BFF-8261-5BBD02D0A021}</c15:txfldGUID>
                      <c15:f>Diagramm!$J$55</c15:f>
                      <c15:dlblFieldTableCache>
                        <c:ptCount val="1"/>
                      </c15:dlblFieldTableCache>
                    </c15:dlblFTEntry>
                  </c15:dlblFieldTable>
                  <c15:showDataLabelsRange val="0"/>
                </c:ext>
                <c:ext xmlns:c16="http://schemas.microsoft.com/office/drawing/2014/chart" uri="{C3380CC4-5D6E-409C-BE32-E72D297353CC}">
                  <c16:uniqueId val="{00000037-AD76-4EE8-B670-0359976900CE}"/>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{5C7DFD9D-2E8B-49EA-8A72-900584F0B23B}</c15:txfldGUID>
                      <c15:f>Diagramm!$J$56</c15:f>
                      <c15:dlblFieldTableCache>
                        <c:ptCount val="1"/>
                      </c15:dlblFieldTableCache>
                    </c15:dlblFTEntry>
                  </c15:dlblFieldTable>
                  <c15:showDataLabelsRange val="0"/>
                </c:ext>
                <c:ext xmlns:c16="http://schemas.microsoft.com/office/drawing/2014/chart" uri="{C3380CC4-5D6E-409C-BE32-E72D297353CC}">
                  <c16:uniqueId val="{00000038-AD76-4EE8-B670-0359976900CE}"/>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{87A3A571-7E98-41A5-B90B-78E0FE7B3B11}</c15:txfldGUID>
                      <c15:f>Diagramm!$J$57</c15:f>
                      <c15:dlblFieldTableCache>
                        <c:ptCount val="1"/>
                      </c15:dlblFieldTableCache>
                    </c15:dlblFTEntry>
                  </c15:dlblFieldTable>
                  <c15:showDataLabelsRange val="0"/>
                </c:ext>
                <c:ext xmlns:c16="http://schemas.microsoft.com/office/drawing/2014/chart" uri="{C3380CC4-5D6E-409C-BE32-E72D297353CC}">
                  <c16:uniqueId val="{00000039-AD76-4EE8-B670-0359976900CE}"/>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{6E8B76CC-2445-45A5-A6A7-D79D9354938C}</c15:txfldGUID>
                      <c15:f>Diagramm!$J$58</c15:f>
                      <c15:dlblFieldTableCache>
                        <c:ptCount val="1"/>
                      </c15:dlblFieldTableCache>
                    </c15:dlblFTEntry>
                  </c15:dlblFieldTable>
                  <c15:showDataLabelsRange val="0"/>
                </c:ext>
                <c:ext xmlns:c16="http://schemas.microsoft.com/office/drawing/2014/chart" uri="{C3380CC4-5D6E-409C-BE32-E72D297353CC}">
                  <c16:uniqueId val="{0000003A-AD76-4EE8-B670-0359976900CE}"/>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{95C7ABA7-71B6-4F23-B761-6EDB2736B1E9}</c15:txfldGUID>
                      <c15:f>Diagramm!$J$59</c15:f>
                      <c15:dlblFieldTableCache>
                        <c:ptCount val="1"/>
                      </c15:dlblFieldTableCache>
                    </c15:dlblFTEntry>
                  </c15:dlblFieldTable>
                  <c15:showDataLabelsRange val="0"/>
                </c:ext>
                <c:ext xmlns:c16="http://schemas.microsoft.com/office/drawing/2014/chart" uri="{C3380CC4-5D6E-409C-BE32-E72D297353CC}">
                  <c16:uniqueId val="{0000003B-AD76-4EE8-B670-0359976900CE}"/>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{68FD6923-340C-4D48-A754-71989BD49D85}</c15:txfldGUID>
                      <c15:f>Diagramm!$J$60</c15:f>
                      <c15:dlblFieldTableCache>
                        <c:ptCount val="1"/>
                      </c15:dlblFieldTableCache>
                    </c15:dlblFTEntry>
                  </c15:dlblFieldTable>
                  <c15:showDataLabelsRange val="0"/>
                </c:ext>
                <c:ext xmlns:c16="http://schemas.microsoft.com/office/drawing/2014/chart" uri="{C3380CC4-5D6E-409C-BE32-E72D297353CC}">
                  <c16:uniqueId val="{0000003C-AD76-4EE8-B670-0359976900CE}"/>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{797FFC48-B7C3-4769-8371-1E66CB738BFD}</c15:txfldGUID>
                      <c15:f>Diagramm!$J$61</c15:f>
                      <c15:dlblFieldTableCache>
                        <c:ptCount val="1"/>
                      </c15:dlblFieldTableCache>
                    </c15:dlblFTEntry>
                  </c15:dlblFieldTable>
                  <c15:showDataLabelsRange val="0"/>
                </c:ext>
                <c:ext xmlns:c16="http://schemas.microsoft.com/office/drawing/2014/chart" uri="{C3380CC4-5D6E-409C-BE32-E72D297353CC}">
                  <c16:uniqueId val="{0000003D-AD76-4EE8-B670-0359976900CE}"/>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{5A4761B5-C9BC-4C9D-9C0F-211BB4F690AB}</c15:txfldGUID>
                      <c15:f>Diagramm!$J$62</c15:f>
                      <c15:dlblFieldTableCache>
                        <c:ptCount val="1"/>
                      </c15:dlblFieldTableCache>
                    </c15:dlblFTEntry>
                  </c15:dlblFieldTable>
                  <c15:showDataLabelsRange val="0"/>
                </c:ext>
                <c:ext xmlns:c16="http://schemas.microsoft.com/office/drawing/2014/chart" uri="{C3380CC4-5D6E-409C-BE32-E72D297353CC}">
                  <c16:uniqueId val="{0000003E-AD76-4EE8-B670-0359976900CE}"/>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{0633241E-FCE7-40C3-94BC-00E46F880398}</c15:txfldGUID>
                      <c15:f>Diagramm!$J$63</c15:f>
                      <c15:dlblFieldTableCache>
                        <c:ptCount val="1"/>
                      </c15:dlblFieldTableCache>
                    </c15:dlblFTEntry>
                  </c15:dlblFieldTable>
                  <c15:showDataLabelsRange val="0"/>
                </c:ext>
                <c:ext xmlns:c16="http://schemas.microsoft.com/office/drawing/2014/chart" uri="{C3380CC4-5D6E-409C-BE32-E72D297353CC}">
                  <c16:uniqueId val="{0000003F-AD76-4EE8-B670-0359976900CE}"/>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{98844C37-C60C-44E4-863B-544E12661F83}</c15:txfldGUID>
                      <c15:f>Diagramm!$J$64</c15:f>
                      <c15:dlblFieldTableCache>
                        <c:ptCount val="1"/>
                      </c15:dlblFieldTableCache>
                    </c15:dlblFTEntry>
                  </c15:dlblFieldTable>
                  <c15:showDataLabelsRange val="0"/>
                </c:ext>
                <c:ext xmlns:c16="http://schemas.microsoft.com/office/drawing/2014/chart" uri="{C3380CC4-5D6E-409C-BE32-E72D297353CC}">
                  <c16:uniqueId val="{00000040-AD76-4EE8-B670-0359976900CE}"/>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{0EB7736A-9EE6-4A74-AB48-93681E669684}</c15:txfldGUID>
                      <c15:f>Diagramm!$J$65</c15:f>
                      <c15:dlblFieldTableCache>
                        <c:ptCount val="1"/>
                      </c15:dlblFieldTableCache>
                    </c15:dlblFTEntry>
                  </c15:dlblFieldTable>
                  <c15:showDataLabelsRange val="0"/>
                </c:ext>
                <c:ext xmlns:c16="http://schemas.microsoft.com/office/drawing/2014/chart" uri="{C3380CC4-5D6E-409C-BE32-E72D297353CC}">
                  <c16:uniqueId val="{00000041-AD76-4EE8-B670-0359976900CE}"/>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{5B0B9DD0-CBD2-41AF-BE49-131578663A8D}</c15:txfldGUID>
                      <c15:f>Diagramm!$J$66</c15:f>
                      <c15:dlblFieldTableCache>
                        <c:ptCount val="1"/>
                      </c15:dlblFieldTableCache>
                    </c15:dlblFTEntry>
                  </c15:dlblFieldTable>
                  <c15:showDataLabelsRange val="0"/>
                </c:ext>
                <c:ext xmlns:c16="http://schemas.microsoft.com/office/drawing/2014/chart" uri="{C3380CC4-5D6E-409C-BE32-E72D297353CC}">
                  <c16:uniqueId val="{00000042-AD76-4EE8-B670-0359976900CE}"/>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{27E12351-1DC6-4B45-9723-980E77627CB4}</c15:txfldGUID>
                      <c15:f>Diagramm!$J$67</c15:f>
                      <c15:dlblFieldTableCache>
                        <c:ptCount val="1"/>
                      </c15:dlblFieldTableCache>
                    </c15:dlblFTEntry>
                  </c15:dlblFieldTable>
                  <c15:showDataLabelsRange val="0"/>
                </c:ext>
                <c:ext xmlns:c16="http://schemas.microsoft.com/office/drawing/2014/chart" uri="{C3380CC4-5D6E-409C-BE32-E72D297353CC}">
                  <c16:uniqueId val="{00000043-AD76-4EE8-B670-0359976900C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AD76-4EE8-B670-0359976900CE}"/>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9FA-4025-94A1-5DAC1630DC15}"/>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9FA-4025-94A1-5DAC1630DC15}"/>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9FA-4025-94A1-5DAC1630DC15}"/>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9FA-4025-94A1-5DAC1630DC15}"/>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9FA-4025-94A1-5DAC1630DC15}"/>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9FA-4025-94A1-5DAC1630DC15}"/>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9FA-4025-94A1-5DAC1630DC15}"/>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9FA-4025-94A1-5DAC1630DC15}"/>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9FA-4025-94A1-5DAC1630DC15}"/>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9FA-4025-94A1-5DAC1630DC15}"/>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9FA-4025-94A1-5DAC1630DC15}"/>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9FA-4025-94A1-5DAC1630DC15}"/>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79FA-4025-94A1-5DAC1630DC15}"/>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79FA-4025-94A1-5DAC1630DC15}"/>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79FA-4025-94A1-5DAC1630DC15}"/>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79FA-4025-94A1-5DAC1630DC15}"/>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79FA-4025-94A1-5DAC1630DC15}"/>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79FA-4025-94A1-5DAC1630DC15}"/>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79FA-4025-94A1-5DAC1630DC15}"/>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79FA-4025-94A1-5DAC1630DC15}"/>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79FA-4025-94A1-5DAC1630DC15}"/>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79FA-4025-94A1-5DAC1630DC1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79FA-4025-94A1-5DAC1630DC15}"/>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79FA-4025-94A1-5DAC1630DC15}"/>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79FA-4025-94A1-5DAC1630DC15}"/>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79FA-4025-94A1-5DAC1630DC15}"/>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79FA-4025-94A1-5DAC1630DC15}"/>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79FA-4025-94A1-5DAC1630DC15}"/>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79FA-4025-94A1-5DAC1630DC15}"/>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79FA-4025-94A1-5DAC1630DC15}"/>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79FA-4025-94A1-5DAC1630DC15}"/>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79FA-4025-94A1-5DAC1630DC15}"/>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79FA-4025-94A1-5DAC1630DC15}"/>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79FA-4025-94A1-5DAC1630DC15}"/>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79FA-4025-94A1-5DAC1630DC15}"/>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79FA-4025-94A1-5DAC1630DC15}"/>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79FA-4025-94A1-5DAC1630DC15}"/>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79FA-4025-94A1-5DAC1630DC15}"/>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79FA-4025-94A1-5DAC1630DC15}"/>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79FA-4025-94A1-5DAC1630DC15}"/>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79FA-4025-94A1-5DAC1630DC15}"/>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79FA-4025-94A1-5DAC1630DC15}"/>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79FA-4025-94A1-5DAC1630DC15}"/>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79FA-4025-94A1-5DAC1630DC15}"/>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79FA-4025-94A1-5DAC1630DC15}"/>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79FA-4025-94A1-5DAC1630DC15}"/>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79FA-4025-94A1-5DAC1630DC15}"/>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79FA-4025-94A1-5DAC1630DC15}"/>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79FA-4025-94A1-5DAC1630DC15}"/>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79FA-4025-94A1-5DAC1630DC15}"/>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79FA-4025-94A1-5DAC1630DC15}"/>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79FA-4025-94A1-5DAC1630DC15}"/>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79FA-4025-94A1-5DAC1630DC15}"/>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79FA-4025-94A1-5DAC1630DC15}"/>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79FA-4025-94A1-5DAC1630DC15}"/>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79FA-4025-94A1-5DAC1630DC15}"/>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79FA-4025-94A1-5DAC1630DC15}"/>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79FA-4025-94A1-5DAC1630DC15}"/>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79FA-4025-94A1-5DAC1630DC15}"/>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79FA-4025-94A1-5DAC1630DC15}"/>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79FA-4025-94A1-5DAC1630DC15}"/>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79FA-4025-94A1-5DAC1630DC15}"/>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79FA-4025-94A1-5DAC1630DC15}"/>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79FA-4025-94A1-5DAC1630DC15}"/>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79FA-4025-94A1-5DAC1630DC15}"/>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79FA-4025-94A1-5DAC1630DC15}"/>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79FA-4025-94A1-5DAC1630DC15}"/>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79FA-4025-94A1-5DAC1630DC1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79FA-4025-94A1-5DAC1630DC15}"/>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101.33730872100671</c:v>
                </c:pt>
                <c:pt idx="2">
                  <c:v>102.68338667952821</c:v>
                </c:pt>
                <c:pt idx="3">
                  <c:v>101.89415530319638</c:v>
                </c:pt>
                <c:pt idx="4">
                  <c:v>102.3457710352085</c:v>
                </c:pt>
                <c:pt idx="5">
                  <c:v>102.52115578550445</c:v>
                </c:pt>
                <c:pt idx="6">
                  <c:v>103.77954136887797</c:v>
                </c:pt>
                <c:pt idx="7">
                  <c:v>102.63954049195422</c:v>
                </c:pt>
                <c:pt idx="8">
                  <c:v>103.52523348094884</c:v>
                </c:pt>
                <c:pt idx="9">
                  <c:v>105.21769632130487</c:v>
                </c:pt>
                <c:pt idx="10">
                  <c:v>106.81369754899812</c:v>
                </c:pt>
                <c:pt idx="11">
                  <c:v>105.66054281580217</c:v>
                </c:pt>
                <c:pt idx="12">
                  <c:v>106.09900469154208</c:v>
                </c:pt>
                <c:pt idx="13">
                  <c:v>114.23685710527469</c:v>
                </c:pt>
                <c:pt idx="14">
                  <c:v>111.88670145130881</c:v>
                </c:pt>
                <c:pt idx="15">
                  <c:v>111.04485464988821</c:v>
                </c:pt>
                <c:pt idx="16">
                  <c:v>113.26347174113212</c:v>
                </c:pt>
                <c:pt idx="17">
                  <c:v>114.88139606261237</c:v>
                </c:pt>
                <c:pt idx="18">
                  <c:v>116.85447450344193</c:v>
                </c:pt>
                <c:pt idx="19">
                  <c:v>116.92462840356031</c:v>
                </c:pt>
                <c:pt idx="20">
                  <c:v>117.10439777261368</c:v>
                </c:pt>
                <c:pt idx="21">
                  <c:v>117.60862892971456</c:v>
                </c:pt>
                <c:pt idx="22">
                  <c:v>119.06432235717104</c:v>
                </c:pt>
                <c:pt idx="23">
                  <c:v>117.25347481036523</c:v>
                </c:pt>
                <c:pt idx="24">
                  <c:v>116.92462840356031</c:v>
                </c:pt>
              </c:numCache>
            </c:numRef>
          </c:val>
          <c:smooth val="0"/>
          <c:extLst>
            <c:ext xmlns:c16="http://schemas.microsoft.com/office/drawing/2014/chart" uri="{C3380CC4-5D6E-409C-BE32-E72D297353CC}">
              <c16:uniqueId val="{00000000-320C-417C-B955-EE733CD10FEA}"/>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102.33419785105595</c:v>
                </c:pt>
                <c:pt idx="2">
                  <c:v>105.4094108929233</c:v>
                </c:pt>
                <c:pt idx="3">
                  <c:v>105.44646165246388</c:v>
                </c:pt>
                <c:pt idx="4">
                  <c:v>99.92589848091886</c:v>
                </c:pt>
                <c:pt idx="5">
                  <c:v>102.85290848462394</c:v>
                </c:pt>
                <c:pt idx="6">
                  <c:v>102.18599481289365</c:v>
                </c:pt>
                <c:pt idx="7">
                  <c:v>104.11263430900333</c:v>
                </c:pt>
                <c:pt idx="8">
                  <c:v>104.07558354946276</c:v>
                </c:pt>
                <c:pt idx="9">
                  <c:v>106.52093367914041</c:v>
                </c:pt>
                <c:pt idx="10">
                  <c:v>105.81696924786958</c:v>
                </c:pt>
                <c:pt idx="11">
                  <c:v>108.04001482030381</c:v>
                </c:pt>
                <c:pt idx="12">
                  <c:v>108.78103001111523</c:v>
                </c:pt>
                <c:pt idx="13">
                  <c:v>111.18932938125232</c:v>
                </c:pt>
                <c:pt idx="14">
                  <c:v>112.78251204149686</c:v>
                </c:pt>
                <c:pt idx="15">
                  <c:v>114.78325305668766</c:v>
                </c:pt>
                <c:pt idx="16">
                  <c:v>113.30122267506484</c:v>
                </c:pt>
                <c:pt idx="17">
                  <c:v>116.6357910337162</c:v>
                </c:pt>
                <c:pt idx="18">
                  <c:v>122.63801407928862</c:v>
                </c:pt>
                <c:pt idx="19">
                  <c:v>121.19303445720637</c:v>
                </c:pt>
                <c:pt idx="20">
                  <c:v>119.48869951834014</c:v>
                </c:pt>
                <c:pt idx="21">
                  <c:v>124.23119673953316</c:v>
                </c:pt>
                <c:pt idx="22">
                  <c:v>125.89848091885885</c:v>
                </c:pt>
                <c:pt idx="23">
                  <c:v>125.75027788069654</c:v>
                </c:pt>
                <c:pt idx="24">
                  <c:v>123.41608002964063</c:v>
                </c:pt>
              </c:numCache>
            </c:numRef>
          </c:val>
          <c:smooth val="0"/>
          <c:extLst>
            <c:ext xmlns:c16="http://schemas.microsoft.com/office/drawing/2014/chart" uri="{C3380CC4-5D6E-409C-BE32-E72D297353CC}">
              <c16:uniqueId val="{00000001-320C-417C-B955-EE733CD10FEA}"/>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99.4739918176505</c:v>
                </c:pt>
                <c:pt idx="2">
                  <c:v>97.408922657315415</c:v>
                </c:pt>
                <c:pt idx="3">
                  <c:v>96.473796999805188</c:v>
                </c:pt>
                <c:pt idx="4">
                  <c:v>92.752776154295731</c:v>
                </c:pt>
                <c:pt idx="5">
                  <c:v>92.928112215078912</c:v>
                </c:pt>
                <c:pt idx="6">
                  <c:v>91.428014806156241</c:v>
                </c:pt>
                <c:pt idx="7">
                  <c:v>91.817650496785504</c:v>
                </c:pt>
                <c:pt idx="8">
                  <c:v>94.623027469316185</c:v>
                </c:pt>
                <c:pt idx="9">
                  <c:v>94.973699590882518</c:v>
                </c:pt>
                <c:pt idx="10">
                  <c:v>95.382817066043245</c:v>
                </c:pt>
                <c:pt idx="11">
                  <c:v>96.610169491525426</c:v>
                </c:pt>
                <c:pt idx="12">
                  <c:v>97.662185856224426</c:v>
                </c:pt>
                <c:pt idx="13">
                  <c:v>98.519384375608809</c:v>
                </c:pt>
                <c:pt idx="14">
                  <c:v>97.077732320280546</c:v>
                </c:pt>
                <c:pt idx="15">
                  <c:v>96.025715955581532</c:v>
                </c:pt>
                <c:pt idx="16">
                  <c:v>97.759594778881748</c:v>
                </c:pt>
                <c:pt idx="17">
                  <c:v>99.629846093902202</c:v>
                </c:pt>
                <c:pt idx="18">
                  <c:v>96.999805182154688</c:v>
                </c:pt>
                <c:pt idx="19">
                  <c:v>96.824469121371521</c:v>
                </c:pt>
                <c:pt idx="20">
                  <c:v>95.441262419637638</c:v>
                </c:pt>
                <c:pt idx="21">
                  <c:v>95.616598480420805</c:v>
                </c:pt>
                <c:pt idx="22">
                  <c:v>93.337229690239639</c:v>
                </c:pt>
                <c:pt idx="23">
                  <c:v>92.967075784141826</c:v>
                </c:pt>
                <c:pt idx="24">
                  <c:v>91.116306253652837</c:v>
                </c:pt>
              </c:numCache>
            </c:numRef>
          </c:val>
          <c:smooth val="0"/>
          <c:extLst>
            <c:ext xmlns:c16="http://schemas.microsoft.com/office/drawing/2014/chart" uri="{C3380CC4-5D6E-409C-BE32-E72D297353CC}">
              <c16:uniqueId val="{00000002-320C-417C-B955-EE733CD10FEA}"/>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320C-417C-B955-EE733CD10FEA}"/>
                </c:ext>
              </c:extLst>
            </c:dLbl>
            <c:dLbl>
              <c:idx val="1"/>
              <c:delete val="1"/>
              <c:extLst>
                <c:ext xmlns:c15="http://schemas.microsoft.com/office/drawing/2012/chart" uri="{CE6537A1-D6FC-4f65-9D91-7224C49458BB}"/>
                <c:ext xmlns:c16="http://schemas.microsoft.com/office/drawing/2014/chart" uri="{C3380CC4-5D6E-409C-BE32-E72D297353CC}">
                  <c16:uniqueId val="{00000004-320C-417C-B955-EE733CD10FEA}"/>
                </c:ext>
              </c:extLst>
            </c:dLbl>
            <c:dLbl>
              <c:idx val="2"/>
              <c:delete val="1"/>
              <c:extLst>
                <c:ext xmlns:c15="http://schemas.microsoft.com/office/drawing/2012/chart" uri="{CE6537A1-D6FC-4f65-9D91-7224C49458BB}"/>
                <c:ext xmlns:c16="http://schemas.microsoft.com/office/drawing/2014/chart" uri="{C3380CC4-5D6E-409C-BE32-E72D297353CC}">
                  <c16:uniqueId val="{00000005-320C-417C-B955-EE733CD10FEA}"/>
                </c:ext>
              </c:extLst>
            </c:dLbl>
            <c:dLbl>
              <c:idx val="3"/>
              <c:delete val="1"/>
              <c:extLst>
                <c:ext xmlns:c15="http://schemas.microsoft.com/office/drawing/2012/chart" uri="{CE6537A1-D6FC-4f65-9D91-7224C49458BB}"/>
                <c:ext xmlns:c16="http://schemas.microsoft.com/office/drawing/2014/chart" uri="{C3380CC4-5D6E-409C-BE32-E72D297353CC}">
                  <c16:uniqueId val="{00000006-320C-417C-B955-EE733CD10FEA}"/>
                </c:ext>
              </c:extLst>
            </c:dLbl>
            <c:dLbl>
              <c:idx val="4"/>
              <c:delete val="1"/>
              <c:extLst>
                <c:ext xmlns:c15="http://schemas.microsoft.com/office/drawing/2012/chart" uri="{CE6537A1-D6FC-4f65-9D91-7224C49458BB}"/>
                <c:ext xmlns:c16="http://schemas.microsoft.com/office/drawing/2014/chart" uri="{C3380CC4-5D6E-409C-BE32-E72D297353CC}">
                  <c16:uniqueId val="{00000007-320C-417C-B955-EE733CD10FEA}"/>
                </c:ext>
              </c:extLst>
            </c:dLbl>
            <c:dLbl>
              <c:idx val="5"/>
              <c:delete val="1"/>
              <c:extLst>
                <c:ext xmlns:c15="http://schemas.microsoft.com/office/drawing/2012/chart" uri="{CE6537A1-D6FC-4f65-9D91-7224C49458BB}"/>
                <c:ext xmlns:c16="http://schemas.microsoft.com/office/drawing/2014/chart" uri="{C3380CC4-5D6E-409C-BE32-E72D297353CC}">
                  <c16:uniqueId val="{00000008-320C-417C-B955-EE733CD10FEA}"/>
                </c:ext>
              </c:extLst>
            </c:dLbl>
            <c:dLbl>
              <c:idx val="6"/>
              <c:delete val="1"/>
              <c:extLst>
                <c:ext xmlns:c15="http://schemas.microsoft.com/office/drawing/2012/chart" uri="{CE6537A1-D6FC-4f65-9D91-7224C49458BB}"/>
                <c:ext xmlns:c16="http://schemas.microsoft.com/office/drawing/2014/chart" uri="{C3380CC4-5D6E-409C-BE32-E72D297353CC}">
                  <c16:uniqueId val="{00000009-320C-417C-B955-EE733CD10FEA}"/>
                </c:ext>
              </c:extLst>
            </c:dLbl>
            <c:dLbl>
              <c:idx val="7"/>
              <c:delete val="1"/>
              <c:extLst>
                <c:ext xmlns:c15="http://schemas.microsoft.com/office/drawing/2012/chart" uri="{CE6537A1-D6FC-4f65-9D91-7224C49458BB}"/>
                <c:ext xmlns:c16="http://schemas.microsoft.com/office/drawing/2014/chart" uri="{C3380CC4-5D6E-409C-BE32-E72D297353CC}">
                  <c16:uniqueId val="{0000000A-320C-417C-B955-EE733CD10FEA}"/>
                </c:ext>
              </c:extLst>
            </c:dLbl>
            <c:dLbl>
              <c:idx val="8"/>
              <c:delete val="1"/>
              <c:extLst>
                <c:ext xmlns:c15="http://schemas.microsoft.com/office/drawing/2012/chart" uri="{CE6537A1-D6FC-4f65-9D91-7224C49458BB}"/>
                <c:ext xmlns:c16="http://schemas.microsoft.com/office/drawing/2014/chart" uri="{C3380CC4-5D6E-409C-BE32-E72D297353CC}">
                  <c16:uniqueId val="{0000000B-320C-417C-B955-EE733CD10FEA}"/>
                </c:ext>
              </c:extLst>
            </c:dLbl>
            <c:dLbl>
              <c:idx val="9"/>
              <c:delete val="1"/>
              <c:extLst>
                <c:ext xmlns:c15="http://schemas.microsoft.com/office/drawing/2012/chart" uri="{CE6537A1-D6FC-4f65-9D91-7224C49458BB}"/>
                <c:ext xmlns:c16="http://schemas.microsoft.com/office/drawing/2014/chart" uri="{C3380CC4-5D6E-409C-BE32-E72D297353CC}">
                  <c16:uniqueId val="{0000000C-320C-417C-B955-EE733CD10FEA}"/>
                </c:ext>
              </c:extLst>
            </c:dLbl>
            <c:dLbl>
              <c:idx val="10"/>
              <c:delete val="1"/>
              <c:extLst>
                <c:ext xmlns:c15="http://schemas.microsoft.com/office/drawing/2012/chart" uri="{CE6537A1-D6FC-4f65-9D91-7224C49458BB}"/>
                <c:ext xmlns:c16="http://schemas.microsoft.com/office/drawing/2014/chart" uri="{C3380CC4-5D6E-409C-BE32-E72D297353CC}">
                  <c16:uniqueId val="{0000000D-320C-417C-B955-EE733CD10FEA}"/>
                </c:ext>
              </c:extLst>
            </c:dLbl>
            <c:dLbl>
              <c:idx val="11"/>
              <c:delete val="1"/>
              <c:extLst>
                <c:ext xmlns:c15="http://schemas.microsoft.com/office/drawing/2012/chart" uri="{CE6537A1-D6FC-4f65-9D91-7224C49458BB}"/>
                <c:ext xmlns:c16="http://schemas.microsoft.com/office/drawing/2014/chart" uri="{C3380CC4-5D6E-409C-BE32-E72D297353CC}">
                  <c16:uniqueId val="{0000000E-320C-417C-B955-EE733CD10FEA}"/>
                </c:ext>
              </c:extLst>
            </c:dLbl>
            <c:dLbl>
              <c:idx val="12"/>
              <c:delete val="1"/>
              <c:extLst>
                <c:ext xmlns:c15="http://schemas.microsoft.com/office/drawing/2012/chart" uri="{CE6537A1-D6FC-4f65-9D91-7224C49458BB}"/>
                <c:ext xmlns:c16="http://schemas.microsoft.com/office/drawing/2014/chart" uri="{C3380CC4-5D6E-409C-BE32-E72D297353CC}">
                  <c16:uniqueId val="{0000000F-320C-417C-B955-EE733CD10FEA}"/>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20C-417C-B955-EE733CD10FEA}"/>
                </c:ext>
              </c:extLst>
            </c:dLbl>
            <c:dLbl>
              <c:idx val="14"/>
              <c:delete val="1"/>
              <c:extLst>
                <c:ext xmlns:c15="http://schemas.microsoft.com/office/drawing/2012/chart" uri="{CE6537A1-D6FC-4f65-9D91-7224C49458BB}"/>
                <c:ext xmlns:c16="http://schemas.microsoft.com/office/drawing/2014/chart" uri="{C3380CC4-5D6E-409C-BE32-E72D297353CC}">
                  <c16:uniqueId val="{00000011-320C-417C-B955-EE733CD10FEA}"/>
                </c:ext>
              </c:extLst>
            </c:dLbl>
            <c:dLbl>
              <c:idx val="15"/>
              <c:delete val="1"/>
              <c:extLst>
                <c:ext xmlns:c15="http://schemas.microsoft.com/office/drawing/2012/chart" uri="{CE6537A1-D6FC-4f65-9D91-7224C49458BB}"/>
                <c:ext xmlns:c16="http://schemas.microsoft.com/office/drawing/2014/chart" uri="{C3380CC4-5D6E-409C-BE32-E72D297353CC}">
                  <c16:uniqueId val="{00000012-320C-417C-B955-EE733CD10FEA}"/>
                </c:ext>
              </c:extLst>
            </c:dLbl>
            <c:dLbl>
              <c:idx val="16"/>
              <c:delete val="1"/>
              <c:extLst>
                <c:ext xmlns:c15="http://schemas.microsoft.com/office/drawing/2012/chart" uri="{CE6537A1-D6FC-4f65-9D91-7224C49458BB}"/>
                <c:ext xmlns:c16="http://schemas.microsoft.com/office/drawing/2014/chart" uri="{C3380CC4-5D6E-409C-BE32-E72D297353CC}">
                  <c16:uniqueId val="{00000013-320C-417C-B955-EE733CD10FEA}"/>
                </c:ext>
              </c:extLst>
            </c:dLbl>
            <c:dLbl>
              <c:idx val="17"/>
              <c:delete val="1"/>
              <c:extLst>
                <c:ext xmlns:c15="http://schemas.microsoft.com/office/drawing/2012/chart" uri="{CE6537A1-D6FC-4f65-9D91-7224C49458BB}"/>
                <c:ext xmlns:c16="http://schemas.microsoft.com/office/drawing/2014/chart" uri="{C3380CC4-5D6E-409C-BE32-E72D297353CC}">
                  <c16:uniqueId val="{00000014-320C-417C-B955-EE733CD10FEA}"/>
                </c:ext>
              </c:extLst>
            </c:dLbl>
            <c:dLbl>
              <c:idx val="18"/>
              <c:delete val="1"/>
              <c:extLst>
                <c:ext xmlns:c15="http://schemas.microsoft.com/office/drawing/2012/chart" uri="{CE6537A1-D6FC-4f65-9D91-7224C49458BB}"/>
                <c:ext xmlns:c16="http://schemas.microsoft.com/office/drawing/2014/chart" uri="{C3380CC4-5D6E-409C-BE32-E72D297353CC}">
                  <c16:uniqueId val="{00000015-320C-417C-B955-EE733CD10FEA}"/>
                </c:ext>
              </c:extLst>
            </c:dLbl>
            <c:dLbl>
              <c:idx val="19"/>
              <c:delete val="1"/>
              <c:extLst>
                <c:ext xmlns:c15="http://schemas.microsoft.com/office/drawing/2012/chart" uri="{CE6537A1-D6FC-4f65-9D91-7224C49458BB}"/>
                <c:ext xmlns:c16="http://schemas.microsoft.com/office/drawing/2014/chart" uri="{C3380CC4-5D6E-409C-BE32-E72D297353CC}">
                  <c16:uniqueId val="{00000016-320C-417C-B955-EE733CD10FEA}"/>
                </c:ext>
              </c:extLst>
            </c:dLbl>
            <c:dLbl>
              <c:idx val="20"/>
              <c:delete val="1"/>
              <c:extLst>
                <c:ext xmlns:c15="http://schemas.microsoft.com/office/drawing/2012/chart" uri="{CE6537A1-D6FC-4f65-9D91-7224C49458BB}"/>
                <c:ext xmlns:c16="http://schemas.microsoft.com/office/drawing/2014/chart" uri="{C3380CC4-5D6E-409C-BE32-E72D297353CC}">
                  <c16:uniqueId val="{00000017-320C-417C-B955-EE733CD10FEA}"/>
                </c:ext>
              </c:extLst>
            </c:dLbl>
            <c:dLbl>
              <c:idx val="21"/>
              <c:delete val="1"/>
              <c:extLst>
                <c:ext xmlns:c15="http://schemas.microsoft.com/office/drawing/2012/chart" uri="{CE6537A1-D6FC-4f65-9D91-7224C49458BB}"/>
                <c:ext xmlns:c16="http://schemas.microsoft.com/office/drawing/2014/chart" uri="{C3380CC4-5D6E-409C-BE32-E72D297353CC}">
                  <c16:uniqueId val="{00000018-320C-417C-B955-EE733CD10FEA}"/>
                </c:ext>
              </c:extLst>
            </c:dLbl>
            <c:dLbl>
              <c:idx val="22"/>
              <c:delete val="1"/>
              <c:extLst>
                <c:ext xmlns:c15="http://schemas.microsoft.com/office/drawing/2012/chart" uri="{CE6537A1-D6FC-4f65-9D91-7224C49458BB}"/>
                <c:ext xmlns:c16="http://schemas.microsoft.com/office/drawing/2014/chart" uri="{C3380CC4-5D6E-409C-BE32-E72D297353CC}">
                  <c16:uniqueId val="{00000019-320C-417C-B955-EE733CD10FEA}"/>
                </c:ext>
              </c:extLst>
            </c:dLbl>
            <c:dLbl>
              <c:idx val="23"/>
              <c:delete val="1"/>
              <c:extLst>
                <c:ext xmlns:c15="http://schemas.microsoft.com/office/drawing/2012/chart" uri="{CE6537A1-D6FC-4f65-9D91-7224C49458BB}"/>
                <c:ext xmlns:c16="http://schemas.microsoft.com/office/drawing/2014/chart" uri="{C3380CC4-5D6E-409C-BE32-E72D297353CC}">
                  <c16:uniqueId val="{0000001A-320C-417C-B955-EE733CD10FEA}"/>
                </c:ext>
              </c:extLst>
            </c:dLbl>
            <c:dLbl>
              <c:idx val="24"/>
              <c:delete val="1"/>
              <c:extLst>
                <c:ext xmlns:c15="http://schemas.microsoft.com/office/drawing/2012/chart" uri="{CE6537A1-D6FC-4f65-9D91-7224C49458BB}"/>
                <c:ext xmlns:c16="http://schemas.microsoft.com/office/drawing/2014/chart" uri="{C3380CC4-5D6E-409C-BE32-E72D297353CC}">
                  <c16:uniqueId val="{0000001B-320C-417C-B955-EE733CD10FEA}"/>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320C-417C-B955-EE733CD10FEA}"/>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Schweinfurt (09678)</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26667</v>
      </c>
      <c r="F11" s="238">
        <v>26742</v>
      </c>
      <c r="G11" s="238">
        <v>27155</v>
      </c>
      <c r="H11" s="238">
        <v>26823</v>
      </c>
      <c r="I11" s="265">
        <v>26708</v>
      </c>
      <c r="J11" s="263">
        <v>-41</v>
      </c>
      <c r="K11" s="266">
        <v>-0.15351205631271528</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20.519743503206211</v>
      </c>
      <c r="E13" s="115">
        <v>5472</v>
      </c>
      <c r="F13" s="114">
        <v>5449</v>
      </c>
      <c r="G13" s="114">
        <v>5665</v>
      </c>
      <c r="H13" s="114">
        <v>5735</v>
      </c>
      <c r="I13" s="140">
        <v>5575</v>
      </c>
      <c r="J13" s="115">
        <v>-103</v>
      </c>
      <c r="K13" s="116">
        <v>-1.8475336322869955</v>
      </c>
    </row>
    <row r="14" spans="1:255" ht="14.1" customHeight="1" x14ac:dyDescent="0.2">
      <c r="A14" s="306" t="s">
        <v>230</v>
      </c>
      <c r="B14" s="307"/>
      <c r="C14" s="308"/>
      <c r="D14" s="113">
        <v>62.35047061911726</v>
      </c>
      <c r="E14" s="115">
        <v>16627</v>
      </c>
      <c r="F14" s="114">
        <v>16760</v>
      </c>
      <c r="G14" s="114">
        <v>16997</v>
      </c>
      <c r="H14" s="114">
        <v>16665</v>
      </c>
      <c r="I14" s="140">
        <v>16724</v>
      </c>
      <c r="J14" s="115">
        <v>-97</v>
      </c>
      <c r="K14" s="116">
        <v>-0.58000478354460661</v>
      </c>
    </row>
    <row r="15" spans="1:255" ht="14.1" customHeight="1" x14ac:dyDescent="0.2">
      <c r="A15" s="306" t="s">
        <v>231</v>
      </c>
      <c r="B15" s="307"/>
      <c r="C15" s="308"/>
      <c r="D15" s="113">
        <v>9.0561367982900212</v>
      </c>
      <c r="E15" s="115">
        <v>2415</v>
      </c>
      <c r="F15" s="114">
        <v>2390</v>
      </c>
      <c r="G15" s="114">
        <v>2362</v>
      </c>
      <c r="H15" s="114">
        <v>2329</v>
      </c>
      <c r="I15" s="140">
        <v>2321</v>
      </c>
      <c r="J15" s="115">
        <v>94</v>
      </c>
      <c r="K15" s="116">
        <v>4.0499784575613962</v>
      </c>
    </row>
    <row r="16" spans="1:255" ht="14.1" customHeight="1" x14ac:dyDescent="0.2">
      <c r="A16" s="306" t="s">
        <v>232</v>
      </c>
      <c r="B16" s="307"/>
      <c r="C16" s="308"/>
      <c r="D16" s="113">
        <v>7.9611504856189299</v>
      </c>
      <c r="E16" s="115">
        <v>2123</v>
      </c>
      <c r="F16" s="114">
        <v>2112</v>
      </c>
      <c r="G16" s="114">
        <v>2094</v>
      </c>
      <c r="H16" s="114">
        <v>2068</v>
      </c>
      <c r="I16" s="140">
        <v>2060</v>
      </c>
      <c r="J16" s="115">
        <v>63</v>
      </c>
      <c r="K16" s="116">
        <v>3.058252427184466</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0.81748978137773276</v>
      </c>
      <c r="E18" s="115">
        <v>218</v>
      </c>
      <c r="F18" s="114">
        <v>196</v>
      </c>
      <c r="G18" s="114">
        <v>258</v>
      </c>
      <c r="H18" s="114">
        <v>305</v>
      </c>
      <c r="I18" s="140">
        <v>226</v>
      </c>
      <c r="J18" s="115">
        <v>-8</v>
      </c>
      <c r="K18" s="116">
        <v>-3.5398230088495577</v>
      </c>
    </row>
    <row r="19" spans="1:255" ht="14.1" customHeight="1" x14ac:dyDescent="0.2">
      <c r="A19" s="306" t="s">
        <v>235</v>
      </c>
      <c r="B19" s="307" t="s">
        <v>236</v>
      </c>
      <c r="C19" s="308"/>
      <c r="D19" s="113">
        <v>0.57374282821464728</v>
      </c>
      <c r="E19" s="115">
        <v>153</v>
      </c>
      <c r="F19" s="114">
        <v>131</v>
      </c>
      <c r="G19" s="114">
        <v>192</v>
      </c>
      <c r="H19" s="114">
        <v>238</v>
      </c>
      <c r="I19" s="140">
        <v>159</v>
      </c>
      <c r="J19" s="115">
        <v>-6</v>
      </c>
      <c r="K19" s="116">
        <v>-3.7735849056603774</v>
      </c>
    </row>
    <row r="20" spans="1:255" ht="14.1" customHeight="1" x14ac:dyDescent="0.2">
      <c r="A20" s="306">
        <v>12</v>
      </c>
      <c r="B20" s="307" t="s">
        <v>237</v>
      </c>
      <c r="C20" s="308"/>
      <c r="D20" s="113">
        <v>1.1999850001874977</v>
      </c>
      <c r="E20" s="115">
        <v>320</v>
      </c>
      <c r="F20" s="114">
        <v>263</v>
      </c>
      <c r="G20" s="114">
        <v>322</v>
      </c>
      <c r="H20" s="114">
        <v>319</v>
      </c>
      <c r="I20" s="140">
        <v>326</v>
      </c>
      <c r="J20" s="115">
        <v>-6</v>
      </c>
      <c r="K20" s="116">
        <v>-1.8404907975460123</v>
      </c>
    </row>
    <row r="21" spans="1:255" ht="14.1" customHeight="1" x14ac:dyDescent="0.2">
      <c r="A21" s="306">
        <v>21</v>
      </c>
      <c r="B21" s="307" t="s">
        <v>238</v>
      </c>
      <c r="C21" s="308"/>
      <c r="D21" s="113">
        <v>0.46874414069824127</v>
      </c>
      <c r="E21" s="115">
        <v>125</v>
      </c>
      <c r="F21" s="114">
        <v>116</v>
      </c>
      <c r="G21" s="114">
        <v>141</v>
      </c>
      <c r="H21" s="114">
        <v>148</v>
      </c>
      <c r="I21" s="140">
        <v>145</v>
      </c>
      <c r="J21" s="115">
        <v>-20</v>
      </c>
      <c r="K21" s="116">
        <v>-13.793103448275861</v>
      </c>
    </row>
    <row r="22" spans="1:255" ht="14.1" customHeight="1" x14ac:dyDescent="0.2">
      <c r="A22" s="306">
        <v>22</v>
      </c>
      <c r="B22" s="307" t="s">
        <v>239</v>
      </c>
      <c r="C22" s="308"/>
      <c r="D22" s="113">
        <v>1.8449769377882776</v>
      </c>
      <c r="E22" s="115">
        <v>492</v>
      </c>
      <c r="F22" s="114">
        <v>490</v>
      </c>
      <c r="G22" s="114">
        <v>490</v>
      </c>
      <c r="H22" s="114">
        <v>489</v>
      </c>
      <c r="I22" s="140">
        <v>484</v>
      </c>
      <c r="J22" s="115">
        <v>8</v>
      </c>
      <c r="K22" s="116">
        <v>1.6528925619834711</v>
      </c>
    </row>
    <row r="23" spans="1:255" ht="14.1" customHeight="1" x14ac:dyDescent="0.2">
      <c r="A23" s="306">
        <v>23</v>
      </c>
      <c r="B23" s="307" t="s">
        <v>240</v>
      </c>
      <c r="C23" s="308"/>
      <c r="D23" s="113">
        <v>1.1474856564292946</v>
      </c>
      <c r="E23" s="115">
        <v>306</v>
      </c>
      <c r="F23" s="114">
        <v>326</v>
      </c>
      <c r="G23" s="114">
        <v>329</v>
      </c>
      <c r="H23" s="114">
        <v>345</v>
      </c>
      <c r="I23" s="140">
        <v>353</v>
      </c>
      <c r="J23" s="115">
        <v>-47</v>
      </c>
      <c r="K23" s="116">
        <v>-13.314447592067989</v>
      </c>
    </row>
    <row r="24" spans="1:255" ht="14.1" customHeight="1" x14ac:dyDescent="0.2">
      <c r="A24" s="306">
        <v>24</v>
      </c>
      <c r="B24" s="307" t="s">
        <v>241</v>
      </c>
      <c r="C24" s="308"/>
      <c r="D24" s="113">
        <v>2.6362170472869089</v>
      </c>
      <c r="E24" s="115">
        <v>703</v>
      </c>
      <c r="F24" s="114">
        <v>713</v>
      </c>
      <c r="G24" s="114">
        <v>739</v>
      </c>
      <c r="H24" s="114">
        <v>741</v>
      </c>
      <c r="I24" s="140">
        <v>743</v>
      </c>
      <c r="J24" s="115">
        <v>-40</v>
      </c>
      <c r="K24" s="116">
        <v>-5.3835800807537009</v>
      </c>
    </row>
    <row r="25" spans="1:255" ht="14.1" customHeight="1" x14ac:dyDescent="0.2">
      <c r="A25" s="306">
        <v>25</v>
      </c>
      <c r="B25" s="307" t="s">
        <v>242</v>
      </c>
      <c r="C25" s="308"/>
      <c r="D25" s="113">
        <v>5.3061836727040914</v>
      </c>
      <c r="E25" s="115">
        <v>1415</v>
      </c>
      <c r="F25" s="114">
        <v>1427</v>
      </c>
      <c r="G25" s="114">
        <v>1439</v>
      </c>
      <c r="H25" s="114">
        <v>1417</v>
      </c>
      <c r="I25" s="140">
        <v>1414</v>
      </c>
      <c r="J25" s="115">
        <v>1</v>
      </c>
      <c r="K25" s="116">
        <v>7.0721357850070721E-2</v>
      </c>
    </row>
    <row r="26" spans="1:255" ht="14.1" customHeight="1" x14ac:dyDescent="0.2">
      <c r="A26" s="306">
        <v>26</v>
      </c>
      <c r="B26" s="307" t="s">
        <v>243</v>
      </c>
      <c r="C26" s="308"/>
      <c r="D26" s="113">
        <v>3.5362057974275323</v>
      </c>
      <c r="E26" s="115">
        <v>943</v>
      </c>
      <c r="F26" s="114">
        <v>948</v>
      </c>
      <c r="G26" s="114">
        <v>956</v>
      </c>
      <c r="H26" s="114">
        <v>941</v>
      </c>
      <c r="I26" s="140">
        <v>952</v>
      </c>
      <c r="J26" s="115">
        <v>-9</v>
      </c>
      <c r="K26" s="116">
        <v>-0.94537815126050417</v>
      </c>
    </row>
    <row r="27" spans="1:255" ht="14.1" customHeight="1" x14ac:dyDescent="0.2">
      <c r="A27" s="306">
        <v>27</v>
      </c>
      <c r="B27" s="307" t="s">
        <v>244</v>
      </c>
      <c r="C27" s="308"/>
      <c r="D27" s="113">
        <v>1.931225859676754</v>
      </c>
      <c r="E27" s="115">
        <v>515</v>
      </c>
      <c r="F27" s="114">
        <v>510</v>
      </c>
      <c r="G27" s="114">
        <v>518</v>
      </c>
      <c r="H27" s="114">
        <v>519</v>
      </c>
      <c r="I27" s="140">
        <v>523</v>
      </c>
      <c r="J27" s="115">
        <v>-8</v>
      </c>
      <c r="K27" s="116">
        <v>-1.5296367112810707</v>
      </c>
    </row>
    <row r="28" spans="1:255" ht="14.1" customHeight="1" x14ac:dyDescent="0.2">
      <c r="A28" s="306">
        <v>28</v>
      </c>
      <c r="B28" s="307" t="s">
        <v>245</v>
      </c>
      <c r="C28" s="308"/>
      <c r="D28" s="113">
        <v>0.21749728128398396</v>
      </c>
      <c r="E28" s="115">
        <v>58</v>
      </c>
      <c r="F28" s="114">
        <v>52</v>
      </c>
      <c r="G28" s="114">
        <v>39</v>
      </c>
      <c r="H28" s="114">
        <v>36</v>
      </c>
      <c r="I28" s="140">
        <v>36</v>
      </c>
      <c r="J28" s="115">
        <v>22</v>
      </c>
      <c r="K28" s="116">
        <v>61.111111111111114</v>
      </c>
    </row>
    <row r="29" spans="1:255" ht="14.1" customHeight="1" x14ac:dyDescent="0.2">
      <c r="A29" s="306">
        <v>29</v>
      </c>
      <c r="B29" s="307" t="s">
        <v>246</v>
      </c>
      <c r="C29" s="308"/>
      <c r="D29" s="113">
        <v>3.7237034537068285</v>
      </c>
      <c r="E29" s="115">
        <v>993</v>
      </c>
      <c r="F29" s="114">
        <v>1029</v>
      </c>
      <c r="G29" s="114">
        <v>1065</v>
      </c>
      <c r="H29" s="114">
        <v>1041</v>
      </c>
      <c r="I29" s="140">
        <v>1007</v>
      </c>
      <c r="J29" s="115">
        <v>-14</v>
      </c>
      <c r="K29" s="116">
        <v>-1.3902681231380338</v>
      </c>
    </row>
    <row r="30" spans="1:255" ht="14.1" customHeight="1" x14ac:dyDescent="0.2">
      <c r="A30" s="306" t="s">
        <v>247</v>
      </c>
      <c r="B30" s="307" t="s">
        <v>248</v>
      </c>
      <c r="C30" s="308"/>
      <c r="D30" s="113">
        <v>2.3362207972400344</v>
      </c>
      <c r="E30" s="115">
        <v>623</v>
      </c>
      <c r="F30" s="114">
        <v>668</v>
      </c>
      <c r="G30" s="114">
        <v>696</v>
      </c>
      <c r="H30" s="114">
        <v>669</v>
      </c>
      <c r="I30" s="140">
        <v>631</v>
      </c>
      <c r="J30" s="115">
        <v>-8</v>
      </c>
      <c r="K30" s="116">
        <v>-1.2678288431061806</v>
      </c>
    </row>
    <row r="31" spans="1:255" ht="14.1" customHeight="1" x14ac:dyDescent="0.2">
      <c r="A31" s="306" t="s">
        <v>249</v>
      </c>
      <c r="B31" s="307" t="s">
        <v>250</v>
      </c>
      <c r="C31" s="308"/>
      <c r="D31" s="113">
        <v>1.2749840626992162</v>
      </c>
      <c r="E31" s="115">
        <v>340</v>
      </c>
      <c r="F31" s="114">
        <v>331</v>
      </c>
      <c r="G31" s="114">
        <v>339</v>
      </c>
      <c r="H31" s="114">
        <v>345</v>
      </c>
      <c r="I31" s="140">
        <v>347</v>
      </c>
      <c r="J31" s="115">
        <v>-7</v>
      </c>
      <c r="K31" s="116">
        <v>-2.0172910662824206</v>
      </c>
    </row>
    <row r="32" spans="1:255" ht="14.1" customHeight="1" x14ac:dyDescent="0.2">
      <c r="A32" s="306">
        <v>31</v>
      </c>
      <c r="B32" s="307" t="s">
        <v>251</v>
      </c>
      <c r="C32" s="308"/>
      <c r="D32" s="113">
        <v>0.46874414069824127</v>
      </c>
      <c r="E32" s="115">
        <v>125</v>
      </c>
      <c r="F32" s="114">
        <v>123</v>
      </c>
      <c r="G32" s="114">
        <v>124</v>
      </c>
      <c r="H32" s="114">
        <v>119</v>
      </c>
      <c r="I32" s="140">
        <v>133</v>
      </c>
      <c r="J32" s="115">
        <v>-8</v>
      </c>
      <c r="K32" s="116">
        <v>-6.0150375939849621</v>
      </c>
    </row>
    <row r="33" spans="1:11" ht="14.1" customHeight="1" x14ac:dyDescent="0.2">
      <c r="A33" s="306">
        <v>32</v>
      </c>
      <c r="B33" s="307" t="s">
        <v>252</v>
      </c>
      <c r="C33" s="308"/>
      <c r="D33" s="113">
        <v>1.8674766565417933</v>
      </c>
      <c r="E33" s="115">
        <v>498</v>
      </c>
      <c r="F33" s="114">
        <v>463</v>
      </c>
      <c r="G33" s="114">
        <v>536</v>
      </c>
      <c r="H33" s="114">
        <v>552</v>
      </c>
      <c r="I33" s="140">
        <v>574</v>
      </c>
      <c r="J33" s="115">
        <v>-76</v>
      </c>
      <c r="K33" s="116">
        <v>-13.240418118466899</v>
      </c>
    </row>
    <row r="34" spans="1:11" ht="14.1" customHeight="1" x14ac:dyDescent="0.2">
      <c r="A34" s="306">
        <v>33</v>
      </c>
      <c r="B34" s="307" t="s">
        <v>253</v>
      </c>
      <c r="C34" s="308"/>
      <c r="D34" s="113">
        <v>1.9424757190535118</v>
      </c>
      <c r="E34" s="115">
        <v>518</v>
      </c>
      <c r="F34" s="114">
        <v>518</v>
      </c>
      <c r="G34" s="114">
        <v>543</v>
      </c>
      <c r="H34" s="114">
        <v>535</v>
      </c>
      <c r="I34" s="140">
        <v>534</v>
      </c>
      <c r="J34" s="115">
        <v>-16</v>
      </c>
      <c r="K34" s="116">
        <v>-2.9962546816479403</v>
      </c>
    </row>
    <row r="35" spans="1:11" ht="14.1" customHeight="1" x14ac:dyDescent="0.2">
      <c r="A35" s="306">
        <v>34</v>
      </c>
      <c r="B35" s="307" t="s">
        <v>254</v>
      </c>
      <c r="C35" s="308"/>
      <c r="D35" s="113">
        <v>2.5987175160310496</v>
      </c>
      <c r="E35" s="115">
        <v>693</v>
      </c>
      <c r="F35" s="114">
        <v>689</v>
      </c>
      <c r="G35" s="114">
        <v>692</v>
      </c>
      <c r="H35" s="114">
        <v>684</v>
      </c>
      <c r="I35" s="140">
        <v>678</v>
      </c>
      <c r="J35" s="115">
        <v>15</v>
      </c>
      <c r="K35" s="116">
        <v>2.2123893805309733</v>
      </c>
    </row>
    <row r="36" spans="1:11" ht="14.1" customHeight="1" x14ac:dyDescent="0.2">
      <c r="A36" s="306">
        <v>41</v>
      </c>
      <c r="B36" s="307" t="s">
        <v>255</v>
      </c>
      <c r="C36" s="308"/>
      <c r="D36" s="113">
        <v>0.68249146885663925</v>
      </c>
      <c r="E36" s="115">
        <v>182</v>
      </c>
      <c r="F36" s="114">
        <v>184</v>
      </c>
      <c r="G36" s="114">
        <v>181</v>
      </c>
      <c r="H36" s="114">
        <v>176</v>
      </c>
      <c r="I36" s="140">
        <v>176</v>
      </c>
      <c r="J36" s="115">
        <v>6</v>
      </c>
      <c r="K36" s="116">
        <v>3.4090909090909092</v>
      </c>
    </row>
    <row r="37" spans="1:11" ht="14.1" customHeight="1" x14ac:dyDescent="0.2">
      <c r="A37" s="306">
        <v>42</v>
      </c>
      <c r="B37" s="307" t="s">
        <v>256</v>
      </c>
      <c r="C37" s="308"/>
      <c r="D37" s="113">
        <v>0.13874826564667941</v>
      </c>
      <c r="E37" s="115">
        <v>37</v>
      </c>
      <c r="F37" s="114">
        <v>35</v>
      </c>
      <c r="G37" s="114">
        <v>33</v>
      </c>
      <c r="H37" s="114">
        <v>34</v>
      </c>
      <c r="I37" s="140">
        <v>35</v>
      </c>
      <c r="J37" s="115">
        <v>2</v>
      </c>
      <c r="K37" s="116">
        <v>5.7142857142857144</v>
      </c>
    </row>
    <row r="38" spans="1:11" ht="14.1" customHeight="1" x14ac:dyDescent="0.2">
      <c r="A38" s="306">
        <v>43</v>
      </c>
      <c r="B38" s="307" t="s">
        <v>257</v>
      </c>
      <c r="C38" s="308"/>
      <c r="D38" s="113">
        <v>3.112461094236322</v>
      </c>
      <c r="E38" s="115">
        <v>830</v>
      </c>
      <c r="F38" s="114">
        <v>822</v>
      </c>
      <c r="G38" s="114">
        <v>805</v>
      </c>
      <c r="H38" s="114">
        <v>779</v>
      </c>
      <c r="I38" s="140">
        <v>762</v>
      </c>
      <c r="J38" s="115">
        <v>68</v>
      </c>
      <c r="K38" s="116">
        <v>8.9238845144356951</v>
      </c>
    </row>
    <row r="39" spans="1:11" ht="14.1" customHeight="1" x14ac:dyDescent="0.2">
      <c r="A39" s="306">
        <v>51</v>
      </c>
      <c r="B39" s="307" t="s">
        <v>258</v>
      </c>
      <c r="C39" s="308"/>
      <c r="D39" s="113">
        <v>9.5061311733603322</v>
      </c>
      <c r="E39" s="115">
        <v>2535</v>
      </c>
      <c r="F39" s="114">
        <v>2560</v>
      </c>
      <c r="G39" s="114">
        <v>2592</v>
      </c>
      <c r="H39" s="114">
        <v>2547</v>
      </c>
      <c r="I39" s="140">
        <v>2544</v>
      </c>
      <c r="J39" s="115">
        <v>-9</v>
      </c>
      <c r="K39" s="116">
        <v>-0.35377358490566035</v>
      </c>
    </row>
    <row r="40" spans="1:11" ht="14.1" customHeight="1" x14ac:dyDescent="0.2">
      <c r="A40" s="306" t="s">
        <v>259</v>
      </c>
      <c r="B40" s="307" t="s">
        <v>260</v>
      </c>
      <c r="C40" s="308"/>
      <c r="D40" s="113">
        <v>7.9424007199910003</v>
      </c>
      <c r="E40" s="115">
        <v>2118</v>
      </c>
      <c r="F40" s="114">
        <v>2139</v>
      </c>
      <c r="G40" s="114">
        <v>2165</v>
      </c>
      <c r="H40" s="114">
        <v>2142</v>
      </c>
      <c r="I40" s="140">
        <v>2131</v>
      </c>
      <c r="J40" s="115">
        <v>-13</v>
      </c>
      <c r="K40" s="116">
        <v>-0.61004223369310184</v>
      </c>
    </row>
    <row r="41" spans="1:11" ht="14.1" customHeight="1" x14ac:dyDescent="0.2">
      <c r="A41" s="306"/>
      <c r="B41" s="307" t="s">
        <v>261</v>
      </c>
      <c r="C41" s="308"/>
      <c r="D41" s="113">
        <v>7.4024074699066258</v>
      </c>
      <c r="E41" s="115">
        <v>1974</v>
      </c>
      <c r="F41" s="114">
        <v>2006</v>
      </c>
      <c r="G41" s="114">
        <v>2038</v>
      </c>
      <c r="H41" s="114">
        <v>2014</v>
      </c>
      <c r="I41" s="140">
        <v>2004</v>
      </c>
      <c r="J41" s="115">
        <v>-30</v>
      </c>
      <c r="K41" s="116">
        <v>-1.4970059880239521</v>
      </c>
    </row>
    <row r="42" spans="1:11" ht="14.1" customHeight="1" x14ac:dyDescent="0.2">
      <c r="A42" s="306">
        <v>52</v>
      </c>
      <c r="B42" s="307" t="s">
        <v>262</v>
      </c>
      <c r="C42" s="308"/>
      <c r="D42" s="113">
        <v>7.597405032437095</v>
      </c>
      <c r="E42" s="115">
        <v>2026</v>
      </c>
      <c r="F42" s="114">
        <v>2138</v>
      </c>
      <c r="G42" s="114">
        <v>2245</v>
      </c>
      <c r="H42" s="114">
        <v>2191</v>
      </c>
      <c r="I42" s="140">
        <v>2165</v>
      </c>
      <c r="J42" s="115">
        <v>-139</v>
      </c>
      <c r="K42" s="116">
        <v>-6.4203233256351036</v>
      </c>
    </row>
    <row r="43" spans="1:11" ht="14.1" customHeight="1" x14ac:dyDescent="0.2">
      <c r="A43" s="306" t="s">
        <v>263</v>
      </c>
      <c r="B43" s="307" t="s">
        <v>264</v>
      </c>
      <c r="C43" s="308"/>
      <c r="D43" s="113">
        <v>6.7911651104361193</v>
      </c>
      <c r="E43" s="115">
        <v>1811</v>
      </c>
      <c r="F43" s="114">
        <v>1916</v>
      </c>
      <c r="G43" s="114">
        <v>2006</v>
      </c>
      <c r="H43" s="114">
        <v>1965</v>
      </c>
      <c r="I43" s="140">
        <v>1944</v>
      </c>
      <c r="J43" s="115">
        <v>-133</v>
      </c>
      <c r="K43" s="116">
        <v>-6.8415637860082308</v>
      </c>
    </row>
    <row r="44" spans="1:11" ht="14.1" customHeight="1" x14ac:dyDescent="0.2">
      <c r="A44" s="306">
        <v>53</v>
      </c>
      <c r="B44" s="307" t="s">
        <v>265</v>
      </c>
      <c r="C44" s="308"/>
      <c r="D44" s="113">
        <v>0.81748978137773276</v>
      </c>
      <c r="E44" s="115">
        <v>218</v>
      </c>
      <c r="F44" s="114">
        <v>216</v>
      </c>
      <c r="G44" s="114">
        <v>218</v>
      </c>
      <c r="H44" s="114">
        <v>211</v>
      </c>
      <c r="I44" s="140">
        <v>209</v>
      </c>
      <c r="J44" s="115">
        <v>9</v>
      </c>
      <c r="K44" s="116">
        <v>4.3062200956937797</v>
      </c>
    </row>
    <row r="45" spans="1:11" ht="14.1" customHeight="1" x14ac:dyDescent="0.2">
      <c r="A45" s="306" t="s">
        <v>266</v>
      </c>
      <c r="B45" s="307" t="s">
        <v>267</v>
      </c>
      <c r="C45" s="308"/>
      <c r="D45" s="113">
        <v>0.80623992200097494</v>
      </c>
      <c r="E45" s="115">
        <v>215</v>
      </c>
      <c r="F45" s="114">
        <v>213</v>
      </c>
      <c r="G45" s="114">
        <v>215</v>
      </c>
      <c r="H45" s="114">
        <v>208</v>
      </c>
      <c r="I45" s="140">
        <v>207</v>
      </c>
      <c r="J45" s="115">
        <v>8</v>
      </c>
      <c r="K45" s="116">
        <v>3.8647342995169081</v>
      </c>
    </row>
    <row r="46" spans="1:11" ht="14.1" customHeight="1" x14ac:dyDescent="0.2">
      <c r="A46" s="306">
        <v>54</v>
      </c>
      <c r="B46" s="307" t="s">
        <v>268</v>
      </c>
      <c r="C46" s="308"/>
      <c r="D46" s="113">
        <v>2.7974650316871039</v>
      </c>
      <c r="E46" s="115">
        <v>746</v>
      </c>
      <c r="F46" s="114">
        <v>752</v>
      </c>
      <c r="G46" s="114">
        <v>746</v>
      </c>
      <c r="H46" s="114">
        <v>730</v>
      </c>
      <c r="I46" s="140">
        <v>736</v>
      </c>
      <c r="J46" s="115">
        <v>10</v>
      </c>
      <c r="K46" s="116">
        <v>1.3586956521739131</v>
      </c>
    </row>
    <row r="47" spans="1:11" ht="14.1" customHeight="1" x14ac:dyDescent="0.2">
      <c r="A47" s="306">
        <v>61</v>
      </c>
      <c r="B47" s="307" t="s">
        <v>269</v>
      </c>
      <c r="C47" s="308"/>
      <c r="D47" s="113">
        <v>2.6737165785427681</v>
      </c>
      <c r="E47" s="115">
        <v>713</v>
      </c>
      <c r="F47" s="114">
        <v>698</v>
      </c>
      <c r="G47" s="114">
        <v>675</v>
      </c>
      <c r="H47" s="114">
        <v>628</v>
      </c>
      <c r="I47" s="140">
        <v>605</v>
      </c>
      <c r="J47" s="115">
        <v>108</v>
      </c>
      <c r="K47" s="116">
        <v>17.851239669421489</v>
      </c>
    </row>
    <row r="48" spans="1:11" ht="14.1" customHeight="1" x14ac:dyDescent="0.2">
      <c r="A48" s="306">
        <v>62</v>
      </c>
      <c r="B48" s="307" t="s">
        <v>270</v>
      </c>
      <c r="C48" s="308"/>
      <c r="D48" s="113">
        <v>6.8774140323245962</v>
      </c>
      <c r="E48" s="115">
        <v>1834</v>
      </c>
      <c r="F48" s="114">
        <v>1824</v>
      </c>
      <c r="G48" s="114">
        <v>1836</v>
      </c>
      <c r="H48" s="114">
        <v>1841</v>
      </c>
      <c r="I48" s="140">
        <v>1857</v>
      </c>
      <c r="J48" s="115">
        <v>-23</v>
      </c>
      <c r="K48" s="116">
        <v>-1.2385568120624664</v>
      </c>
    </row>
    <row r="49" spans="1:11" ht="14.1" customHeight="1" x14ac:dyDescent="0.2">
      <c r="A49" s="306">
        <v>63</v>
      </c>
      <c r="B49" s="307" t="s">
        <v>271</v>
      </c>
      <c r="C49" s="308"/>
      <c r="D49" s="113">
        <v>1.0724865939175761</v>
      </c>
      <c r="E49" s="115">
        <v>286</v>
      </c>
      <c r="F49" s="114">
        <v>270</v>
      </c>
      <c r="G49" s="114">
        <v>282</v>
      </c>
      <c r="H49" s="114">
        <v>284</v>
      </c>
      <c r="I49" s="140">
        <v>276</v>
      </c>
      <c r="J49" s="115">
        <v>10</v>
      </c>
      <c r="K49" s="116">
        <v>3.6231884057971016</v>
      </c>
    </row>
    <row r="50" spans="1:11" ht="14.1" customHeight="1" x14ac:dyDescent="0.2">
      <c r="A50" s="306" t="s">
        <v>272</v>
      </c>
      <c r="B50" s="307" t="s">
        <v>273</v>
      </c>
      <c r="C50" s="308"/>
      <c r="D50" s="113">
        <v>0.14249821877226534</v>
      </c>
      <c r="E50" s="115">
        <v>38</v>
      </c>
      <c r="F50" s="114">
        <v>36</v>
      </c>
      <c r="G50" s="114">
        <v>37</v>
      </c>
      <c r="H50" s="114">
        <v>37</v>
      </c>
      <c r="I50" s="140">
        <v>39</v>
      </c>
      <c r="J50" s="115">
        <v>-1</v>
      </c>
      <c r="K50" s="116">
        <v>-2.5641025641025643</v>
      </c>
    </row>
    <row r="51" spans="1:11" ht="14.1" customHeight="1" x14ac:dyDescent="0.2">
      <c r="A51" s="306" t="s">
        <v>274</v>
      </c>
      <c r="B51" s="307" t="s">
        <v>275</v>
      </c>
      <c r="C51" s="308"/>
      <c r="D51" s="113">
        <v>0.75749053136835787</v>
      </c>
      <c r="E51" s="115">
        <v>202</v>
      </c>
      <c r="F51" s="114">
        <v>191</v>
      </c>
      <c r="G51" s="114">
        <v>202</v>
      </c>
      <c r="H51" s="114">
        <v>203</v>
      </c>
      <c r="I51" s="140">
        <v>193</v>
      </c>
      <c r="J51" s="115">
        <v>9</v>
      </c>
      <c r="K51" s="116">
        <v>4.6632124352331603</v>
      </c>
    </row>
    <row r="52" spans="1:11" ht="14.1" customHeight="1" x14ac:dyDescent="0.2">
      <c r="A52" s="306">
        <v>71</v>
      </c>
      <c r="B52" s="307" t="s">
        <v>276</v>
      </c>
      <c r="C52" s="308"/>
      <c r="D52" s="113">
        <v>9.9373757828027145</v>
      </c>
      <c r="E52" s="115">
        <v>2650</v>
      </c>
      <c r="F52" s="114">
        <v>2664</v>
      </c>
      <c r="G52" s="114">
        <v>2686</v>
      </c>
      <c r="H52" s="114">
        <v>2622</v>
      </c>
      <c r="I52" s="140">
        <v>2637</v>
      </c>
      <c r="J52" s="115">
        <v>13</v>
      </c>
      <c r="K52" s="116">
        <v>0.49298445202882063</v>
      </c>
    </row>
    <row r="53" spans="1:11" ht="14.1" customHeight="1" x14ac:dyDescent="0.2">
      <c r="A53" s="306" t="s">
        <v>277</v>
      </c>
      <c r="B53" s="307" t="s">
        <v>278</v>
      </c>
      <c r="C53" s="308"/>
      <c r="D53" s="113">
        <v>3.3712078599017512</v>
      </c>
      <c r="E53" s="115">
        <v>899</v>
      </c>
      <c r="F53" s="114">
        <v>905</v>
      </c>
      <c r="G53" s="114">
        <v>914</v>
      </c>
      <c r="H53" s="114">
        <v>886</v>
      </c>
      <c r="I53" s="140">
        <v>883</v>
      </c>
      <c r="J53" s="115">
        <v>16</v>
      </c>
      <c r="K53" s="116">
        <v>1.812004530011325</v>
      </c>
    </row>
    <row r="54" spans="1:11" ht="14.1" customHeight="1" x14ac:dyDescent="0.2">
      <c r="A54" s="306" t="s">
        <v>279</v>
      </c>
      <c r="B54" s="307" t="s">
        <v>280</v>
      </c>
      <c r="C54" s="308"/>
      <c r="D54" s="113">
        <v>5.7599280008999889</v>
      </c>
      <c r="E54" s="115">
        <v>1536</v>
      </c>
      <c r="F54" s="114">
        <v>1548</v>
      </c>
      <c r="G54" s="114">
        <v>1562</v>
      </c>
      <c r="H54" s="114">
        <v>1538</v>
      </c>
      <c r="I54" s="140">
        <v>1550</v>
      </c>
      <c r="J54" s="115">
        <v>-14</v>
      </c>
      <c r="K54" s="116">
        <v>-0.90322580645161288</v>
      </c>
    </row>
    <row r="55" spans="1:11" ht="14.1" customHeight="1" x14ac:dyDescent="0.2">
      <c r="A55" s="306">
        <v>72</v>
      </c>
      <c r="B55" s="307" t="s">
        <v>281</v>
      </c>
      <c r="C55" s="308"/>
      <c r="D55" s="113">
        <v>2.6849664379195262</v>
      </c>
      <c r="E55" s="115">
        <v>716</v>
      </c>
      <c r="F55" s="114">
        <v>726</v>
      </c>
      <c r="G55" s="114">
        <v>731</v>
      </c>
      <c r="H55" s="114">
        <v>709</v>
      </c>
      <c r="I55" s="140">
        <v>721</v>
      </c>
      <c r="J55" s="115">
        <v>-5</v>
      </c>
      <c r="K55" s="116">
        <v>-0.69348127600554788</v>
      </c>
    </row>
    <row r="56" spans="1:11" ht="14.1" customHeight="1" x14ac:dyDescent="0.2">
      <c r="A56" s="306" t="s">
        <v>282</v>
      </c>
      <c r="B56" s="307" t="s">
        <v>283</v>
      </c>
      <c r="C56" s="308"/>
      <c r="D56" s="113">
        <v>1.4174822814714816</v>
      </c>
      <c r="E56" s="115">
        <v>378</v>
      </c>
      <c r="F56" s="114">
        <v>382</v>
      </c>
      <c r="G56" s="114">
        <v>383</v>
      </c>
      <c r="H56" s="114">
        <v>368</v>
      </c>
      <c r="I56" s="140">
        <v>373</v>
      </c>
      <c r="J56" s="115">
        <v>5</v>
      </c>
      <c r="K56" s="116">
        <v>1.3404825737265416</v>
      </c>
    </row>
    <row r="57" spans="1:11" ht="14.1" customHeight="1" x14ac:dyDescent="0.2">
      <c r="A57" s="306" t="s">
        <v>284</v>
      </c>
      <c r="B57" s="307" t="s">
        <v>285</v>
      </c>
      <c r="C57" s="308"/>
      <c r="D57" s="113">
        <v>0.92998837514531063</v>
      </c>
      <c r="E57" s="115">
        <v>248</v>
      </c>
      <c r="F57" s="114">
        <v>253</v>
      </c>
      <c r="G57" s="114">
        <v>258</v>
      </c>
      <c r="H57" s="114">
        <v>255</v>
      </c>
      <c r="I57" s="140">
        <v>261</v>
      </c>
      <c r="J57" s="115">
        <v>-13</v>
      </c>
      <c r="K57" s="116">
        <v>-4.9808429118773949</v>
      </c>
    </row>
    <row r="58" spans="1:11" ht="14.1" customHeight="1" x14ac:dyDescent="0.2">
      <c r="A58" s="306">
        <v>73</v>
      </c>
      <c r="B58" s="307" t="s">
        <v>286</v>
      </c>
      <c r="C58" s="308"/>
      <c r="D58" s="113">
        <v>1.9124760940488243</v>
      </c>
      <c r="E58" s="115">
        <v>510</v>
      </c>
      <c r="F58" s="114">
        <v>510</v>
      </c>
      <c r="G58" s="114">
        <v>514</v>
      </c>
      <c r="H58" s="114">
        <v>507</v>
      </c>
      <c r="I58" s="140">
        <v>511</v>
      </c>
      <c r="J58" s="115">
        <v>-1</v>
      </c>
      <c r="K58" s="116">
        <v>-0.19569471624266144</v>
      </c>
    </row>
    <row r="59" spans="1:11" ht="14.1" customHeight="1" x14ac:dyDescent="0.2">
      <c r="A59" s="306" t="s">
        <v>287</v>
      </c>
      <c r="B59" s="307" t="s">
        <v>288</v>
      </c>
      <c r="C59" s="308"/>
      <c r="D59" s="113">
        <v>1.7512281096486293</v>
      </c>
      <c r="E59" s="115">
        <v>467</v>
      </c>
      <c r="F59" s="114">
        <v>469</v>
      </c>
      <c r="G59" s="114">
        <v>472</v>
      </c>
      <c r="H59" s="114">
        <v>467</v>
      </c>
      <c r="I59" s="140">
        <v>470</v>
      </c>
      <c r="J59" s="115">
        <v>-3</v>
      </c>
      <c r="K59" s="116">
        <v>-0.63829787234042556</v>
      </c>
    </row>
    <row r="60" spans="1:11" ht="14.1" customHeight="1" x14ac:dyDescent="0.2">
      <c r="A60" s="306">
        <v>81</v>
      </c>
      <c r="B60" s="307" t="s">
        <v>289</v>
      </c>
      <c r="C60" s="308"/>
      <c r="D60" s="113">
        <v>9.0973862826714669</v>
      </c>
      <c r="E60" s="115">
        <v>2426</v>
      </c>
      <c r="F60" s="114">
        <v>2427</v>
      </c>
      <c r="G60" s="114">
        <v>2390</v>
      </c>
      <c r="H60" s="114">
        <v>2367</v>
      </c>
      <c r="I60" s="140">
        <v>2366</v>
      </c>
      <c r="J60" s="115">
        <v>60</v>
      </c>
      <c r="K60" s="116">
        <v>2.5359256128486898</v>
      </c>
    </row>
    <row r="61" spans="1:11" ht="14.1" customHeight="1" x14ac:dyDescent="0.2">
      <c r="A61" s="306" t="s">
        <v>290</v>
      </c>
      <c r="B61" s="307" t="s">
        <v>291</v>
      </c>
      <c r="C61" s="308"/>
      <c r="D61" s="113">
        <v>2.3062211722353472</v>
      </c>
      <c r="E61" s="115">
        <v>615</v>
      </c>
      <c r="F61" s="114">
        <v>625</v>
      </c>
      <c r="G61" s="114">
        <v>631</v>
      </c>
      <c r="H61" s="114">
        <v>621</v>
      </c>
      <c r="I61" s="140">
        <v>624</v>
      </c>
      <c r="J61" s="115">
        <v>-9</v>
      </c>
      <c r="K61" s="116">
        <v>-1.4423076923076923</v>
      </c>
    </row>
    <row r="62" spans="1:11" ht="14.1" customHeight="1" x14ac:dyDescent="0.2">
      <c r="A62" s="306" t="s">
        <v>292</v>
      </c>
      <c r="B62" s="307" t="s">
        <v>293</v>
      </c>
      <c r="C62" s="308"/>
      <c r="D62" s="113">
        <v>4.1699478756515544</v>
      </c>
      <c r="E62" s="115">
        <v>1112</v>
      </c>
      <c r="F62" s="114">
        <v>1104</v>
      </c>
      <c r="G62" s="114">
        <v>1064</v>
      </c>
      <c r="H62" s="114">
        <v>1057</v>
      </c>
      <c r="I62" s="140">
        <v>1048</v>
      </c>
      <c r="J62" s="115">
        <v>64</v>
      </c>
      <c r="K62" s="116">
        <v>6.106870229007634</v>
      </c>
    </row>
    <row r="63" spans="1:11" ht="14.1" customHeight="1" x14ac:dyDescent="0.2">
      <c r="A63" s="306"/>
      <c r="B63" s="307" t="s">
        <v>294</v>
      </c>
      <c r="C63" s="308"/>
      <c r="D63" s="113">
        <v>3.9899501256234298</v>
      </c>
      <c r="E63" s="115">
        <v>1064</v>
      </c>
      <c r="F63" s="114">
        <v>1054</v>
      </c>
      <c r="G63" s="114">
        <v>1016</v>
      </c>
      <c r="H63" s="114">
        <v>1011</v>
      </c>
      <c r="I63" s="140">
        <v>1005</v>
      </c>
      <c r="J63" s="115">
        <v>59</v>
      </c>
      <c r="K63" s="116">
        <v>5.8706467661691546</v>
      </c>
    </row>
    <row r="64" spans="1:11" ht="14.1" customHeight="1" x14ac:dyDescent="0.2">
      <c r="A64" s="306" t="s">
        <v>295</v>
      </c>
      <c r="B64" s="307" t="s">
        <v>296</v>
      </c>
      <c r="C64" s="308"/>
      <c r="D64" s="113">
        <v>0.76499043761952978</v>
      </c>
      <c r="E64" s="115">
        <v>204</v>
      </c>
      <c r="F64" s="114">
        <v>208</v>
      </c>
      <c r="G64" s="114">
        <v>210</v>
      </c>
      <c r="H64" s="114">
        <v>207</v>
      </c>
      <c r="I64" s="140">
        <v>205</v>
      </c>
      <c r="J64" s="115">
        <v>-1</v>
      </c>
      <c r="K64" s="116">
        <v>-0.48780487804878048</v>
      </c>
    </row>
    <row r="65" spans="1:11" ht="14.1" customHeight="1" x14ac:dyDescent="0.2">
      <c r="A65" s="306" t="s">
        <v>297</v>
      </c>
      <c r="B65" s="307" t="s">
        <v>298</v>
      </c>
      <c r="C65" s="308"/>
      <c r="D65" s="113">
        <v>1.0649866876664043</v>
      </c>
      <c r="E65" s="115">
        <v>284</v>
      </c>
      <c r="F65" s="114">
        <v>281</v>
      </c>
      <c r="G65" s="114">
        <v>274</v>
      </c>
      <c r="H65" s="114">
        <v>267</v>
      </c>
      <c r="I65" s="140">
        <v>272</v>
      </c>
      <c r="J65" s="115">
        <v>12</v>
      </c>
      <c r="K65" s="116">
        <v>4.4117647058823533</v>
      </c>
    </row>
    <row r="66" spans="1:11" ht="14.1" customHeight="1" x14ac:dyDescent="0.2">
      <c r="A66" s="306">
        <v>82</v>
      </c>
      <c r="B66" s="307" t="s">
        <v>299</v>
      </c>
      <c r="C66" s="308"/>
      <c r="D66" s="113">
        <v>3.0187122660966739</v>
      </c>
      <c r="E66" s="115">
        <v>805</v>
      </c>
      <c r="F66" s="114">
        <v>818</v>
      </c>
      <c r="G66" s="114">
        <v>799</v>
      </c>
      <c r="H66" s="114">
        <v>786</v>
      </c>
      <c r="I66" s="140">
        <v>763</v>
      </c>
      <c r="J66" s="115">
        <v>42</v>
      </c>
      <c r="K66" s="116">
        <v>5.5045871559633026</v>
      </c>
    </row>
    <row r="67" spans="1:11" ht="14.1" customHeight="1" x14ac:dyDescent="0.2">
      <c r="A67" s="306" t="s">
        <v>300</v>
      </c>
      <c r="B67" s="307" t="s">
        <v>301</v>
      </c>
      <c r="C67" s="308"/>
      <c r="D67" s="113">
        <v>2.1599730003374957</v>
      </c>
      <c r="E67" s="115">
        <v>576</v>
      </c>
      <c r="F67" s="114">
        <v>582</v>
      </c>
      <c r="G67" s="114">
        <v>565</v>
      </c>
      <c r="H67" s="114">
        <v>555</v>
      </c>
      <c r="I67" s="140">
        <v>541</v>
      </c>
      <c r="J67" s="115">
        <v>35</v>
      </c>
      <c r="K67" s="116">
        <v>6.4695009242144179</v>
      </c>
    </row>
    <row r="68" spans="1:11" ht="14.1" customHeight="1" x14ac:dyDescent="0.2">
      <c r="A68" s="306" t="s">
        <v>302</v>
      </c>
      <c r="B68" s="307" t="s">
        <v>303</v>
      </c>
      <c r="C68" s="308"/>
      <c r="D68" s="113">
        <v>0.63374207822402218</v>
      </c>
      <c r="E68" s="115">
        <v>169</v>
      </c>
      <c r="F68" s="114">
        <v>177</v>
      </c>
      <c r="G68" s="114">
        <v>176</v>
      </c>
      <c r="H68" s="114">
        <v>174</v>
      </c>
      <c r="I68" s="140">
        <v>168</v>
      </c>
      <c r="J68" s="115">
        <v>1</v>
      </c>
      <c r="K68" s="116">
        <v>0.59523809523809523</v>
      </c>
    </row>
    <row r="69" spans="1:11" ht="14.1" customHeight="1" x14ac:dyDescent="0.2">
      <c r="A69" s="306">
        <v>83</v>
      </c>
      <c r="B69" s="307" t="s">
        <v>304</v>
      </c>
      <c r="C69" s="308"/>
      <c r="D69" s="113">
        <v>6.9336633292083851</v>
      </c>
      <c r="E69" s="115">
        <v>1849</v>
      </c>
      <c r="F69" s="114">
        <v>1853</v>
      </c>
      <c r="G69" s="114">
        <v>1846</v>
      </c>
      <c r="H69" s="114">
        <v>1830</v>
      </c>
      <c r="I69" s="140">
        <v>1817</v>
      </c>
      <c r="J69" s="115">
        <v>32</v>
      </c>
      <c r="K69" s="116">
        <v>1.7611447440836543</v>
      </c>
    </row>
    <row r="70" spans="1:11" ht="14.1" customHeight="1" x14ac:dyDescent="0.2">
      <c r="A70" s="306" t="s">
        <v>305</v>
      </c>
      <c r="B70" s="307" t="s">
        <v>306</v>
      </c>
      <c r="C70" s="308"/>
      <c r="D70" s="113">
        <v>5.8199272509093634</v>
      </c>
      <c r="E70" s="115">
        <v>1552</v>
      </c>
      <c r="F70" s="114">
        <v>1555</v>
      </c>
      <c r="G70" s="114">
        <v>1548</v>
      </c>
      <c r="H70" s="114">
        <v>1537</v>
      </c>
      <c r="I70" s="140">
        <v>1531</v>
      </c>
      <c r="J70" s="115">
        <v>21</v>
      </c>
      <c r="K70" s="116">
        <v>1.371652514696277</v>
      </c>
    </row>
    <row r="71" spans="1:11" ht="14.1" customHeight="1" x14ac:dyDescent="0.2">
      <c r="A71" s="306"/>
      <c r="B71" s="307" t="s">
        <v>307</v>
      </c>
      <c r="C71" s="308"/>
      <c r="D71" s="113">
        <v>4.5224434694566318</v>
      </c>
      <c r="E71" s="115">
        <v>1206</v>
      </c>
      <c r="F71" s="114">
        <v>1205</v>
      </c>
      <c r="G71" s="114">
        <v>1198</v>
      </c>
      <c r="H71" s="114">
        <v>1194</v>
      </c>
      <c r="I71" s="140">
        <v>1187</v>
      </c>
      <c r="J71" s="115">
        <v>19</v>
      </c>
      <c r="K71" s="116">
        <v>1.6006739679865207</v>
      </c>
    </row>
    <row r="72" spans="1:11" ht="14.1" customHeight="1" x14ac:dyDescent="0.2">
      <c r="A72" s="306">
        <v>84</v>
      </c>
      <c r="B72" s="307" t="s">
        <v>308</v>
      </c>
      <c r="C72" s="308"/>
      <c r="D72" s="113">
        <v>0.44249446881913979</v>
      </c>
      <c r="E72" s="115">
        <v>118</v>
      </c>
      <c r="F72" s="114">
        <v>119</v>
      </c>
      <c r="G72" s="114">
        <v>115</v>
      </c>
      <c r="H72" s="114">
        <v>116</v>
      </c>
      <c r="I72" s="140">
        <v>116</v>
      </c>
      <c r="J72" s="115">
        <v>2</v>
      </c>
      <c r="K72" s="116">
        <v>1.7241379310344827</v>
      </c>
    </row>
    <row r="73" spans="1:11" ht="14.1" customHeight="1" x14ac:dyDescent="0.2">
      <c r="A73" s="306" t="s">
        <v>309</v>
      </c>
      <c r="B73" s="307" t="s">
        <v>310</v>
      </c>
      <c r="C73" s="308"/>
      <c r="D73" s="113">
        <v>0.23999700003749952</v>
      </c>
      <c r="E73" s="115">
        <v>64</v>
      </c>
      <c r="F73" s="114">
        <v>59</v>
      </c>
      <c r="G73" s="114">
        <v>57</v>
      </c>
      <c r="H73" s="114">
        <v>60</v>
      </c>
      <c r="I73" s="140">
        <v>59</v>
      </c>
      <c r="J73" s="115">
        <v>5</v>
      </c>
      <c r="K73" s="116">
        <v>8.4745762711864412</v>
      </c>
    </row>
    <row r="74" spans="1:11" ht="14.1" customHeight="1" x14ac:dyDescent="0.2">
      <c r="A74" s="306" t="s">
        <v>311</v>
      </c>
      <c r="B74" s="307" t="s">
        <v>312</v>
      </c>
      <c r="C74" s="308"/>
      <c r="D74" s="113">
        <v>4.1249484381445232E-2</v>
      </c>
      <c r="E74" s="115">
        <v>11</v>
      </c>
      <c r="F74" s="114">
        <v>12</v>
      </c>
      <c r="G74" s="114">
        <v>12</v>
      </c>
      <c r="H74" s="114">
        <v>12</v>
      </c>
      <c r="I74" s="140">
        <v>12</v>
      </c>
      <c r="J74" s="115">
        <v>-1</v>
      </c>
      <c r="K74" s="116">
        <v>-8.3333333333333339</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v>7.4999062511718603E-2</v>
      </c>
      <c r="E76" s="115">
        <v>20</v>
      </c>
      <c r="F76" s="114">
        <v>22</v>
      </c>
      <c r="G76" s="114">
        <v>24</v>
      </c>
      <c r="H76" s="114">
        <v>27</v>
      </c>
      <c r="I76" s="140">
        <v>28</v>
      </c>
      <c r="J76" s="115">
        <v>-8</v>
      </c>
      <c r="K76" s="116">
        <v>-28.571428571428573</v>
      </c>
    </row>
    <row r="77" spans="1:11" ht="14.1" customHeight="1" x14ac:dyDescent="0.2">
      <c r="A77" s="306">
        <v>92</v>
      </c>
      <c r="B77" s="307" t="s">
        <v>316</v>
      </c>
      <c r="C77" s="308"/>
      <c r="D77" s="113">
        <v>0.4199947500656242</v>
      </c>
      <c r="E77" s="115">
        <v>112</v>
      </c>
      <c r="F77" s="114">
        <v>106</v>
      </c>
      <c r="G77" s="114">
        <v>102</v>
      </c>
      <c r="H77" s="114">
        <v>108</v>
      </c>
      <c r="I77" s="140">
        <v>110</v>
      </c>
      <c r="J77" s="115">
        <v>2</v>
      </c>
      <c r="K77" s="116">
        <v>1.8181818181818181</v>
      </c>
    </row>
    <row r="78" spans="1:11" ht="14.1" customHeight="1" x14ac:dyDescent="0.2">
      <c r="A78" s="306">
        <v>93</v>
      </c>
      <c r="B78" s="307" t="s">
        <v>317</v>
      </c>
      <c r="C78" s="308"/>
      <c r="D78" s="113">
        <v>0.34874564067949149</v>
      </c>
      <c r="E78" s="115">
        <v>93</v>
      </c>
      <c r="F78" s="114">
        <v>97</v>
      </c>
      <c r="G78" s="114">
        <v>99</v>
      </c>
      <c r="H78" s="114">
        <v>102</v>
      </c>
      <c r="I78" s="140">
        <v>105</v>
      </c>
      <c r="J78" s="115">
        <v>-12</v>
      </c>
      <c r="K78" s="116">
        <v>-11.428571428571429</v>
      </c>
    </row>
    <row r="79" spans="1:11" ht="14.1" customHeight="1" x14ac:dyDescent="0.2">
      <c r="A79" s="306">
        <v>94</v>
      </c>
      <c r="B79" s="307" t="s">
        <v>318</v>
      </c>
      <c r="C79" s="308"/>
      <c r="D79" s="113">
        <v>1.8749765627929651E-2</v>
      </c>
      <c r="E79" s="115">
        <v>5</v>
      </c>
      <c r="F79" s="114">
        <v>3</v>
      </c>
      <c r="G79" s="114">
        <v>4</v>
      </c>
      <c r="H79" s="114">
        <v>6</v>
      </c>
      <c r="I79" s="140">
        <v>8</v>
      </c>
      <c r="J79" s="115">
        <v>-3</v>
      </c>
      <c r="K79" s="116">
        <v>-37.5</v>
      </c>
    </row>
    <row r="80" spans="1:11" ht="14.1" customHeight="1" x14ac:dyDescent="0.2">
      <c r="A80" s="306" t="s">
        <v>319</v>
      </c>
      <c r="B80" s="307" t="s">
        <v>320</v>
      </c>
      <c r="C80" s="308"/>
      <c r="D80" s="113">
        <v>1.499981250234372E-2</v>
      </c>
      <c r="E80" s="115">
        <v>4</v>
      </c>
      <c r="F80" s="114">
        <v>4</v>
      </c>
      <c r="G80" s="114">
        <v>4</v>
      </c>
      <c r="H80" s="114">
        <v>5</v>
      </c>
      <c r="I80" s="140">
        <v>5</v>
      </c>
      <c r="J80" s="115">
        <v>-1</v>
      </c>
      <c r="K80" s="116">
        <v>-20</v>
      </c>
    </row>
    <row r="81" spans="1:11" ht="14.1" customHeight="1" x14ac:dyDescent="0.2">
      <c r="A81" s="310" t="s">
        <v>321</v>
      </c>
      <c r="B81" s="311" t="s">
        <v>224</v>
      </c>
      <c r="C81" s="312"/>
      <c r="D81" s="125">
        <v>0.11249859376757791</v>
      </c>
      <c r="E81" s="143">
        <v>30</v>
      </c>
      <c r="F81" s="144">
        <v>31</v>
      </c>
      <c r="G81" s="144">
        <v>37</v>
      </c>
      <c r="H81" s="144">
        <v>26</v>
      </c>
      <c r="I81" s="145">
        <v>28</v>
      </c>
      <c r="J81" s="143">
        <v>2</v>
      </c>
      <c r="K81" s="146">
        <v>7.1428571428571432</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8008</v>
      </c>
      <c r="E12" s="114">
        <v>8166</v>
      </c>
      <c r="F12" s="114">
        <v>8189</v>
      </c>
      <c r="G12" s="114">
        <v>8261</v>
      </c>
      <c r="H12" s="140">
        <v>8124</v>
      </c>
      <c r="I12" s="115">
        <v>-116</v>
      </c>
      <c r="J12" s="116">
        <v>-1.4278680452978829</v>
      </c>
      <c r="K12"/>
      <c r="L12"/>
      <c r="M12"/>
      <c r="N12"/>
      <c r="O12"/>
      <c r="P12"/>
    </row>
    <row r="13" spans="1:16" s="110" customFormat="1" ht="14.45" customHeight="1" x14ac:dyDescent="0.2">
      <c r="A13" s="120" t="s">
        <v>105</v>
      </c>
      <c r="B13" s="119" t="s">
        <v>106</v>
      </c>
      <c r="C13" s="113">
        <v>40.759240759240761</v>
      </c>
      <c r="D13" s="115">
        <v>3264</v>
      </c>
      <c r="E13" s="114">
        <v>3262</v>
      </c>
      <c r="F13" s="114">
        <v>3277</v>
      </c>
      <c r="G13" s="114">
        <v>3300</v>
      </c>
      <c r="H13" s="140">
        <v>3238</v>
      </c>
      <c r="I13" s="115">
        <v>26</v>
      </c>
      <c r="J13" s="116">
        <v>0.80296479308214952</v>
      </c>
      <c r="K13"/>
      <c r="L13"/>
      <c r="M13"/>
      <c r="N13"/>
      <c r="O13"/>
      <c r="P13"/>
    </row>
    <row r="14" spans="1:16" s="110" customFormat="1" ht="14.45" customHeight="1" x14ac:dyDescent="0.2">
      <c r="A14" s="120"/>
      <c r="B14" s="119" t="s">
        <v>107</v>
      </c>
      <c r="C14" s="113">
        <v>59.240759240759239</v>
      </c>
      <c r="D14" s="115">
        <v>4744</v>
      </c>
      <c r="E14" s="114">
        <v>4904</v>
      </c>
      <c r="F14" s="114">
        <v>4912</v>
      </c>
      <c r="G14" s="114">
        <v>4961</v>
      </c>
      <c r="H14" s="140">
        <v>4886</v>
      </c>
      <c r="I14" s="115">
        <v>-142</v>
      </c>
      <c r="J14" s="116">
        <v>-2.9062627916496111</v>
      </c>
      <c r="K14"/>
      <c r="L14"/>
      <c r="M14"/>
      <c r="N14"/>
      <c r="O14"/>
      <c r="P14"/>
    </row>
    <row r="15" spans="1:16" s="110" customFormat="1" ht="14.45" customHeight="1" x14ac:dyDescent="0.2">
      <c r="A15" s="118" t="s">
        <v>105</v>
      </c>
      <c r="B15" s="121" t="s">
        <v>108</v>
      </c>
      <c r="C15" s="113">
        <v>12.649850149850149</v>
      </c>
      <c r="D15" s="115">
        <v>1013</v>
      </c>
      <c r="E15" s="114">
        <v>1038</v>
      </c>
      <c r="F15" s="114">
        <v>1070</v>
      </c>
      <c r="G15" s="114">
        <v>1132</v>
      </c>
      <c r="H15" s="140">
        <v>1101</v>
      </c>
      <c r="I15" s="115">
        <v>-88</v>
      </c>
      <c r="J15" s="116">
        <v>-7.9927338782924613</v>
      </c>
      <c r="K15"/>
      <c r="L15"/>
      <c r="M15"/>
      <c r="N15"/>
      <c r="O15"/>
      <c r="P15"/>
    </row>
    <row r="16" spans="1:16" s="110" customFormat="1" ht="14.45" customHeight="1" x14ac:dyDescent="0.2">
      <c r="A16" s="118"/>
      <c r="B16" s="121" t="s">
        <v>109</v>
      </c>
      <c r="C16" s="113">
        <v>48.264235764235764</v>
      </c>
      <c r="D16" s="115">
        <v>3865</v>
      </c>
      <c r="E16" s="114">
        <v>3947</v>
      </c>
      <c r="F16" s="114">
        <v>3952</v>
      </c>
      <c r="G16" s="114">
        <v>4001</v>
      </c>
      <c r="H16" s="140">
        <v>3909</v>
      </c>
      <c r="I16" s="115">
        <v>-44</v>
      </c>
      <c r="J16" s="116">
        <v>-1.1256075722691226</v>
      </c>
      <c r="K16"/>
      <c r="L16"/>
      <c r="M16"/>
      <c r="N16"/>
      <c r="O16"/>
      <c r="P16"/>
    </row>
    <row r="17" spans="1:16" s="110" customFormat="1" ht="14.45" customHeight="1" x14ac:dyDescent="0.2">
      <c r="A17" s="118"/>
      <c r="B17" s="121" t="s">
        <v>110</v>
      </c>
      <c r="C17" s="113">
        <v>21.828171828171829</v>
      </c>
      <c r="D17" s="115">
        <v>1748</v>
      </c>
      <c r="E17" s="114">
        <v>1770</v>
      </c>
      <c r="F17" s="114">
        <v>1765</v>
      </c>
      <c r="G17" s="114">
        <v>1778</v>
      </c>
      <c r="H17" s="140">
        <v>1795</v>
      </c>
      <c r="I17" s="115">
        <v>-47</v>
      </c>
      <c r="J17" s="116">
        <v>-2.6183844011142061</v>
      </c>
      <c r="K17"/>
      <c r="L17"/>
      <c r="M17"/>
      <c r="N17"/>
      <c r="O17"/>
      <c r="P17"/>
    </row>
    <row r="18" spans="1:16" s="110" customFormat="1" ht="14.45" customHeight="1" x14ac:dyDescent="0.2">
      <c r="A18" s="120"/>
      <c r="B18" s="121" t="s">
        <v>111</v>
      </c>
      <c r="C18" s="113">
        <v>17.257742257742258</v>
      </c>
      <c r="D18" s="115">
        <v>1382</v>
      </c>
      <c r="E18" s="114">
        <v>1411</v>
      </c>
      <c r="F18" s="114">
        <v>1402</v>
      </c>
      <c r="G18" s="114">
        <v>1350</v>
      </c>
      <c r="H18" s="140">
        <v>1319</v>
      </c>
      <c r="I18" s="115">
        <v>63</v>
      </c>
      <c r="J18" s="116">
        <v>4.7763457164518579</v>
      </c>
      <c r="K18"/>
      <c r="L18"/>
      <c r="M18"/>
      <c r="N18"/>
      <c r="O18"/>
      <c r="P18"/>
    </row>
    <row r="19" spans="1:16" s="110" customFormat="1" ht="14.45" customHeight="1" x14ac:dyDescent="0.2">
      <c r="A19" s="120"/>
      <c r="B19" s="121" t="s">
        <v>112</v>
      </c>
      <c r="C19" s="113">
        <v>1.9605394605394606</v>
      </c>
      <c r="D19" s="115">
        <v>157</v>
      </c>
      <c r="E19" s="114">
        <v>168</v>
      </c>
      <c r="F19" s="114">
        <v>174</v>
      </c>
      <c r="G19" s="114">
        <v>139</v>
      </c>
      <c r="H19" s="140">
        <v>134</v>
      </c>
      <c r="I19" s="115">
        <v>23</v>
      </c>
      <c r="J19" s="116">
        <v>17.164179104477611</v>
      </c>
      <c r="K19"/>
      <c r="L19"/>
      <c r="M19"/>
      <c r="N19"/>
      <c r="O19"/>
      <c r="P19"/>
    </row>
    <row r="20" spans="1:16" s="110" customFormat="1" ht="14.45" customHeight="1" x14ac:dyDescent="0.2">
      <c r="A20" s="120" t="s">
        <v>113</v>
      </c>
      <c r="B20" s="119" t="s">
        <v>116</v>
      </c>
      <c r="C20" s="113">
        <v>92.145354645354644</v>
      </c>
      <c r="D20" s="115">
        <v>7379</v>
      </c>
      <c r="E20" s="114">
        <v>7553</v>
      </c>
      <c r="F20" s="114">
        <v>7555</v>
      </c>
      <c r="G20" s="114">
        <v>7640</v>
      </c>
      <c r="H20" s="140">
        <v>7537</v>
      </c>
      <c r="I20" s="115">
        <v>-158</v>
      </c>
      <c r="J20" s="116">
        <v>-2.0963247976648534</v>
      </c>
      <c r="K20"/>
      <c r="L20"/>
      <c r="M20"/>
      <c r="N20"/>
      <c r="O20"/>
      <c r="P20"/>
    </row>
    <row r="21" spans="1:16" s="110" customFormat="1" ht="14.45" customHeight="1" x14ac:dyDescent="0.2">
      <c r="A21" s="123"/>
      <c r="B21" s="124" t="s">
        <v>117</v>
      </c>
      <c r="C21" s="125">
        <v>7.6298701298701301</v>
      </c>
      <c r="D21" s="143">
        <v>611</v>
      </c>
      <c r="E21" s="144">
        <v>589</v>
      </c>
      <c r="F21" s="144">
        <v>614</v>
      </c>
      <c r="G21" s="144">
        <v>601</v>
      </c>
      <c r="H21" s="145">
        <v>568</v>
      </c>
      <c r="I21" s="143">
        <v>43</v>
      </c>
      <c r="J21" s="146">
        <v>7.570422535211268</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10203</v>
      </c>
      <c r="E56" s="114">
        <v>10464</v>
      </c>
      <c r="F56" s="114">
        <v>10359</v>
      </c>
      <c r="G56" s="114">
        <v>10493</v>
      </c>
      <c r="H56" s="140">
        <v>10312</v>
      </c>
      <c r="I56" s="115">
        <v>-109</v>
      </c>
      <c r="J56" s="116">
        <v>-1.0570209464701319</v>
      </c>
      <c r="K56"/>
      <c r="L56"/>
      <c r="M56"/>
      <c r="N56"/>
      <c r="O56"/>
      <c r="P56"/>
    </row>
    <row r="57" spans="1:16" s="110" customFormat="1" ht="14.45" customHeight="1" x14ac:dyDescent="0.2">
      <c r="A57" s="120" t="s">
        <v>105</v>
      </c>
      <c r="B57" s="119" t="s">
        <v>106</v>
      </c>
      <c r="C57" s="113">
        <v>38.831716161913164</v>
      </c>
      <c r="D57" s="115">
        <v>3962</v>
      </c>
      <c r="E57" s="114">
        <v>4034</v>
      </c>
      <c r="F57" s="114">
        <v>4000</v>
      </c>
      <c r="G57" s="114">
        <v>4030</v>
      </c>
      <c r="H57" s="140">
        <v>3928</v>
      </c>
      <c r="I57" s="115">
        <v>34</v>
      </c>
      <c r="J57" s="116">
        <v>0.86558044806517309</v>
      </c>
    </row>
    <row r="58" spans="1:16" s="110" customFormat="1" ht="14.45" customHeight="1" x14ac:dyDescent="0.2">
      <c r="A58" s="120"/>
      <c r="B58" s="119" t="s">
        <v>107</v>
      </c>
      <c r="C58" s="113">
        <v>61.168283838086836</v>
      </c>
      <c r="D58" s="115">
        <v>6241</v>
      </c>
      <c r="E58" s="114">
        <v>6430</v>
      </c>
      <c r="F58" s="114">
        <v>6359</v>
      </c>
      <c r="G58" s="114">
        <v>6463</v>
      </c>
      <c r="H58" s="140">
        <v>6384</v>
      </c>
      <c r="I58" s="115">
        <v>-143</v>
      </c>
      <c r="J58" s="116">
        <v>-2.2399749373433582</v>
      </c>
    </row>
    <row r="59" spans="1:16" s="110" customFormat="1" ht="14.45" customHeight="1" x14ac:dyDescent="0.2">
      <c r="A59" s="118" t="s">
        <v>105</v>
      </c>
      <c r="B59" s="121" t="s">
        <v>108</v>
      </c>
      <c r="C59" s="113">
        <v>12.623738116240322</v>
      </c>
      <c r="D59" s="115">
        <v>1288</v>
      </c>
      <c r="E59" s="114">
        <v>1393</v>
      </c>
      <c r="F59" s="114">
        <v>1359</v>
      </c>
      <c r="G59" s="114">
        <v>1438</v>
      </c>
      <c r="H59" s="140">
        <v>1348</v>
      </c>
      <c r="I59" s="115">
        <v>-60</v>
      </c>
      <c r="J59" s="116">
        <v>-4.4510385756676554</v>
      </c>
    </row>
    <row r="60" spans="1:16" s="110" customFormat="1" ht="14.45" customHeight="1" x14ac:dyDescent="0.2">
      <c r="A60" s="118"/>
      <c r="B60" s="121" t="s">
        <v>109</v>
      </c>
      <c r="C60" s="113">
        <v>47.613447025384694</v>
      </c>
      <c r="D60" s="115">
        <v>4858</v>
      </c>
      <c r="E60" s="114">
        <v>4962</v>
      </c>
      <c r="F60" s="114">
        <v>4931</v>
      </c>
      <c r="G60" s="114">
        <v>5037</v>
      </c>
      <c r="H60" s="140">
        <v>4994</v>
      </c>
      <c r="I60" s="115">
        <v>-136</v>
      </c>
      <c r="J60" s="116">
        <v>-2.7232679215058071</v>
      </c>
    </row>
    <row r="61" spans="1:16" s="110" customFormat="1" ht="14.45" customHeight="1" x14ac:dyDescent="0.2">
      <c r="A61" s="118"/>
      <c r="B61" s="121" t="s">
        <v>110</v>
      </c>
      <c r="C61" s="113">
        <v>22.395373909634422</v>
      </c>
      <c r="D61" s="115">
        <v>2285</v>
      </c>
      <c r="E61" s="114">
        <v>2312</v>
      </c>
      <c r="F61" s="114">
        <v>2318</v>
      </c>
      <c r="G61" s="114">
        <v>2335</v>
      </c>
      <c r="H61" s="140">
        <v>2324</v>
      </c>
      <c r="I61" s="115">
        <v>-39</v>
      </c>
      <c r="J61" s="116">
        <v>-1.6781411359724612</v>
      </c>
    </row>
    <row r="62" spans="1:16" s="110" customFormat="1" ht="14.45" customHeight="1" x14ac:dyDescent="0.2">
      <c r="A62" s="120"/>
      <c r="B62" s="121" t="s">
        <v>111</v>
      </c>
      <c r="C62" s="113">
        <v>17.367440948740565</v>
      </c>
      <c r="D62" s="115">
        <v>1772</v>
      </c>
      <c r="E62" s="114">
        <v>1797</v>
      </c>
      <c r="F62" s="114">
        <v>1751</v>
      </c>
      <c r="G62" s="114">
        <v>1683</v>
      </c>
      <c r="H62" s="140">
        <v>1646</v>
      </c>
      <c r="I62" s="115">
        <v>126</v>
      </c>
      <c r="J62" s="116">
        <v>7.6549210206561362</v>
      </c>
    </row>
    <row r="63" spans="1:16" s="110" customFormat="1" ht="14.45" customHeight="1" x14ac:dyDescent="0.2">
      <c r="A63" s="120"/>
      <c r="B63" s="121" t="s">
        <v>112</v>
      </c>
      <c r="C63" s="113">
        <v>1.9896108987552681</v>
      </c>
      <c r="D63" s="115">
        <v>203</v>
      </c>
      <c r="E63" s="114">
        <v>206</v>
      </c>
      <c r="F63" s="114">
        <v>210</v>
      </c>
      <c r="G63" s="114">
        <v>172</v>
      </c>
      <c r="H63" s="140">
        <v>160</v>
      </c>
      <c r="I63" s="115">
        <v>43</v>
      </c>
      <c r="J63" s="116">
        <v>26.875</v>
      </c>
    </row>
    <row r="64" spans="1:16" s="110" customFormat="1" ht="14.45" customHeight="1" x14ac:dyDescent="0.2">
      <c r="A64" s="120" t="s">
        <v>113</v>
      </c>
      <c r="B64" s="119" t="s">
        <v>116</v>
      </c>
      <c r="C64" s="113">
        <v>93.893952758992455</v>
      </c>
      <c r="D64" s="115">
        <v>9580</v>
      </c>
      <c r="E64" s="114">
        <v>9877</v>
      </c>
      <c r="F64" s="114">
        <v>9779</v>
      </c>
      <c r="G64" s="114">
        <v>9924</v>
      </c>
      <c r="H64" s="140">
        <v>9766</v>
      </c>
      <c r="I64" s="115">
        <v>-186</v>
      </c>
      <c r="J64" s="116">
        <v>-1.9045668646323981</v>
      </c>
    </row>
    <row r="65" spans="1:10" s="110" customFormat="1" ht="14.45" customHeight="1" x14ac:dyDescent="0.2">
      <c r="A65" s="123"/>
      <c r="B65" s="124" t="s">
        <v>117</v>
      </c>
      <c r="C65" s="125">
        <v>5.9394295795354308</v>
      </c>
      <c r="D65" s="143">
        <v>606</v>
      </c>
      <c r="E65" s="144">
        <v>566</v>
      </c>
      <c r="F65" s="144">
        <v>562</v>
      </c>
      <c r="G65" s="144">
        <v>551</v>
      </c>
      <c r="H65" s="145">
        <v>530</v>
      </c>
      <c r="I65" s="143">
        <v>76</v>
      </c>
      <c r="J65" s="146">
        <v>14.339622641509434</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8008</v>
      </c>
      <c r="G11" s="114">
        <v>8166</v>
      </c>
      <c r="H11" s="114">
        <v>8189</v>
      </c>
      <c r="I11" s="114">
        <v>8261</v>
      </c>
      <c r="J11" s="140">
        <v>8124</v>
      </c>
      <c r="K11" s="114">
        <v>-116</v>
      </c>
      <c r="L11" s="116">
        <v>-1.4278680452978829</v>
      </c>
    </row>
    <row r="12" spans="1:17" s="110" customFormat="1" ht="24" customHeight="1" x14ac:dyDescent="0.2">
      <c r="A12" s="604" t="s">
        <v>185</v>
      </c>
      <c r="B12" s="605"/>
      <c r="C12" s="605"/>
      <c r="D12" s="606"/>
      <c r="E12" s="113">
        <v>40.759240759240761</v>
      </c>
      <c r="F12" s="115">
        <v>3264</v>
      </c>
      <c r="G12" s="114">
        <v>3262</v>
      </c>
      <c r="H12" s="114">
        <v>3277</v>
      </c>
      <c r="I12" s="114">
        <v>3300</v>
      </c>
      <c r="J12" s="140">
        <v>3238</v>
      </c>
      <c r="K12" s="114">
        <v>26</v>
      </c>
      <c r="L12" s="116">
        <v>0.80296479308214952</v>
      </c>
    </row>
    <row r="13" spans="1:17" s="110" customFormat="1" ht="15" customHeight="1" x14ac:dyDescent="0.2">
      <c r="A13" s="120"/>
      <c r="B13" s="612" t="s">
        <v>107</v>
      </c>
      <c r="C13" s="612"/>
      <c r="E13" s="113">
        <v>59.240759240759239</v>
      </c>
      <c r="F13" s="115">
        <v>4744</v>
      </c>
      <c r="G13" s="114">
        <v>4904</v>
      </c>
      <c r="H13" s="114">
        <v>4912</v>
      </c>
      <c r="I13" s="114">
        <v>4961</v>
      </c>
      <c r="J13" s="140">
        <v>4886</v>
      </c>
      <c r="K13" s="114">
        <v>-142</v>
      </c>
      <c r="L13" s="116">
        <v>-2.9062627916496111</v>
      </c>
    </row>
    <row r="14" spans="1:17" s="110" customFormat="1" ht="22.5" customHeight="1" x14ac:dyDescent="0.2">
      <c r="A14" s="604" t="s">
        <v>186</v>
      </c>
      <c r="B14" s="605"/>
      <c r="C14" s="605"/>
      <c r="D14" s="606"/>
      <c r="E14" s="113">
        <v>12.649850149850149</v>
      </c>
      <c r="F14" s="115">
        <v>1013</v>
      </c>
      <c r="G14" s="114">
        <v>1038</v>
      </c>
      <c r="H14" s="114">
        <v>1070</v>
      </c>
      <c r="I14" s="114">
        <v>1132</v>
      </c>
      <c r="J14" s="140">
        <v>1101</v>
      </c>
      <c r="K14" s="114">
        <v>-88</v>
      </c>
      <c r="L14" s="116">
        <v>-7.9927338782924613</v>
      </c>
    </row>
    <row r="15" spans="1:17" s="110" customFormat="1" ht="15" customHeight="1" x14ac:dyDescent="0.2">
      <c r="A15" s="120"/>
      <c r="B15" s="119"/>
      <c r="C15" s="258" t="s">
        <v>106</v>
      </c>
      <c r="E15" s="113">
        <v>51.530108588351432</v>
      </c>
      <c r="F15" s="115">
        <v>522</v>
      </c>
      <c r="G15" s="114">
        <v>531</v>
      </c>
      <c r="H15" s="114">
        <v>529</v>
      </c>
      <c r="I15" s="114">
        <v>566</v>
      </c>
      <c r="J15" s="140">
        <v>565</v>
      </c>
      <c r="K15" s="114">
        <v>-43</v>
      </c>
      <c r="L15" s="116">
        <v>-7.610619469026549</v>
      </c>
    </row>
    <row r="16" spans="1:17" s="110" customFormat="1" ht="15" customHeight="1" x14ac:dyDescent="0.2">
      <c r="A16" s="120"/>
      <c r="B16" s="119"/>
      <c r="C16" s="258" t="s">
        <v>107</v>
      </c>
      <c r="E16" s="113">
        <v>48.469891411648568</v>
      </c>
      <c r="F16" s="115">
        <v>491</v>
      </c>
      <c r="G16" s="114">
        <v>507</v>
      </c>
      <c r="H16" s="114">
        <v>541</v>
      </c>
      <c r="I16" s="114">
        <v>566</v>
      </c>
      <c r="J16" s="140">
        <v>536</v>
      </c>
      <c r="K16" s="114">
        <v>-45</v>
      </c>
      <c r="L16" s="116">
        <v>-8.3955223880597014</v>
      </c>
    </row>
    <row r="17" spans="1:12" s="110" customFormat="1" ht="15" customHeight="1" x14ac:dyDescent="0.2">
      <c r="A17" s="120"/>
      <c r="B17" s="121" t="s">
        <v>109</v>
      </c>
      <c r="C17" s="258"/>
      <c r="E17" s="113">
        <v>48.264235764235764</v>
      </c>
      <c r="F17" s="115">
        <v>3865</v>
      </c>
      <c r="G17" s="114">
        <v>3947</v>
      </c>
      <c r="H17" s="114">
        <v>3952</v>
      </c>
      <c r="I17" s="114">
        <v>4001</v>
      </c>
      <c r="J17" s="140">
        <v>3909</v>
      </c>
      <c r="K17" s="114">
        <v>-44</v>
      </c>
      <c r="L17" s="116">
        <v>-1.1256075722691226</v>
      </c>
    </row>
    <row r="18" spans="1:12" s="110" customFormat="1" ht="15" customHeight="1" x14ac:dyDescent="0.2">
      <c r="A18" s="120"/>
      <c r="B18" s="119"/>
      <c r="C18" s="258" t="s">
        <v>106</v>
      </c>
      <c r="E18" s="113">
        <v>36.972833117723155</v>
      </c>
      <c r="F18" s="115">
        <v>1429</v>
      </c>
      <c r="G18" s="114">
        <v>1416</v>
      </c>
      <c r="H18" s="114">
        <v>1419</v>
      </c>
      <c r="I18" s="114">
        <v>1410</v>
      </c>
      <c r="J18" s="140">
        <v>1349</v>
      </c>
      <c r="K18" s="114">
        <v>80</v>
      </c>
      <c r="L18" s="116">
        <v>5.9303187546330616</v>
      </c>
    </row>
    <row r="19" spans="1:12" s="110" customFormat="1" ht="15" customHeight="1" x14ac:dyDescent="0.2">
      <c r="A19" s="120"/>
      <c r="B19" s="119"/>
      <c r="C19" s="258" t="s">
        <v>107</v>
      </c>
      <c r="E19" s="113">
        <v>63.027166882276845</v>
      </c>
      <c r="F19" s="115">
        <v>2436</v>
      </c>
      <c r="G19" s="114">
        <v>2531</v>
      </c>
      <c r="H19" s="114">
        <v>2533</v>
      </c>
      <c r="I19" s="114">
        <v>2591</v>
      </c>
      <c r="J19" s="140">
        <v>2560</v>
      </c>
      <c r="K19" s="114">
        <v>-124</v>
      </c>
      <c r="L19" s="116">
        <v>-4.84375</v>
      </c>
    </row>
    <row r="20" spans="1:12" s="110" customFormat="1" ht="15" customHeight="1" x14ac:dyDescent="0.2">
      <c r="A20" s="120"/>
      <c r="B20" s="121" t="s">
        <v>110</v>
      </c>
      <c r="C20" s="258"/>
      <c r="E20" s="113">
        <v>21.828171828171829</v>
      </c>
      <c r="F20" s="115">
        <v>1748</v>
      </c>
      <c r="G20" s="114">
        <v>1770</v>
      </c>
      <c r="H20" s="114">
        <v>1765</v>
      </c>
      <c r="I20" s="114">
        <v>1778</v>
      </c>
      <c r="J20" s="140">
        <v>1795</v>
      </c>
      <c r="K20" s="114">
        <v>-47</v>
      </c>
      <c r="L20" s="116">
        <v>-2.6183844011142061</v>
      </c>
    </row>
    <row r="21" spans="1:12" s="110" customFormat="1" ht="15" customHeight="1" x14ac:dyDescent="0.2">
      <c r="A21" s="120"/>
      <c r="B21" s="119"/>
      <c r="C21" s="258" t="s">
        <v>106</v>
      </c>
      <c r="E21" s="113">
        <v>32.093821510297481</v>
      </c>
      <c r="F21" s="115">
        <v>561</v>
      </c>
      <c r="G21" s="114">
        <v>555</v>
      </c>
      <c r="H21" s="114">
        <v>568</v>
      </c>
      <c r="I21" s="114">
        <v>577</v>
      </c>
      <c r="J21" s="140">
        <v>596</v>
      </c>
      <c r="K21" s="114">
        <v>-35</v>
      </c>
      <c r="L21" s="116">
        <v>-5.8724832214765099</v>
      </c>
    </row>
    <row r="22" spans="1:12" s="110" customFormat="1" ht="15" customHeight="1" x14ac:dyDescent="0.2">
      <c r="A22" s="120"/>
      <c r="B22" s="119"/>
      <c r="C22" s="258" t="s">
        <v>107</v>
      </c>
      <c r="E22" s="113">
        <v>67.906178489702512</v>
      </c>
      <c r="F22" s="115">
        <v>1187</v>
      </c>
      <c r="G22" s="114">
        <v>1215</v>
      </c>
      <c r="H22" s="114">
        <v>1197</v>
      </c>
      <c r="I22" s="114">
        <v>1201</v>
      </c>
      <c r="J22" s="140">
        <v>1199</v>
      </c>
      <c r="K22" s="114">
        <v>-12</v>
      </c>
      <c r="L22" s="116">
        <v>-1.0008340283569641</v>
      </c>
    </row>
    <row r="23" spans="1:12" s="110" customFormat="1" ht="15" customHeight="1" x14ac:dyDescent="0.2">
      <c r="A23" s="120"/>
      <c r="B23" s="121" t="s">
        <v>111</v>
      </c>
      <c r="C23" s="258"/>
      <c r="E23" s="113">
        <v>17.257742257742258</v>
      </c>
      <c r="F23" s="115">
        <v>1382</v>
      </c>
      <c r="G23" s="114">
        <v>1411</v>
      </c>
      <c r="H23" s="114">
        <v>1402</v>
      </c>
      <c r="I23" s="114">
        <v>1350</v>
      </c>
      <c r="J23" s="140">
        <v>1319</v>
      </c>
      <c r="K23" s="114">
        <v>63</v>
      </c>
      <c r="L23" s="116">
        <v>4.7763457164518579</v>
      </c>
    </row>
    <row r="24" spans="1:12" s="110" customFormat="1" ht="15" customHeight="1" x14ac:dyDescent="0.2">
      <c r="A24" s="120"/>
      <c r="B24" s="119"/>
      <c r="C24" s="258" t="s">
        <v>106</v>
      </c>
      <c r="E24" s="113">
        <v>54.413892908827783</v>
      </c>
      <c r="F24" s="115">
        <v>752</v>
      </c>
      <c r="G24" s="114">
        <v>760</v>
      </c>
      <c r="H24" s="114">
        <v>761</v>
      </c>
      <c r="I24" s="114">
        <v>747</v>
      </c>
      <c r="J24" s="140">
        <v>728</v>
      </c>
      <c r="K24" s="114">
        <v>24</v>
      </c>
      <c r="L24" s="116">
        <v>3.2967032967032965</v>
      </c>
    </row>
    <row r="25" spans="1:12" s="110" customFormat="1" ht="15" customHeight="1" x14ac:dyDescent="0.2">
      <c r="A25" s="120"/>
      <c r="B25" s="119"/>
      <c r="C25" s="258" t="s">
        <v>107</v>
      </c>
      <c r="E25" s="113">
        <v>45.586107091172217</v>
      </c>
      <c r="F25" s="115">
        <v>630</v>
      </c>
      <c r="G25" s="114">
        <v>651</v>
      </c>
      <c r="H25" s="114">
        <v>641</v>
      </c>
      <c r="I25" s="114">
        <v>603</v>
      </c>
      <c r="J25" s="140">
        <v>591</v>
      </c>
      <c r="K25" s="114">
        <v>39</v>
      </c>
      <c r="L25" s="116">
        <v>6.5989847715736039</v>
      </c>
    </row>
    <row r="26" spans="1:12" s="110" customFormat="1" ht="15" customHeight="1" x14ac:dyDescent="0.2">
      <c r="A26" s="120"/>
      <c r="C26" s="121" t="s">
        <v>187</v>
      </c>
      <c r="D26" s="110" t="s">
        <v>188</v>
      </c>
      <c r="E26" s="113">
        <v>1.9605394605394606</v>
      </c>
      <c r="F26" s="115">
        <v>157</v>
      </c>
      <c r="G26" s="114">
        <v>168</v>
      </c>
      <c r="H26" s="114">
        <v>174</v>
      </c>
      <c r="I26" s="114">
        <v>139</v>
      </c>
      <c r="J26" s="140">
        <v>134</v>
      </c>
      <c r="K26" s="114">
        <v>23</v>
      </c>
      <c r="L26" s="116">
        <v>17.164179104477611</v>
      </c>
    </row>
    <row r="27" spans="1:12" s="110" customFormat="1" ht="15" customHeight="1" x14ac:dyDescent="0.2">
      <c r="A27" s="120"/>
      <c r="B27" s="119"/>
      <c r="D27" s="259" t="s">
        <v>106</v>
      </c>
      <c r="E27" s="113">
        <v>47.770700636942678</v>
      </c>
      <c r="F27" s="115">
        <v>75</v>
      </c>
      <c r="G27" s="114">
        <v>88</v>
      </c>
      <c r="H27" s="114">
        <v>94</v>
      </c>
      <c r="I27" s="114">
        <v>75</v>
      </c>
      <c r="J27" s="140">
        <v>62</v>
      </c>
      <c r="K27" s="114">
        <v>13</v>
      </c>
      <c r="L27" s="116">
        <v>20.967741935483872</v>
      </c>
    </row>
    <row r="28" spans="1:12" s="110" customFormat="1" ht="15" customHeight="1" x14ac:dyDescent="0.2">
      <c r="A28" s="120"/>
      <c r="B28" s="119"/>
      <c r="D28" s="259" t="s">
        <v>107</v>
      </c>
      <c r="E28" s="113">
        <v>52.229299363057322</v>
      </c>
      <c r="F28" s="115">
        <v>82</v>
      </c>
      <c r="G28" s="114">
        <v>80</v>
      </c>
      <c r="H28" s="114">
        <v>80</v>
      </c>
      <c r="I28" s="114">
        <v>64</v>
      </c>
      <c r="J28" s="140">
        <v>72</v>
      </c>
      <c r="K28" s="114">
        <v>10</v>
      </c>
      <c r="L28" s="116">
        <v>13.888888888888889</v>
      </c>
    </row>
    <row r="29" spans="1:12" s="110" customFormat="1" ht="24" customHeight="1" x14ac:dyDescent="0.2">
      <c r="A29" s="604" t="s">
        <v>189</v>
      </c>
      <c r="B29" s="605"/>
      <c r="C29" s="605"/>
      <c r="D29" s="606"/>
      <c r="E29" s="113">
        <v>92.145354645354644</v>
      </c>
      <c r="F29" s="115">
        <v>7379</v>
      </c>
      <c r="G29" s="114">
        <v>7553</v>
      </c>
      <c r="H29" s="114">
        <v>7555</v>
      </c>
      <c r="I29" s="114">
        <v>7640</v>
      </c>
      <c r="J29" s="140">
        <v>7537</v>
      </c>
      <c r="K29" s="114">
        <v>-158</v>
      </c>
      <c r="L29" s="116">
        <v>-2.0963247976648534</v>
      </c>
    </row>
    <row r="30" spans="1:12" s="110" customFormat="1" ht="15" customHeight="1" x14ac:dyDescent="0.2">
      <c r="A30" s="120"/>
      <c r="B30" s="119"/>
      <c r="C30" s="258" t="s">
        <v>106</v>
      </c>
      <c r="E30" s="113">
        <v>40.574603604824503</v>
      </c>
      <c r="F30" s="115">
        <v>2994</v>
      </c>
      <c r="G30" s="114">
        <v>3009</v>
      </c>
      <c r="H30" s="114">
        <v>3013</v>
      </c>
      <c r="I30" s="114">
        <v>3052</v>
      </c>
      <c r="J30" s="140">
        <v>2998</v>
      </c>
      <c r="K30" s="114">
        <v>-4</v>
      </c>
      <c r="L30" s="116">
        <v>-0.13342228152101401</v>
      </c>
    </row>
    <row r="31" spans="1:12" s="110" customFormat="1" ht="15" customHeight="1" x14ac:dyDescent="0.2">
      <c r="A31" s="120"/>
      <c r="B31" s="119"/>
      <c r="C31" s="258" t="s">
        <v>107</v>
      </c>
      <c r="E31" s="113">
        <v>59.425396395175497</v>
      </c>
      <c r="F31" s="115">
        <v>4385</v>
      </c>
      <c r="G31" s="114">
        <v>4544</v>
      </c>
      <c r="H31" s="114">
        <v>4542</v>
      </c>
      <c r="I31" s="114">
        <v>4588</v>
      </c>
      <c r="J31" s="140">
        <v>4539</v>
      </c>
      <c r="K31" s="114">
        <v>-154</v>
      </c>
      <c r="L31" s="116">
        <v>-3.3928178012778143</v>
      </c>
    </row>
    <row r="32" spans="1:12" s="110" customFormat="1" ht="15" customHeight="1" x14ac:dyDescent="0.2">
      <c r="A32" s="120"/>
      <c r="B32" s="119" t="s">
        <v>117</v>
      </c>
      <c r="C32" s="258"/>
      <c r="E32" s="113">
        <v>7.6298701298701301</v>
      </c>
      <c r="F32" s="114">
        <v>611</v>
      </c>
      <c r="G32" s="114">
        <v>589</v>
      </c>
      <c r="H32" s="114">
        <v>614</v>
      </c>
      <c r="I32" s="114">
        <v>601</v>
      </c>
      <c r="J32" s="140">
        <v>568</v>
      </c>
      <c r="K32" s="114">
        <v>43</v>
      </c>
      <c r="L32" s="116">
        <v>7.570422535211268</v>
      </c>
    </row>
    <row r="33" spans="1:12" s="110" customFormat="1" ht="15" customHeight="1" x14ac:dyDescent="0.2">
      <c r="A33" s="120"/>
      <c r="B33" s="119"/>
      <c r="C33" s="258" t="s">
        <v>106</v>
      </c>
      <c r="E33" s="113">
        <v>43.371522094926348</v>
      </c>
      <c r="F33" s="114">
        <v>265</v>
      </c>
      <c r="G33" s="114">
        <v>248</v>
      </c>
      <c r="H33" s="114">
        <v>260</v>
      </c>
      <c r="I33" s="114">
        <v>243</v>
      </c>
      <c r="J33" s="140">
        <v>235</v>
      </c>
      <c r="K33" s="114">
        <v>30</v>
      </c>
      <c r="L33" s="116">
        <v>12.76595744680851</v>
      </c>
    </row>
    <row r="34" spans="1:12" s="110" customFormat="1" ht="15" customHeight="1" x14ac:dyDescent="0.2">
      <c r="A34" s="120"/>
      <c r="B34" s="119"/>
      <c r="C34" s="258" t="s">
        <v>107</v>
      </c>
      <c r="E34" s="113">
        <v>56.628477905073652</v>
      </c>
      <c r="F34" s="114">
        <v>346</v>
      </c>
      <c r="G34" s="114">
        <v>341</v>
      </c>
      <c r="H34" s="114">
        <v>354</v>
      </c>
      <c r="I34" s="114">
        <v>358</v>
      </c>
      <c r="J34" s="140">
        <v>333</v>
      </c>
      <c r="K34" s="114">
        <v>13</v>
      </c>
      <c r="L34" s="116">
        <v>3.9039039039039038</v>
      </c>
    </row>
    <row r="35" spans="1:12" s="110" customFormat="1" ht="24" customHeight="1" x14ac:dyDescent="0.2">
      <c r="A35" s="604" t="s">
        <v>192</v>
      </c>
      <c r="B35" s="605"/>
      <c r="C35" s="605"/>
      <c r="D35" s="606"/>
      <c r="E35" s="113">
        <v>14.660339660339661</v>
      </c>
      <c r="F35" s="114">
        <v>1174</v>
      </c>
      <c r="G35" s="114">
        <v>1214</v>
      </c>
      <c r="H35" s="114">
        <v>1237</v>
      </c>
      <c r="I35" s="114">
        <v>1304</v>
      </c>
      <c r="J35" s="114">
        <v>1238</v>
      </c>
      <c r="K35" s="318">
        <v>-64</v>
      </c>
      <c r="L35" s="319">
        <v>-5.1696284329563813</v>
      </c>
    </row>
    <row r="36" spans="1:12" s="110" customFormat="1" ht="15" customHeight="1" x14ac:dyDescent="0.2">
      <c r="A36" s="120"/>
      <c r="B36" s="119"/>
      <c r="C36" s="258" t="s">
        <v>106</v>
      </c>
      <c r="E36" s="113">
        <v>37.223168654173762</v>
      </c>
      <c r="F36" s="114">
        <v>437</v>
      </c>
      <c r="G36" s="114">
        <v>436</v>
      </c>
      <c r="H36" s="114">
        <v>441</v>
      </c>
      <c r="I36" s="114">
        <v>484</v>
      </c>
      <c r="J36" s="114">
        <v>458</v>
      </c>
      <c r="K36" s="318">
        <v>-21</v>
      </c>
      <c r="L36" s="116">
        <v>-4.5851528384279474</v>
      </c>
    </row>
    <row r="37" spans="1:12" s="110" customFormat="1" ht="15" customHeight="1" x14ac:dyDescent="0.2">
      <c r="A37" s="120"/>
      <c r="B37" s="119"/>
      <c r="C37" s="258" t="s">
        <v>107</v>
      </c>
      <c r="E37" s="113">
        <v>62.776831345826238</v>
      </c>
      <c r="F37" s="114">
        <v>737</v>
      </c>
      <c r="G37" s="114">
        <v>778</v>
      </c>
      <c r="H37" s="114">
        <v>796</v>
      </c>
      <c r="I37" s="114">
        <v>820</v>
      </c>
      <c r="J37" s="140">
        <v>780</v>
      </c>
      <c r="K37" s="114">
        <v>-43</v>
      </c>
      <c r="L37" s="116">
        <v>-5.5128205128205128</v>
      </c>
    </row>
    <row r="38" spans="1:12" s="110" customFormat="1" ht="15" customHeight="1" x14ac:dyDescent="0.2">
      <c r="A38" s="120"/>
      <c r="B38" s="119" t="s">
        <v>328</v>
      </c>
      <c r="C38" s="258"/>
      <c r="E38" s="113">
        <v>63.8986013986014</v>
      </c>
      <c r="F38" s="114">
        <v>5117</v>
      </c>
      <c r="G38" s="114">
        <v>5218</v>
      </c>
      <c r="H38" s="114">
        <v>5217</v>
      </c>
      <c r="I38" s="114">
        <v>5173</v>
      </c>
      <c r="J38" s="140">
        <v>5039</v>
      </c>
      <c r="K38" s="114">
        <v>78</v>
      </c>
      <c r="L38" s="116">
        <v>1.5479261758285374</v>
      </c>
    </row>
    <row r="39" spans="1:12" s="110" customFormat="1" ht="15" customHeight="1" x14ac:dyDescent="0.2">
      <c r="A39" s="120"/>
      <c r="B39" s="119"/>
      <c r="C39" s="258" t="s">
        <v>106</v>
      </c>
      <c r="E39" s="113">
        <v>42.603087746726601</v>
      </c>
      <c r="F39" s="115">
        <v>2180</v>
      </c>
      <c r="G39" s="114">
        <v>2185</v>
      </c>
      <c r="H39" s="114">
        <v>2195</v>
      </c>
      <c r="I39" s="114">
        <v>2152</v>
      </c>
      <c r="J39" s="140">
        <v>2087</v>
      </c>
      <c r="K39" s="114">
        <v>93</v>
      </c>
      <c r="L39" s="116">
        <v>4.4561571633924295</v>
      </c>
    </row>
    <row r="40" spans="1:12" s="110" customFormat="1" ht="15" customHeight="1" x14ac:dyDescent="0.2">
      <c r="A40" s="120"/>
      <c r="B40" s="119"/>
      <c r="C40" s="258" t="s">
        <v>107</v>
      </c>
      <c r="E40" s="113">
        <v>57.396912253273399</v>
      </c>
      <c r="F40" s="115">
        <v>2937</v>
      </c>
      <c r="G40" s="114">
        <v>3033</v>
      </c>
      <c r="H40" s="114">
        <v>3022</v>
      </c>
      <c r="I40" s="114">
        <v>3021</v>
      </c>
      <c r="J40" s="140">
        <v>2952</v>
      </c>
      <c r="K40" s="114">
        <v>-15</v>
      </c>
      <c r="L40" s="116">
        <v>-0.50813008130081305</v>
      </c>
    </row>
    <row r="41" spans="1:12" s="110" customFormat="1" ht="15" customHeight="1" x14ac:dyDescent="0.2">
      <c r="A41" s="120"/>
      <c r="B41" s="320" t="s">
        <v>516</v>
      </c>
      <c r="C41" s="258"/>
      <c r="E41" s="113">
        <v>5.4195804195804191</v>
      </c>
      <c r="F41" s="115">
        <v>434</v>
      </c>
      <c r="G41" s="114">
        <v>416</v>
      </c>
      <c r="H41" s="114">
        <v>400</v>
      </c>
      <c r="I41" s="114">
        <v>397</v>
      </c>
      <c r="J41" s="140">
        <v>385</v>
      </c>
      <c r="K41" s="114">
        <v>49</v>
      </c>
      <c r="L41" s="116">
        <v>12.727272727272727</v>
      </c>
    </row>
    <row r="42" spans="1:12" s="110" customFormat="1" ht="15" customHeight="1" x14ac:dyDescent="0.2">
      <c r="A42" s="120"/>
      <c r="B42" s="119"/>
      <c r="C42" s="268" t="s">
        <v>106</v>
      </c>
      <c r="D42" s="182"/>
      <c r="E42" s="113">
        <v>44.930875576036868</v>
      </c>
      <c r="F42" s="115">
        <v>195</v>
      </c>
      <c r="G42" s="114">
        <v>178</v>
      </c>
      <c r="H42" s="114">
        <v>174</v>
      </c>
      <c r="I42" s="114">
        <v>175</v>
      </c>
      <c r="J42" s="140">
        <v>172</v>
      </c>
      <c r="K42" s="114">
        <v>23</v>
      </c>
      <c r="L42" s="116">
        <v>13.372093023255815</v>
      </c>
    </row>
    <row r="43" spans="1:12" s="110" customFormat="1" ht="15" customHeight="1" x14ac:dyDescent="0.2">
      <c r="A43" s="120"/>
      <c r="B43" s="119"/>
      <c r="C43" s="268" t="s">
        <v>107</v>
      </c>
      <c r="D43" s="182"/>
      <c r="E43" s="113">
        <v>55.069124423963132</v>
      </c>
      <c r="F43" s="115">
        <v>239</v>
      </c>
      <c r="G43" s="114">
        <v>238</v>
      </c>
      <c r="H43" s="114">
        <v>226</v>
      </c>
      <c r="I43" s="114">
        <v>222</v>
      </c>
      <c r="J43" s="140">
        <v>213</v>
      </c>
      <c r="K43" s="114">
        <v>26</v>
      </c>
      <c r="L43" s="116">
        <v>12.206572769953052</v>
      </c>
    </row>
    <row r="44" spans="1:12" s="110" customFormat="1" ht="15" customHeight="1" x14ac:dyDescent="0.2">
      <c r="A44" s="120"/>
      <c r="B44" s="119" t="s">
        <v>205</v>
      </c>
      <c r="C44" s="268"/>
      <c r="D44" s="182"/>
      <c r="E44" s="113">
        <v>16.021478521478521</v>
      </c>
      <c r="F44" s="115">
        <v>1283</v>
      </c>
      <c r="G44" s="114">
        <v>1318</v>
      </c>
      <c r="H44" s="114">
        <v>1335</v>
      </c>
      <c r="I44" s="114">
        <v>1387</v>
      </c>
      <c r="J44" s="140">
        <v>1462</v>
      </c>
      <c r="K44" s="114">
        <v>-179</v>
      </c>
      <c r="L44" s="116">
        <v>-12.243502051983585</v>
      </c>
    </row>
    <row r="45" spans="1:12" s="110" customFormat="1" ht="15" customHeight="1" x14ac:dyDescent="0.2">
      <c r="A45" s="120"/>
      <c r="B45" s="119"/>
      <c r="C45" s="268" t="s">
        <v>106</v>
      </c>
      <c r="D45" s="182"/>
      <c r="E45" s="113">
        <v>35.229929851909588</v>
      </c>
      <c r="F45" s="115">
        <v>452</v>
      </c>
      <c r="G45" s="114">
        <v>463</v>
      </c>
      <c r="H45" s="114">
        <v>467</v>
      </c>
      <c r="I45" s="114">
        <v>489</v>
      </c>
      <c r="J45" s="140">
        <v>521</v>
      </c>
      <c r="K45" s="114">
        <v>-69</v>
      </c>
      <c r="L45" s="116">
        <v>-13.243761996161229</v>
      </c>
    </row>
    <row r="46" spans="1:12" s="110" customFormat="1" ht="15" customHeight="1" x14ac:dyDescent="0.2">
      <c r="A46" s="123"/>
      <c r="B46" s="124"/>
      <c r="C46" s="260" t="s">
        <v>107</v>
      </c>
      <c r="D46" s="261"/>
      <c r="E46" s="125">
        <v>64.770070148090412</v>
      </c>
      <c r="F46" s="143">
        <v>831</v>
      </c>
      <c r="G46" s="144">
        <v>855</v>
      </c>
      <c r="H46" s="144">
        <v>868</v>
      </c>
      <c r="I46" s="144">
        <v>898</v>
      </c>
      <c r="J46" s="145">
        <v>941</v>
      </c>
      <c r="K46" s="144">
        <v>-110</v>
      </c>
      <c r="L46" s="146">
        <v>-11.689691817215728</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8008</v>
      </c>
      <c r="E11" s="114">
        <v>8166</v>
      </c>
      <c r="F11" s="114">
        <v>8189</v>
      </c>
      <c r="G11" s="114">
        <v>8261</v>
      </c>
      <c r="H11" s="140">
        <v>8124</v>
      </c>
      <c r="I11" s="115">
        <v>-116</v>
      </c>
      <c r="J11" s="116">
        <v>-1.4278680452978829</v>
      </c>
    </row>
    <row r="12" spans="1:15" s="110" customFormat="1" ht="24.95" customHeight="1" x14ac:dyDescent="0.2">
      <c r="A12" s="193" t="s">
        <v>132</v>
      </c>
      <c r="B12" s="194" t="s">
        <v>133</v>
      </c>
      <c r="C12" s="113" t="s">
        <v>513</v>
      </c>
      <c r="D12" s="115" t="s">
        <v>513</v>
      </c>
      <c r="E12" s="114" t="s">
        <v>513</v>
      </c>
      <c r="F12" s="114" t="s">
        <v>513</v>
      </c>
      <c r="G12" s="114">
        <v>196</v>
      </c>
      <c r="H12" s="140" t="s">
        <v>513</v>
      </c>
      <c r="I12" s="115" t="s">
        <v>513</v>
      </c>
      <c r="J12" s="116" t="s">
        <v>513</v>
      </c>
    </row>
    <row r="13" spans="1:15" s="110" customFormat="1" ht="24.95" customHeight="1" x14ac:dyDescent="0.2">
      <c r="A13" s="193" t="s">
        <v>134</v>
      </c>
      <c r="B13" s="199" t="s">
        <v>214</v>
      </c>
      <c r="C13" s="113" t="s">
        <v>513</v>
      </c>
      <c r="D13" s="115" t="s">
        <v>513</v>
      </c>
      <c r="E13" s="114" t="s">
        <v>513</v>
      </c>
      <c r="F13" s="114" t="s">
        <v>513</v>
      </c>
      <c r="G13" s="114">
        <v>67</v>
      </c>
      <c r="H13" s="140" t="s">
        <v>513</v>
      </c>
      <c r="I13" s="115" t="s">
        <v>513</v>
      </c>
      <c r="J13" s="116" t="s">
        <v>513</v>
      </c>
    </row>
    <row r="14" spans="1:15" s="287" customFormat="1" ht="24.95" customHeight="1" x14ac:dyDescent="0.2">
      <c r="A14" s="193" t="s">
        <v>215</v>
      </c>
      <c r="B14" s="199" t="s">
        <v>137</v>
      </c>
      <c r="C14" s="113">
        <v>9.3781218781218776</v>
      </c>
      <c r="D14" s="115">
        <v>751</v>
      </c>
      <c r="E14" s="114">
        <v>811</v>
      </c>
      <c r="F14" s="114">
        <v>811</v>
      </c>
      <c r="G14" s="114">
        <v>813</v>
      </c>
      <c r="H14" s="140">
        <v>797</v>
      </c>
      <c r="I14" s="115">
        <v>-46</v>
      </c>
      <c r="J14" s="116">
        <v>-5.7716436637390212</v>
      </c>
      <c r="K14" s="110"/>
      <c r="L14" s="110"/>
      <c r="M14" s="110"/>
      <c r="N14" s="110"/>
      <c r="O14" s="110"/>
    </row>
    <row r="15" spans="1:15" s="110" customFormat="1" ht="24.95" customHeight="1" x14ac:dyDescent="0.2">
      <c r="A15" s="193" t="s">
        <v>216</v>
      </c>
      <c r="B15" s="199" t="s">
        <v>217</v>
      </c>
      <c r="C15" s="113">
        <v>3.9460539460539459</v>
      </c>
      <c r="D15" s="115">
        <v>316</v>
      </c>
      <c r="E15" s="114">
        <v>343</v>
      </c>
      <c r="F15" s="114">
        <v>335</v>
      </c>
      <c r="G15" s="114">
        <v>329</v>
      </c>
      <c r="H15" s="140">
        <v>308</v>
      </c>
      <c r="I15" s="115">
        <v>8</v>
      </c>
      <c r="J15" s="116">
        <v>2.5974025974025974</v>
      </c>
    </row>
    <row r="16" spans="1:15" s="287" customFormat="1" ht="24.95" customHeight="1" x14ac:dyDescent="0.2">
      <c r="A16" s="193" t="s">
        <v>218</v>
      </c>
      <c r="B16" s="199" t="s">
        <v>141</v>
      </c>
      <c r="C16" s="113">
        <v>4.2332667332667331</v>
      </c>
      <c r="D16" s="115">
        <v>339</v>
      </c>
      <c r="E16" s="114">
        <v>366</v>
      </c>
      <c r="F16" s="114">
        <v>376</v>
      </c>
      <c r="G16" s="114">
        <v>390</v>
      </c>
      <c r="H16" s="140">
        <v>394</v>
      </c>
      <c r="I16" s="115">
        <v>-55</v>
      </c>
      <c r="J16" s="116">
        <v>-13.959390862944163</v>
      </c>
      <c r="K16" s="110"/>
      <c r="L16" s="110"/>
      <c r="M16" s="110"/>
      <c r="N16" s="110"/>
      <c r="O16" s="110"/>
    </row>
    <row r="17" spans="1:15" s="110" customFormat="1" ht="24.95" customHeight="1" x14ac:dyDescent="0.2">
      <c r="A17" s="193" t="s">
        <v>142</v>
      </c>
      <c r="B17" s="199" t="s">
        <v>220</v>
      </c>
      <c r="C17" s="113">
        <v>1.1988011988011988</v>
      </c>
      <c r="D17" s="115">
        <v>96</v>
      </c>
      <c r="E17" s="114">
        <v>102</v>
      </c>
      <c r="F17" s="114">
        <v>100</v>
      </c>
      <c r="G17" s="114">
        <v>94</v>
      </c>
      <c r="H17" s="140">
        <v>95</v>
      </c>
      <c r="I17" s="115">
        <v>1</v>
      </c>
      <c r="J17" s="116">
        <v>1.0526315789473684</v>
      </c>
    </row>
    <row r="18" spans="1:15" s="287" customFormat="1" ht="24.95" customHeight="1" x14ac:dyDescent="0.2">
      <c r="A18" s="201" t="s">
        <v>144</v>
      </c>
      <c r="B18" s="202" t="s">
        <v>145</v>
      </c>
      <c r="C18" s="113">
        <v>5.8941058941058939</v>
      </c>
      <c r="D18" s="115">
        <v>472</v>
      </c>
      <c r="E18" s="114">
        <v>451</v>
      </c>
      <c r="F18" s="114">
        <v>455</v>
      </c>
      <c r="G18" s="114">
        <v>458</v>
      </c>
      <c r="H18" s="140">
        <v>444</v>
      </c>
      <c r="I18" s="115">
        <v>28</v>
      </c>
      <c r="J18" s="116">
        <v>6.3063063063063067</v>
      </c>
      <c r="K18" s="110"/>
      <c r="L18" s="110"/>
      <c r="M18" s="110"/>
      <c r="N18" s="110"/>
      <c r="O18" s="110"/>
    </row>
    <row r="19" spans="1:15" s="110" customFormat="1" ht="24.95" customHeight="1" x14ac:dyDescent="0.2">
      <c r="A19" s="193" t="s">
        <v>146</v>
      </c>
      <c r="B19" s="199" t="s">
        <v>147</v>
      </c>
      <c r="C19" s="113">
        <v>15.034965034965035</v>
      </c>
      <c r="D19" s="115">
        <v>1204</v>
      </c>
      <c r="E19" s="114">
        <v>1190</v>
      </c>
      <c r="F19" s="114">
        <v>1176</v>
      </c>
      <c r="G19" s="114">
        <v>1191</v>
      </c>
      <c r="H19" s="140">
        <v>1184</v>
      </c>
      <c r="I19" s="115">
        <v>20</v>
      </c>
      <c r="J19" s="116">
        <v>1.6891891891891893</v>
      </c>
    </row>
    <row r="20" spans="1:15" s="287" customFormat="1" ht="24.95" customHeight="1" x14ac:dyDescent="0.2">
      <c r="A20" s="193" t="s">
        <v>148</v>
      </c>
      <c r="B20" s="199" t="s">
        <v>149</v>
      </c>
      <c r="C20" s="113">
        <v>7.4550449550449551</v>
      </c>
      <c r="D20" s="115">
        <v>597</v>
      </c>
      <c r="E20" s="114">
        <v>633</v>
      </c>
      <c r="F20" s="114">
        <v>630</v>
      </c>
      <c r="G20" s="114">
        <v>681</v>
      </c>
      <c r="H20" s="140">
        <v>668</v>
      </c>
      <c r="I20" s="115">
        <v>-71</v>
      </c>
      <c r="J20" s="116">
        <v>-10.62874251497006</v>
      </c>
      <c r="K20" s="110"/>
      <c r="L20" s="110"/>
      <c r="M20" s="110"/>
      <c r="N20" s="110"/>
      <c r="O20" s="110"/>
    </row>
    <row r="21" spans="1:15" s="110" customFormat="1" ht="24.95" customHeight="1" x14ac:dyDescent="0.2">
      <c r="A21" s="201" t="s">
        <v>150</v>
      </c>
      <c r="B21" s="202" t="s">
        <v>151</v>
      </c>
      <c r="C21" s="113" t="s">
        <v>513</v>
      </c>
      <c r="D21" s="115" t="s">
        <v>513</v>
      </c>
      <c r="E21" s="114" t="s">
        <v>513</v>
      </c>
      <c r="F21" s="114" t="s">
        <v>513</v>
      </c>
      <c r="G21" s="114" t="s">
        <v>513</v>
      </c>
      <c r="H21" s="140" t="s">
        <v>513</v>
      </c>
      <c r="I21" s="115" t="s">
        <v>513</v>
      </c>
      <c r="J21" s="116" t="s">
        <v>513</v>
      </c>
    </row>
    <row r="22" spans="1:15" s="110" customFormat="1" ht="24.95" customHeight="1" x14ac:dyDescent="0.2">
      <c r="A22" s="201" t="s">
        <v>152</v>
      </c>
      <c r="B22" s="199" t="s">
        <v>153</v>
      </c>
      <c r="C22" s="113">
        <v>1.2112887112887112</v>
      </c>
      <c r="D22" s="115">
        <v>97</v>
      </c>
      <c r="E22" s="114">
        <v>90</v>
      </c>
      <c r="F22" s="114">
        <v>89</v>
      </c>
      <c r="G22" s="114" t="s">
        <v>513</v>
      </c>
      <c r="H22" s="140">
        <v>80</v>
      </c>
      <c r="I22" s="115">
        <v>17</v>
      </c>
      <c r="J22" s="116">
        <v>21.25</v>
      </c>
    </row>
    <row r="23" spans="1:15" s="110" customFormat="1" ht="24.95" customHeight="1" x14ac:dyDescent="0.2">
      <c r="A23" s="193" t="s">
        <v>154</v>
      </c>
      <c r="B23" s="199" t="s">
        <v>155</v>
      </c>
      <c r="C23" s="113">
        <v>1.1738261738261739</v>
      </c>
      <c r="D23" s="115">
        <v>94</v>
      </c>
      <c r="E23" s="114">
        <v>95</v>
      </c>
      <c r="F23" s="114">
        <v>98</v>
      </c>
      <c r="G23" s="114">
        <v>91</v>
      </c>
      <c r="H23" s="140">
        <v>95</v>
      </c>
      <c r="I23" s="115">
        <v>-1</v>
      </c>
      <c r="J23" s="116">
        <v>-1.0526315789473684</v>
      </c>
    </row>
    <row r="24" spans="1:15" s="110" customFormat="1" ht="24.95" customHeight="1" x14ac:dyDescent="0.2">
      <c r="A24" s="193" t="s">
        <v>156</v>
      </c>
      <c r="B24" s="199" t="s">
        <v>221</v>
      </c>
      <c r="C24" s="113">
        <v>12.2002997002997</v>
      </c>
      <c r="D24" s="115">
        <v>977</v>
      </c>
      <c r="E24" s="114">
        <v>975</v>
      </c>
      <c r="F24" s="114">
        <v>973</v>
      </c>
      <c r="G24" s="114">
        <v>963</v>
      </c>
      <c r="H24" s="140">
        <v>967</v>
      </c>
      <c r="I24" s="115">
        <v>10</v>
      </c>
      <c r="J24" s="116">
        <v>1.0341261633919339</v>
      </c>
    </row>
    <row r="25" spans="1:15" s="110" customFormat="1" ht="24.95" customHeight="1" x14ac:dyDescent="0.2">
      <c r="A25" s="193" t="s">
        <v>222</v>
      </c>
      <c r="B25" s="204" t="s">
        <v>159</v>
      </c>
      <c r="C25" s="113">
        <v>7.2052947052947056</v>
      </c>
      <c r="D25" s="115">
        <v>577</v>
      </c>
      <c r="E25" s="114">
        <v>562</v>
      </c>
      <c r="F25" s="114">
        <v>573</v>
      </c>
      <c r="G25" s="114">
        <v>610</v>
      </c>
      <c r="H25" s="140">
        <v>583</v>
      </c>
      <c r="I25" s="115">
        <v>-6</v>
      </c>
      <c r="J25" s="116">
        <v>-1.0291595197255574</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4.7077922077922079</v>
      </c>
      <c r="D27" s="115">
        <v>377</v>
      </c>
      <c r="E27" s="114">
        <v>376</v>
      </c>
      <c r="F27" s="114">
        <v>379</v>
      </c>
      <c r="G27" s="114">
        <v>379</v>
      </c>
      <c r="H27" s="140">
        <v>387</v>
      </c>
      <c r="I27" s="115">
        <v>-10</v>
      </c>
      <c r="J27" s="116">
        <v>-2.5839793281653747</v>
      </c>
    </row>
    <row r="28" spans="1:15" s="110" customFormat="1" ht="24.95" customHeight="1" x14ac:dyDescent="0.2">
      <c r="A28" s="193" t="s">
        <v>163</v>
      </c>
      <c r="B28" s="199" t="s">
        <v>164</v>
      </c>
      <c r="C28" s="113">
        <v>2.6848151848151849</v>
      </c>
      <c r="D28" s="115">
        <v>215</v>
      </c>
      <c r="E28" s="114">
        <v>205</v>
      </c>
      <c r="F28" s="114">
        <v>188</v>
      </c>
      <c r="G28" s="114">
        <v>185</v>
      </c>
      <c r="H28" s="140">
        <v>194</v>
      </c>
      <c r="I28" s="115">
        <v>21</v>
      </c>
      <c r="J28" s="116">
        <v>10.824742268041238</v>
      </c>
    </row>
    <row r="29" spans="1:15" s="110" customFormat="1" ht="24.95" customHeight="1" x14ac:dyDescent="0.2">
      <c r="A29" s="193">
        <v>86</v>
      </c>
      <c r="B29" s="199" t="s">
        <v>165</v>
      </c>
      <c r="C29" s="113">
        <v>4.7077922077922079</v>
      </c>
      <c r="D29" s="115">
        <v>377</v>
      </c>
      <c r="E29" s="114">
        <v>375</v>
      </c>
      <c r="F29" s="114">
        <v>375</v>
      </c>
      <c r="G29" s="114">
        <v>380</v>
      </c>
      <c r="H29" s="140">
        <v>368</v>
      </c>
      <c r="I29" s="115">
        <v>9</v>
      </c>
      <c r="J29" s="116">
        <v>2.4456521739130435</v>
      </c>
    </row>
    <row r="30" spans="1:15" s="110" customFormat="1" ht="24.95" customHeight="1" x14ac:dyDescent="0.2">
      <c r="A30" s="193">
        <v>87.88</v>
      </c>
      <c r="B30" s="204" t="s">
        <v>166</v>
      </c>
      <c r="C30" s="113">
        <v>2.5224775224775224</v>
      </c>
      <c r="D30" s="115">
        <v>202</v>
      </c>
      <c r="E30" s="114">
        <v>201</v>
      </c>
      <c r="F30" s="114">
        <v>203</v>
      </c>
      <c r="G30" s="114">
        <v>187</v>
      </c>
      <c r="H30" s="140">
        <v>191</v>
      </c>
      <c r="I30" s="115">
        <v>11</v>
      </c>
      <c r="J30" s="116">
        <v>5.7591623036649215</v>
      </c>
    </row>
    <row r="31" spans="1:15" s="110" customFormat="1" ht="24.95" customHeight="1" x14ac:dyDescent="0.2">
      <c r="A31" s="193" t="s">
        <v>167</v>
      </c>
      <c r="B31" s="199" t="s">
        <v>168</v>
      </c>
      <c r="C31" s="113">
        <v>12.537462537462538</v>
      </c>
      <c r="D31" s="115">
        <v>1004</v>
      </c>
      <c r="E31" s="114">
        <v>1103</v>
      </c>
      <c r="F31" s="114">
        <v>1078</v>
      </c>
      <c r="G31" s="114">
        <v>1103</v>
      </c>
      <c r="H31" s="140">
        <v>1081</v>
      </c>
      <c r="I31" s="115">
        <v>-77</v>
      </c>
      <c r="J31" s="116">
        <v>-7.1230342275670679</v>
      </c>
    </row>
    <row r="32" spans="1:15" s="110" customFormat="1" ht="24.95" customHeight="1" x14ac:dyDescent="0.2">
      <c r="A32" s="193"/>
      <c r="B32" s="204" t="s">
        <v>169</v>
      </c>
      <c r="C32" s="113">
        <v>0.11238761238761238</v>
      </c>
      <c r="D32" s="115">
        <v>9</v>
      </c>
      <c r="E32" s="114">
        <v>10</v>
      </c>
      <c r="F32" s="114">
        <v>8</v>
      </c>
      <c r="G32" s="114" t="s">
        <v>513</v>
      </c>
      <c r="H32" s="140">
        <v>6</v>
      </c>
      <c r="I32" s="115">
        <v>3</v>
      </c>
      <c r="J32" s="116">
        <v>50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t="s">
        <v>513</v>
      </c>
      <c r="D34" s="115" t="s">
        <v>513</v>
      </c>
      <c r="E34" s="114" t="s">
        <v>513</v>
      </c>
      <c r="F34" s="114" t="s">
        <v>513</v>
      </c>
      <c r="G34" s="114">
        <v>196</v>
      </c>
      <c r="H34" s="140" t="s">
        <v>513</v>
      </c>
      <c r="I34" s="115" t="s">
        <v>513</v>
      </c>
      <c r="J34" s="116" t="s">
        <v>513</v>
      </c>
    </row>
    <row r="35" spans="1:10" s="110" customFormat="1" ht="24.95" customHeight="1" x14ac:dyDescent="0.2">
      <c r="A35" s="292" t="s">
        <v>171</v>
      </c>
      <c r="B35" s="293" t="s">
        <v>172</v>
      </c>
      <c r="C35" s="113" t="s">
        <v>513</v>
      </c>
      <c r="D35" s="115" t="s">
        <v>513</v>
      </c>
      <c r="E35" s="114" t="s">
        <v>513</v>
      </c>
      <c r="F35" s="114" t="s">
        <v>513</v>
      </c>
      <c r="G35" s="114">
        <v>1338</v>
      </c>
      <c r="H35" s="140" t="s">
        <v>513</v>
      </c>
      <c r="I35" s="115" t="s">
        <v>513</v>
      </c>
      <c r="J35" s="116" t="s">
        <v>513</v>
      </c>
    </row>
    <row r="36" spans="1:10" s="110" customFormat="1" ht="24.95" customHeight="1" x14ac:dyDescent="0.2">
      <c r="A36" s="294" t="s">
        <v>173</v>
      </c>
      <c r="B36" s="295" t="s">
        <v>174</v>
      </c>
      <c r="C36" s="125">
        <v>81.555944055944053</v>
      </c>
      <c r="D36" s="143">
        <v>6531</v>
      </c>
      <c r="E36" s="144">
        <v>6641</v>
      </c>
      <c r="F36" s="144">
        <v>6645</v>
      </c>
      <c r="G36" s="144">
        <v>6721</v>
      </c>
      <c r="H36" s="145">
        <v>6628</v>
      </c>
      <c r="I36" s="143">
        <v>-97</v>
      </c>
      <c r="J36" s="146">
        <v>-1.4634882317441158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8008</v>
      </c>
      <c r="F11" s="264">
        <v>8166</v>
      </c>
      <c r="G11" s="264">
        <v>8189</v>
      </c>
      <c r="H11" s="264">
        <v>8261</v>
      </c>
      <c r="I11" s="265">
        <v>8124</v>
      </c>
      <c r="J11" s="263">
        <v>-116</v>
      </c>
      <c r="K11" s="266">
        <v>-1.4278680452978829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46.753246753246756</v>
      </c>
      <c r="E13" s="115">
        <v>3744</v>
      </c>
      <c r="F13" s="114">
        <v>3746</v>
      </c>
      <c r="G13" s="114">
        <v>3806</v>
      </c>
      <c r="H13" s="114">
        <v>3899</v>
      </c>
      <c r="I13" s="140">
        <v>3863</v>
      </c>
      <c r="J13" s="115">
        <v>-119</v>
      </c>
      <c r="K13" s="116">
        <v>-3.0805073776857363</v>
      </c>
    </row>
    <row r="14" spans="1:15" ht="15.95" customHeight="1" x14ac:dyDescent="0.2">
      <c r="A14" s="306" t="s">
        <v>230</v>
      </c>
      <c r="B14" s="307"/>
      <c r="C14" s="308"/>
      <c r="D14" s="113">
        <v>41.308691308691309</v>
      </c>
      <c r="E14" s="115">
        <v>3308</v>
      </c>
      <c r="F14" s="114">
        <v>3453</v>
      </c>
      <c r="G14" s="114">
        <v>3420</v>
      </c>
      <c r="H14" s="114">
        <v>3380</v>
      </c>
      <c r="I14" s="140">
        <v>3301</v>
      </c>
      <c r="J14" s="115">
        <v>7</v>
      </c>
      <c r="K14" s="116">
        <v>0.21205695243865497</v>
      </c>
    </row>
    <row r="15" spans="1:15" ht="15.95" customHeight="1" x14ac:dyDescent="0.2">
      <c r="A15" s="306" t="s">
        <v>231</v>
      </c>
      <c r="B15" s="307"/>
      <c r="C15" s="308"/>
      <c r="D15" s="113">
        <v>4.7952047952047954</v>
      </c>
      <c r="E15" s="115">
        <v>384</v>
      </c>
      <c r="F15" s="114">
        <v>379</v>
      </c>
      <c r="G15" s="114">
        <v>381</v>
      </c>
      <c r="H15" s="114">
        <v>381</v>
      </c>
      <c r="I15" s="140">
        <v>386</v>
      </c>
      <c r="J15" s="115">
        <v>-2</v>
      </c>
      <c r="K15" s="116">
        <v>-0.51813471502590669</v>
      </c>
    </row>
    <row r="16" spans="1:15" ht="15.95" customHeight="1" x14ac:dyDescent="0.2">
      <c r="A16" s="306" t="s">
        <v>232</v>
      </c>
      <c r="B16" s="307"/>
      <c r="C16" s="308"/>
      <c r="D16" s="113">
        <v>2.197802197802198</v>
      </c>
      <c r="E16" s="115">
        <v>176</v>
      </c>
      <c r="F16" s="114">
        <v>176</v>
      </c>
      <c r="G16" s="114">
        <v>172</v>
      </c>
      <c r="H16" s="114">
        <v>173</v>
      </c>
      <c r="I16" s="140">
        <v>180</v>
      </c>
      <c r="J16" s="115">
        <v>-4</v>
      </c>
      <c r="K16" s="116">
        <v>-2.2222222222222223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1.8606393606393605</v>
      </c>
      <c r="E18" s="115">
        <v>149</v>
      </c>
      <c r="F18" s="114">
        <v>153</v>
      </c>
      <c r="G18" s="114">
        <v>166</v>
      </c>
      <c r="H18" s="114">
        <v>170</v>
      </c>
      <c r="I18" s="140">
        <v>157</v>
      </c>
      <c r="J18" s="115">
        <v>-8</v>
      </c>
      <c r="K18" s="116">
        <v>-5.0955414012738851</v>
      </c>
    </row>
    <row r="19" spans="1:11" ht="14.1" customHeight="1" x14ac:dyDescent="0.2">
      <c r="A19" s="306" t="s">
        <v>235</v>
      </c>
      <c r="B19" s="307" t="s">
        <v>236</v>
      </c>
      <c r="C19" s="308"/>
      <c r="D19" s="113">
        <v>1.436063936063936</v>
      </c>
      <c r="E19" s="115">
        <v>115</v>
      </c>
      <c r="F19" s="114">
        <v>121</v>
      </c>
      <c r="G19" s="114">
        <v>132</v>
      </c>
      <c r="H19" s="114">
        <v>129</v>
      </c>
      <c r="I19" s="140">
        <v>117</v>
      </c>
      <c r="J19" s="115">
        <v>-2</v>
      </c>
      <c r="K19" s="116">
        <v>-1.7094017094017093</v>
      </c>
    </row>
    <row r="20" spans="1:11" ht="14.1" customHeight="1" x14ac:dyDescent="0.2">
      <c r="A20" s="306">
        <v>12</v>
      </c>
      <c r="B20" s="307" t="s">
        <v>237</v>
      </c>
      <c r="C20" s="308"/>
      <c r="D20" s="113">
        <v>1.3486513486513487</v>
      </c>
      <c r="E20" s="115">
        <v>108</v>
      </c>
      <c r="F20" s="114">
        <v>105</v>
      </c>
      <c r="G20" s="114">
        <v>105</v>
      </c>
      <c r="H20" s="114">
        <v>113</v>
      </c>
      <c r="I20" s="140">
        <v>101</v>
      </c>
      <c r="J20" s="115">
        <v>7</v>
      </c>
      <c r="K20" s="116">
        <v>6.9306930693069306</v>
      </c>
    </row>
    <row r="21" spans="1:11" ht="14.1" customHeight="1" x14ac:dyDescent="0.2">
      <c r="A21" s="306">
        <v>21</v>
      </c>
      <c r="B21" s="307" t="s">
        <v>238</v>
      </c>
      <c r="C21" s="308"/>
      <c r="D21" s="113">
        <v>0.16233766233766234</v>
      </c>
      <c r="E21" s="115">
        <v>13</v>
      </c>
      <c r="F21" s="114">
        <v>16</v>
      </c>
      <c r="G21" s="114">
        <v>13</v>
      </c>
      <c r="H21" s="114">
        <v>10</v>
      </c>
      <c r="I21" s="140">
        <v>9</v>
      </c>
      <c r="J21" s="115">
        <v>4</v>
      </c>
      <c r="K21" s="116">
        <v>44.444444444444443</v>
      </c>
    </row>
    <row r="22" spans="1:11" ht="14.1" customHeight="1" x14ac:dyDescent="0.2">
      <c r="A22" s="306">
        <v>22</v>
      </c>
      <c r="B22" s="307" t="s">
        <v>239</v>
      </c>
      <c r="C22" s="308"/>
      <c r="D22" s="113">
        <v>0.59940059940059942</v>
      </c>
      <c r="E22" s="115">
        <v>48</v>
      </c>
      <c r="F22" s="114">
        <v>57</v>
      </c>
      <c r="G22" s="114">
        <v>55</v>
      </c>
      <c r="H22" s="114">
        <v>60</v>
      </c>
      <c r="I22" s="140">
        <v>66</v>
      </c>
      <c r="J22" s="115">
        <v>-18</v>
      </c>
      <c r="K22" s="116">
        <v>-27.272727272727273</v>
      </c>
    </row>
    <row r="23" spans="1:11" ht="14.1" customHeight="1" x14ac:dyDescent="0.2">
      <c r="A23" s="306">
        <v>23</v>
      </c>
      <c r="B23" s="307" t="s">
        <v>240</v>
      </c>
      <c r="C23" s="308"/>
      <c r="D23" s="113">
        <v>0.23726273726273725</v>
      </c>
      <c r="E23" s="115">
        <v>19</v>
      </c>
      <c r="F23" s="114">
        <v>16</v>
      </c>
      <c r="G23" s="114">
        <v>13</v>
      </c>
      <c r="H23" s="114">
        <v>15</v>
      </c>
      <c r="I23" s="140">
        <v>15</v>
      </c>
      <c r="J23" s="115">
        <v>4</v>
      </c>
      <c r="K23" s="116">
        <v>26.666666666666668</v>
      </c>
    </row>
    <row r="24" spans="1:11" ht="14.1" customHeight="1" x14ac:dyDescent="0.2">
      <c r="A24" s="306">
        <v>24</v>
      </c>
      <c r="B24" s="307" t="s">
        <v>241</v>
      </c>
      <c r="C24" s="308"/>
      <c r="D24" s="113">
        <v>1.1613386613386614</v>
      </c>
      <c r="E24" s="115">
        <v>93</v>
      </c>
      <c r="F24" s="114">
        <v>99</v>
      </c>
      <c r="G24" s="114">
        <v>99</v>
      </c>
      <c r="H24" s="114">
        <v>102</v>
      </c>
      <c r="I24" s="140">
        <v>108</v>
      </c>
      <c r="J24" s="115">
        <v>-15</v>
      </c>
      <c r="K24" s="116">
        <v>-13.888888888888889</v>
      </c>
    </row>
    <row r="25" spans="1:11" ht="14.1" customHeight="1" x14ac:dyDescent="0.2">
      <c r="A25" s="306">
        <v>25</v>
      </c>
      <c r="B25" s="307" t="s">
        <v>242</v>
      </c>
      <c r="C25" s="308"/>
      <c r="D25" s="113">
        <v>2.4225774225774224</v>
      </c>
      <c r="E25" s="115">
        <v>194</v>
      </c>
      <c r="F25" s="114">
        <v>192</v>
      </c>
      <c r="G25" s="114">
        <v>193</v>
      </c>
      <c r="H25" s="114">
        <v>195</v>
      </c>
      <c r="I25" s="140">
        <v>191</v>
      </c>
      <c r="J25" s="115">
        <v>3</v>
      </c>
      <c r="K25" s="116">
        <v>1.5706806282722514</v>
      </c>
    </row>
    <row r="26" spans="1:11" ht="14.1" customHeight="1" x14ac:dyDescent="0.2">
      <c r="A26" s="306">
        <v>26</v>
      </c>
      <c r="B26" s="307" t="s">
        <v>243</v>
      </c>
      <c r="C26" s="308"/>
      <c r="D26" s="113">
        <v>1.2487512487512487</v>
      </c>
      <c r="E26" s="115">
        <v>100</v>
      </c>
      <c r="F26" s="114">
        <v>100</v>
      </c>
      <c r="G26" s="114">
        <v>104</v>
      </c>
      <c r="H26" s="114">
        <v>100</v>
      </c>
      <c r="I26" s="140">
        <v>100</v>
      </c>
      <c r="J26" s="115">
        <v>0</v>
      </c>
      <c r="K26" s="116">
        <v>0</v>
      </c>
    </row>
    <row r="27" spans="1:11" ht="14.1" customHeight="1" x14ac:dyDescent="0.2">
      <c r="A27" s="306">
        <v>27</v>
      </c>
      <c r="B27" s="307" t="s">
        <v>244</v>
      </c>
      <c r="C27" s="308"/>
      <c r="D27" s="113">
        <v>0.2872127872127872</v>
      </c>
      <c r="E27" s="115">
        <v>23</v>
      </c>
      <c r="F27" s="114">
        <v>28</v>
      </c>
      <c r="G27" s="114">
        <v>27</v>
      </c>
      <c r="H27" s="114">
        <v>23</v>
      </c>
      <c r="I27" s="140">
        <v>21</v>
      </c>
      <c r="J27" s="115">
        <v>2</v>
      </c>
      <c r="K27" s="116">
        <v>9.5238095238095237</v>
      </c>
    </row>
    <row r="28" spans="1:11" ht="14.1" customHeight="1" x14ac:dyDescent="0.2">
      <c r="A28" s="306">
        <v>28</v>
      </c>
      <c r="B28" s="307" t="s">
        <v>245</v>
      </c>
      <c r="C28" s="308"/>
      <c r="D28" s="113">
        <v>0.13736263736263737</v>
      </c>
      <c r="E28" s="115">
        <v>11</v>
      </c>
      <c r="F28" s="114">
        <v>12</v>
      </c>
      <c r="G28" s="114">
        <v>12</v>
      </c>
      <c r="H28" s="114">
        <v>14</v>
      </c>
      <c r="I28" s="140">
        <v>16</v>
      </c>
      <c r="J28" s="115">
        <v>-5</v>
      </c>
      <c r="K28" s="116">
        <v>-31.25</v>
      </c>
    </row>
    <row r="29" spans="1:11" ht="14.1" customHeight="1" x14ac:dyDescent="0.2">
      <c r="A29" s="306">
        <v>29</v>
      </c>
      <c r="B29" s="307" t="s">
        <v>246</v>
      </c>
      <c r="C29" s="308"/>
      <c r="D29" s="113">
        <v>4.1583416583416586</v>
      </c>
      <c r="E29" s="115">
        <v>333</v>
      </c>
      <c r="F29" s="114">
        <v>374</v>
      </c>
      <c r="G29" s="114">
        <v>399</v>
      </c>
      <c r="H29" s="114">
        <v>383</v>
      </c>
      <c r="I29" s="140">
        <v>367</v>
      </c>
      <c r="J29" s="115">
        <v>-34</v>
      </c>
      <c r="K29" s="116">
        <v>-9.2643051771117158</v>
      </c>
    </row>
    <row r="30" spans="1:11" ht="14.1" customHeight="1" x14ac:dyDescent="0.2">
      <c r="A30" s="306" t="s">
        <v>247</v>
      </c>
      <c r="B30" s="307" t="s">
        <v>248</v>
      </c>
      <c r="C30" s="308"/>
      <c r="D30" s="113">
        <v>0.6618381618381618</v>
      </c>
      <c r="E30" s="115">
        <v>53</v>
      </c>
      <c r="F30" s="114">
        <v>50</v>
      </c>
      <c r="G30" s="114">
        <v>56</v>
      </c>
      <c r="H30" s="114">
        <v>59</v>
      </c>
      <c r="I30" s="140">
        <v>58</v>
      </c>
      <c r="J30" s="115">
        <v>-5</v>
      </c>
      <c r="K30" s="116">
        <v>-8.6206896551724146</v>
      </c>
    </row>
    <row r="31" spans="1:11" ht="14.1" customHeight="1" x14ac:dyDescent="0.2">
      <c r="A31" s="306" t="s">
        <v>249</v>
      </c>
      <c r="B31" s="307" t="s">
        <v>250</v>
      </c>
      <c r="C31" s="308"/>
      <c r="D31" s="113">
        <v>3.4965034965034967</v>
      </c>
      <c r="E31" s="115">
        <v>280</v>
      </c>
      <c r="F31" s="114">
        <v>324</v>
      </c>
      <c r="G31" s="114">
        <v>343</v>
      </c>
      <c r="H31" s="114">
        <v>324</v>
      </c>
      <c r="I31" s="140">
        <v>309</v>
      </c>
      <c r="J31" s="115">
        <v>-29</v>
      </c>
      <c r="K31" s="116">
        <v>-9.3851132686084142</v>
      </c>
    </row>
    <row r="32" spans="1:11" ht="14.1" customHeight="1" x14ac:dyDescent="0.2">
      <c r="A32" s="306">
        <v>31</v>
      </c>
      <c r="B32" s="307" t="s">
        <v>251</v>
      </c>
      <c r="C32" s="308"/>
      <c r="D32" s="113">
        <v>0.18731268731268733</v>
      </c>
      <c r="E32" s="115">
        <v>15</v>
      </c>
      <c r="F32" s="114">
        <v>12</v>
      </c>
      <c r="G32" s="114">
        <v>12</v>
      </c>
      <c r="H32" s="114">
        <v>13</v>
      </c>
      <c r="I32" s="140">
        <v>14</v>
      </c>
      <c r="J32" s="115">
        <v>1</v>
      </c>
      <c r="K32" s="116">
        <v>7.1428571428571432</v>
      </c>
    </row>
    <row r="33" spans="1:11" ht="14.1" customHeight="1" x14ac:dyDescent="0.2">
      <c r="A33" s="306">
        <v>32</v>
      </c>
      <c r="B33" s="307" t="s">
        <v>252</v>
      </c>
      <c r="C33" s="308"/>
      <c r="D33" s="113">
        <v>1.1488511488511488</v>
      </c>
      <c r="E33" s="115">
        <v>92</v>
      </c>
      <c r="F33" s="114">
        <v>80</v>
      </c>
      <c r="G33" s="114">
        <v>78</v>
      </c>
      <c r="H33" s="114">
        <v>78</v>
      </c>
      <c r="I33" s="140">
        <v>75</v>
      </c>
      <c r="J33" s="115">
        <v>17</v>
      </c>
      <c r="K33" s="116">
        <v>22.666666666666668</v>
      </c>
    </row>
    <row r="34" spans="1:11" ht="14.1" customHeight="1" x14ac:dyDescent="0.2">
      <c r="A34" s="306">
        <v>33</v>
      </c>
      <c r="B34" s="307" t="s">
        <v>253</v>
      </c>
      <c r="C34" s="308"/>
      <c r="D34" s="113">
        <v>0.56193806193806195</v>
      </c>
      <c r="E34" s="115">
        <v>45</v>
      </c>
      <c r="F34" s="114">
        <v>42</v>
      </c>
      <c r="G34" s="114">
        <v>49</v>
      </c>
      <c r="H34" s="114">
        <v>47</v>
      </c>
      <c r="I34" s="140">
        <v>38</v>
      </c>
      <c r="J34" s="115">
        <v>7</v>
      </c>
      <c r="K34" s="116">
        <v>18.421052631578949</v>
      </c>
    </row>
    <row r="35" spans="1:11" ht="14.1" customHeight="1" x14ac:dyDescent="0.2">
      <c r="A35" s="306">
        <v>34</v>
      </c>
      <c r="B35" s="307" t="s">
        <v>254</v>
      </c>
      <c r="C35" s="308"/>
      <c r="D35" s="113">
        <v>5.6693306693306695</v>
      </c>
      <c r="E35" s="115">
        <v>454</v>
      </c>
      <c r="F35" s="114">
        <v>447</v>
      </c>
      <c r="G35" s="114">
        <v>432</v>
      </c>
      <c r="H35" s="114">
        <v>441</v>
      </c>
      <c r="I35" s="140">
        <v>435</v>
      </c>
      <c r="J35" s="115">
        <v>19</v>
      </c>
      <c r="K35" s="116">
        <v>4.3678160919540234</v>
      </c>
    </row>
    <row r="36" spans="1:11" ht="14.1" customHeight="1" x14ac:dyDescent="0.2">
      <c r="A36" s="306">
        <v>41</v>
      </c>
      <c r="B36" s="307" t="s">
        <v>255</v>
      </c>
      <c r="C36" s="308"/>
      <c r="D36" s="113">
        <v>0.16233766233766234</v>
      </c>
      <c r="E36" s="115">
        <v>13</v>
      </c>
      <c r="F36" s="114">
        <v>12</v>
      </c>
      <c r="G36" s="114">
        <v>12</v>
      </c>
      <c r="H36" s="114">
        <v>13</v>
      </c>
      <c r="I36" s="140">
        <v>13</v>
      </c>
      <c r="J36" s="115">
        <v>0</v>
      </c>
      <c r="K36" s="116">
        <v>0</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0.46203796203796205</v>
      </c>
      <c r="E38" s="115">
        <v>37</v>
      </c>
      <c r="F38" s="114">
        <v>35</v>
      </c>
      <c r="G38" s="114">
        <v>35</v>
      </c>
      <c r="H38" s="114">
        <v>36</v>
      </c>
      <c r="I38" s="140">
        <v>34</v>
      </c>
      <c r="J38" s="115">
        <v>3</v>
      </c>
      <c r="K38" s="116">
        <v>8.8235294117647065</v>
      </c>
    </row>
    <row r="39" spans="1:11" ht="14.1" customHeight="1" x14ac:dyDescent="0.2">
      <c r="A39" s="306">
        <v>51</v>
      </c>
      <c r="B39" s="307" t="s">
        <v>258</v>
      </c>
      <c r="C39" s="308"/>
      <c r="D39" s="113">
        <v>10.926573426573427</v>
      </c>
      <c r="E39" s="115">
        <v>875</v>
      </c>
      <c r="F39" s="114">
        <v>863</v>
      </c>
      <c r="G39" s="114">
        <v>865</v>
      </c>
      <c r="H39" s="114">
        <v>923</v>
      </c>
      <c r="I39" s="140">
        <v>953</v>
      </c>
      <c r="J39" s="115">
        <v>-78</v>
      </c>
      <c r="K39" s="116">
        <v>-8.1846799580272815</v>
      </c>
    </row>
    <row r="40" spans="1:11" ht="14.1" customHeight="1" x14ac:dyDescent="0.2">
      <c r="A40" s="306" t="s">
        <v>259</v>
      </c>
      <c r="B40" s="307" t="s">
        <v>260</v>
      </c>
      <c r="C40" s="308"/>
      <c r="D40" s="113">
        <v>10.814185814185814</v>
      </c>
      <c r="E40" s="115">
        <v>866</v>
      </c>
      <c r="F40" s="114">
        <v>852</v>
      </c>
      <c r="G40" s="114">
        <v>854</v>
      </c>
      <c r="H40" s="114">
        <v>911</v>
      </c>
      <c r="I40" s="140">
        <v>941</v>
      </c>
      <c r="J40" s="115">
        <v>-75</v>
      </c>
      <c r="K40" s="116">
        <v>-7.9702444208289052</v>
      </c>
    </row>
    <row r="41" spans="1:11" ht="14.1" customHeight="1" x14ac:dyDescent="0.2">
      <c r="A41" s="306"/>
      <c r="B41" s="307" t="s">
        <v>261</v>
      </c>
      <c r="C41" s="308"/>
      <c r="D41" s="113">
        <v>4.6453546453546455</v>
      </c>
      <c r="E41" s="115">
        <v>372</v>
      </c>
      <c r="F41" s="114">
        <v>374</v>
      </c>
      <c r="G41" s="114">
        <v>373</v>
      </c>
      <c r="H41" s="114">
        <v>380</v>
      </c>
      <c r="I41" s="140">
        <v>382</v>
      </c>
      <c r="J41" s="115">
        <v>-10</v>
      </c>
      <c r="K41" s="116">
        <v>-2.6178010471204187</v>
      </c>
    </row>
    <row r="42" spans="1:11" ht="14.1" customHeight="1" x14ac:dyDescent="0.2">
      <c r="A42" s="306">
        <v>52</v>
      </c>
      <c r="B42" s="307" t="s">
        <v>262</v>
      </c>
      <c r="C42" s="308"/>
      <c r="D42" s="113">
        <v>6.6308691308691312</v>
      </c>
      <c r="E42" s="115">
        <v>531</v>
      </c>
      <c r="F42" s="114">
        <v>545</v>
      </c>
      <c r="G42" s="114">
        <v>545</v>
      </c>
      <c r="H42" s="114">
        <v>533</v>
      </c>
      <c r="I42" s="140">
        <v>513</v>
      </c>
      <c r="J42" s="115">
        <v>18</v>
      </c>
      <c r="K42" s="116">
        <v>3.5087719298245612</v>
      </c>
    </row>
    <row r="43" spans="1:11" ht="14.1" customHeight="1" x14ac:dyDescent="0.2">
      <c r="A43" s="306" t="s">
        <v>263</v>
      </c>
      <c r="B43" s="307" t="s">
        <v>264</v>
      </c>
      <c r="C43" s="308"/>
      <c r="D43" s="113">
        <v>6.4435564435564432</v>
      </c>
      <c r="E43" s="115">
        <v>516</v>
      </c>
      <c r="F43" s="114">
        <v>534</v>
      </c>
      <c r="G43" s="114">
        <v>533</v>
      </c>
      <c r="H43" s="114">
        <v>520</v>
      </c>
      <c r="I43" s="140">
        <v>501</v>
      </c>
      <c r="J43" s="115">
        <v>15</v>
      </c>
      <c r="K43" s="116">
        <v>2.9940119760479043</v>
      </c>
    </row>
    <row r="44" spans="1:11" ht="14.1" customHeight="1" x14ac:dyDescent="0.2">
      <c r="A44" s="306">
        <v>53</v>
      </c>
      <c r="B44" s="307" t="s">
        <v>265</v>
      </c>
      <c r="C44" s="308"/>
      <c r="D44" s="113">
        <v>2.0354645354645355</v>
      </c>
      <c r="E44" s="115">
        <v>163</v>
      </c>
      <c r="F44" s="114">
        <v>186</v>
      </c>
      <c r="G44" s="114">
        <v>172</v>
      </c>
      <c r="H44" s="114">
        <v>166</v>
      </c>
      <c r="I44" s="140">
        <v>167</v>
      </c>
      <c r="J44" s="115">
        <v>-4</v>
      </c>
      <c r="K44" s="116">
        <v>-2.3952095808383231</v>
      </c>
    </row>
    <row r="45" spans="1:11" ht="14.1" customHeight="1" x14ac:dyDescent="0.2">
      <c r="A45" s="306" t="s">
        <v>266</v>
      </c>
      <c r="B45" s="307" t="s">
        <v>267</v>
      </c>
      <c r="C45" s="308"/>
      <c r="D45" s="113">
        <v>2.0354645354645355</v>
      </c>
      <c r="E45" s="115">
        <v>163</v>
      </c>
      <c r="F45" s="114">
        <v>185</v>
      </c>
      <c r="G45" s="114">
        <v>171</v>
      </c>
      <c r="H45" s="114">
        <v>165</v>
      </c>
      <c r="I45" s="140">
        <v>167</v>
      </c>
      <c r="J45" s="115">
        <v>-4</v>
      </c>
      <c r="K45" s="116">
        <v>-2.3952095808383231</v>
      </c>
    </row>
    <row r="46" spans="1:11" ht="14.1" customHeight="1" x14ac:dyDescent="0.2">
      <c r="A46" s="306">
        <v>54</v>
      </c>
      <c r="B46" s="307" t="s">
        <v>268</v>
      </c>
      <c r="C46" s="308"/>
      <c r="D46" s="113">
        <v>15.984015984015985</v>
      </c>
      <c r="E46" s="115">
        <v>1280</v>
      </c>
      <c r="F46" s="114">
        <v>1303</v>
      </c>
      <c r="G46" s="114">
        <v>1320</v>
      </c>
      <c r="H46" s="114">
        <v>1323</v>
      </c>
      <c r="I46" s="140">
        <v>1318</v>
      </c>
      <c r="J46" s="115">
        <v>-38</v>
      </c>
      <c r="K46" s="116">
        <v>-2.8831562974203337</v>
      </c>
    </row>
    <row r="47" spans="1:11" ht="14.1" customHeight="1" x14ac:dyDescent="0.2">
      <c r="A47" s="306">
        <v>61</v>
      </c>
      <c r="B47" s="307" t="s">
        <v>269</v>
      </c>
      <c r="C47" s="308"/>
      <c r="D47" s="113">
        <v>0.53696303696303693</v>
      </c>
      <c r="E47" s="115">
        <v>43</v>
      </c>
      <c r="F47" s="114">
        <v>55</v>
      </c>
      <c r="G47" s="114">
        <v>55</v>
      </c>
      <c r="H47" s="114">
        <v>46</v>
      </c>
      <c r="I47" s="140">
        <v>46</v>
      </c>
      <c r="J47" s="115">
        <v>-3</v>
      </c>
      <c r="K47" s="116">
        <v>-6.5217391304347823</v>
      </c>
    </row>
    <row r="48" spans="1:11" ht="14.1" customHeight="1" x14ac:dyDescent="0.2">
      <c r="A48" s="306">
        <v>62</v>
      </c>
      <c r="B48" s="307" t="s">
        <v>270</v>
      </c>
      <c r="C48" s="308"/>
      <c r="D48" s="113">
        <v>7.8921078921078918</v>
      </c>
      <c r="E48" s="115">
        <v>632</v>
      </c>
      <c r="F48" s="114">
        <v>612</v>
      </c>
      <c r="G48" s="114">
        <v>617</v>
      </c>
      <c r="H48" s="114">
        <v>621</v>
      </c>
      <c r="I48" s="140">
        <v>587</v>
      </c>
      <c r="J48" s="115">
        <v>45</v>
      </c>
      <c r="K48" s="116">
        <v>7.6660988074957412</v>
      </c>
    </row>
    <row r="49" spans="1:11" ht="14.1" customHeight="1" x14ac:dyDescent="0.2">
      <c r="A49" s="306">
        <v>63</v>
      </c>
      <c r="B49" s="307" t="s">
        <v>271</v>
      </c>
      <c r="C49" s="308"/>
      <c r="D49" s="113">
        <v>7.7172827172827176</v>
      </c>
      <c r="E49" s="115">
        <v>618</v>
      </c>
      <c r="F49" s="114">
        <v>679</v>
      </c>
      <c r="G49" s="114">
        <v>661</v>
      </c>
      <c r="H49" s="114">
        <v>666</v>
      </c>
      <c r="I49" s="140">
        <v>631</v>
      </c>
      <c r="J49" s="115">
        <v>-13</v>
      </c>
      <c r="K49" s="116">
        <v>-2.0602218700475436</v>
      </c>
    </row>
    <row r="50" spans="1:11" ht="14.1" customHeight="1" x14ac:dyDescent="0.2">
      <c r="A50" s="306" t="s">
        <v>272</v>
      </c>
      <c r="B50" s="307" t="s">
        <v>273</v>
      </c>
      <c r="C50" s="308"/>
      <c r="D50" s="113">
        <v>0.33716283716283718</v>
      </c>
      <c r="E50" s="115">
        <v>27</v>
      </c>
      <c r="F50" s="114">
        <v>29</v>
      </c>
      <c r="G50" s="114">
        <v>27</v>
      </c>
      <c r="H50" s="114">
        <v>27</v>
      </c>
      <c r="I50" s="140">
        <v>27</v>
      </c>
      <c r="J50" s="115">
        <v>0</v>
      </c>
      <c r="K50" s="116">
        <v>0</v>
      </c>
    </row>
    <row r="51" spans="1:11" ht="14.1" customHeight="1" x14ac:dyDescent="0.2">
      <c r="A51" s="306" t="s">
        <v>274</v>
      </c>
      <c r="B51" s="307" t="s">
        <v>275</v>
      </c>
      <c r="C51" s="308"/>
      <c r="D51" s="113">
        <v>6.7182817182817187</v>
      </c>
      <c r="E51" s="115">
        <v>538</v>
      </c>
      <c r="F51" s="114">
        <v>625</v>
      </c>
      <c r="G51" s="114">
        <v>614</v>
      </c>
      <c r="H51" s="114">
        <v>620</v>
      </c>
      <c r="I51" s="140">
        <v>582</v>
      </c>
      <c r="J51" s="115">
        <v>-44</v>
      </c>
      <c r="K51" s="116">
        <v>-7.5601374570446733</v>
      </c>
    </row>
    <row r="52" spans="1:11" ht="14.1" customHeight="1" x14ac:dyDescent="0.2">
      <c r="A52" s="306">
        <v>71</v>
      </c>
      <c r="B52" s="307" t="s">
        <v>276</v>
      </c>
      <c r="C52" s="308"/>
      <c r="D52" s="113">
        <v>12.125374625374626</v>
      </c>
      <c r="E52" s="115">
        <v>971</v>
      </c>
      <c r="F52" s="114">
        <v>983</v>
      </c>
      <c r="G52" s="114">
        <v>991</v>
      </c>
      <c r="H52" s="114">
        <v>996</v>
      </c>
      <c r="I52" s="140">
        <v>988</v>
      </c>
      <c r="J52" s="115">
        <v>-17</v>
      </c>
      <c r="K52" s="116">
        <v>-1.7206477732793521</v>
      </c>
    </row>
    <row r="53" spans="1:11" ht="14.1" customHeight="1" x14ac:dyDescent="0.2">
      <c r="A53" s="306" t="s">
        <v>277</v>
      </c>
      <c r="B53" s="307" t="s">
        <v>278</v>
      </c>
      <c r="C53" s="308"/>
      <c r="D53" s="113">
        <v>0.97402597402597402</v>
      </c>
      <c r="E53" s="115">
        <v>78</v>
      </c>
      <c r="F53" s="114">
        <v>86</v>
      </c>
      <c r="G53" s="114">
        <v>93</v>
      </c>
      <c r="H53" s="114">
        <v>92</v>
      </c>
      <c r="I53" s="140">
        <v>91</v>
      </c>
      <c r="J53" s="115">
        <v>-13</v>
      </c>
      <c r="K53" s="116">
        <v>-14.285714285714286</v>
      </c>
    </row>
    <row r="54" spans="1:11" ht="14.1" customHeight="1" x14ac:dyDescent="0.2">
      <c r="A54" s="306" t="s">
        <v>279</v>
      </c>
      <c r="B54" s="307" t="s">
        <v>280</v>
      </c>
      <c r="C54" s="308"/>
      <c r="D54" s="113">
        <v>10.227272727272727</v>
      </c>
      <c r="E54" s="115">
        <v>819</v>
      </c>
      <c r="F54" s="114">
        <v>824</v>
      </c>
      <c r="G54" s="114">
        <v>826</v>
      </c>
      <c r="H54" s="114">
        <v>835</v>
      </c>
      <c r="I54" s="140">
        <v>824</v>
      </c>
      <c r="J54" s="115">
        <v>-5</v>
      </c>
      <c r="K54" s="116">
        <v>-0.60679611650485432</v>
      </c>
    </row>
    <row r="55" spans="1:11" ht="14.1" customHeight="1" x14ac:dyDescent="0.2">
      <c r="A55" s="306">
        <v>72</v>
      </c>
      <c r="B55" s="307" t="s">
        <v>281</v>
      </c>
      <c r="C55" s="308"/>
      <c r="D55" s="113">
        <v>0.8366633366633367</v>
      </c>
      <c r="E55" s="115">
        <v>67</v>
      </c>
      <c r="F55" s="114">
        <v>67</v>
      </c>
      <c r="G55" s="114">
        <v>65</v>
      </c>
      <c r="H55" s="114">
        <v>67</v>
      </c>
      <c r="I55" s="140">
        <v>63</v>
      </c>
      <c r="J55" s="115">
        <v>4</v>
      </c>
      <c r="K55" s="116">
        <v>6.3492063492063489</v>
      </c>
    </row>
    <row r="56" spans="1:11" ht="14.1" customHeight="1" x14ac:dyDescent="0.2">
      <c r="A56" s="306" t="s">
        <v>282</v>
      </c>
      <c r="B56" s="307" t="s">
        <v>283</v>
      </c>
      <c r="C56" s="308"/>
      <c r="D56" s="113">
        <v>0.12487512487512488</v>
      </c>
      <c r="E56" s="115">
        <v>10</v>
      </c>
      <c r="F56" s="114">
        <v>10</v>
      </c>
      <c r="G56" s="114">
        <v>8</v>
      </c>
      <c r="H56" s="114">
        <v>9</v>
      </c>
      <c r="I56" s="140">
        <v>8</v>
      </c>
      <c r="J56" s="115">
        <v>2</v>
      </c>
      <c r="K56" s="116">
        <v>25</v>
      </c>
    </row>
    <row r="57" spans="1:11" ht="14.1" customHeight="1" x14ac:dyDescent="0.2">
      <c r="A57" s="306" t="s">
        <v>284</v>
      </c>
      <c r="B57" s="307" t="s">
        <v>285</v>
      </c>
      <c r="C57" s="308"/>
      <c r="D57" s="113">
        <v>0.5494505494505495</v>
      </c>
      <c r="E57" s="115">
        <v>44</v>
      </c>
      <c r="F57" s="114">
        <v>43</v>
      </c>
      <c r="G57" s="114">
        <v>42</v>
      </c>
      <c r="H57" s="114">
        <v>43</v>
      </c>
      <c r="I57" s="140">
        <v>42</v>
      </c>
      <c r="J57" s="115">
        <v>2</v>
      </c>
      <c r="K57" s="116">
        <v>4.7619047619047619</v>
      </c>
    </row>
    <row r="58" spans="1:11" ht="14.1" customHeight="1" x14ac:dyDescent="0.2">
      <c r="A58" s="306">
        <v>73</v>
      </c>
      <c r="B58" s="307" t="s">
        <v>286</v>
      </c>
      <c r="C58" s="308"/>
      <c r="D58" s="113">
        <v>1.1113886113886113</v>
      </c>
      <c r="E58" s="115">
        <v>89</v>
      </c>
      <c r="F58" s="114">
        <v>86</v>
      </c>
      <c r="G58" s="114">
        <v>86</v>
      </c>
      <c r="H58" s="114">
        <v>84</v>
      </c>
      <c r="I58" s="140">
        <v>80</v>
      </c>
      <c r="J58" s="115">
        <v>9</v>
      </c>
      <c r="K58" s="116">
        <v>11.25</v>
      </c>
    </row>
    <row r="59" spans="1:11" ht="14.1" customHeight="1" x14ac:dyDescent="0.2">
      <c r="A59" s="306" t="s">
        <v>287</v>
      </c>
      <c r="B59" s="307" t="s">
        <v>288</v>
      </c>
      <c r="C59" s="308"/>
      <c r="D59" s="113">
        <v>0.98651348651348647</v>
      </c>
      <c r="E59" s="115">
        <v>79</v>
      </c>
      <c r="F59" s="114">
        <v>77</v>
      </c>
      <c r="G59" s="114">
        <v>77</v>
      </c>
      <c r="H59" s="114">
        <v>75</v>
      </c>
      <c r="I59" s="140">
        <v>72</v>
      </c>
      <c r="J59" s="115">
        <v>7</v>
      </c>
      <c r="K59" s="116">
        <v>9.7222222222222214</v>
      </c>
    </row>
    <row r="60" spans="1:11" ht="14.1" customHeight="1" x14ac:dyDescent="0.2">
      <c r="A60" s="306">
        <v>81</v>
      </c>
      <c r="B60" s="307" t="s">
        <v>289</v>
      </c>
      <c r="C60" s="308"/>
      <c r="D60" s="113">
        <v>2.7222777222777221</v>
      </c>
      <c r="E60" s="115">
        <v>218</v>
      </c>
      <c r="F60" s="114">
        <v>220</v>
      </c>
      <c r="G60" s="114">
        <v>218</v>
      </c>
      <c r="H60" s="114">
        <v>222</v>
      </c>
      <c r="I60" s="140">
        <v>226</v>
      </c>
      <c r="J60" s="115">
        <v>-8</v>
      </c>
      <c r="K60" s="116">
        <v>-3.5398230088495577</v>
      </c>
    </row>
    <row r="61" spans="1:11" ht="14.1" customHeight="1" x14ac:dyDescent="0.2">
      <c r="A61" s="306" t="s">
        <v>290</v>
      </c>
      <c r="B61" s="307" t="s">
        <v>291</v>
      </c>
      <c r="C61" s="308"/>
      <c r="D61" s="113">
        <v>0.73676323676323674</v>
      </c>
      <c r="E61" s="115">
        <v>59</v>
      </c>
      <c r="F61" s="114">
        <v>63</v>
      </c>
      <c r="G61" s="114">
        <v>62</v>
      </c>
      <c r="H61" s="114">
        <v>59</v>
      </c>
      <c r="I61" s="140">
        <v>59</v>
      </c>
      <c r="J61" s="115">
        <v>0</v>
      </c>
      <c r="K61" s="116">
        <v>0</v>
      </c>
    </row>
    <row r="62" spans="1:11" ht="14.1" customHeight="1" x14ac:dyDescent="0.2">
      <c r="A62" s="306" t="s">
        <v>292</v>
      </c>
      <c r="B62" s="307" t="s">
        <v>293</v>
      </c>
      <c r="C62" s="308"/>
      <c r="D62" s="113">
        <v>0.61188811188811187</v>
      </c>
      <c r="E62" s="115">
        <v>49</v>
      </c>
      <c r="F62" s="114">
        <v>48</v>
      </c>
      <c r="G62" s="114">
        <v>50</v>
      </c>
      <c r="H62" s="114">
        <v>50</v>
      </c>
      <c r="I62" s="140">
        <v>52</v>
      </c>
      <c r="J62" s="115">
        <v>-3</v>
      </c>
      <c r="K62" s="116">
        <v>-5.7692307692307692</v>
      </c>
    </row>
    <row r="63" spans="1:11" ht="14.1" customHeight="1" x14ac:dyDescent="0.2">
      <c r="A63" s="306"/>
      <c r="B63" s="307" t="s">
        <v>294</v>
      </c>
      <c r="C63" s="308"/>
      <c r="D63" s="113">
        <v>0.59940059940059942</v>
      </c>
      <c r="E63" s="115">
        <v>48</v>
      </c>
      <c r="F63" s="114">
        <v>47</v>
      </c>
      <c r="G63" s="114">
        <v>48</v>
      </c>
      <c r="H63" s="114">
        <v>47</v>
      </c>
      <c r="I63" s="140">
        <v>50</v>
      </c>
      <c r="J63" s="115">
        <v>-2</v>
      </c>
      <c r="K63" s="116">
        <v>-4</v>
      </c>
    </row>
    <row r="64" spans="1:11" ht="14.1" customHeight="1" x14ac:dyDescent="0.2">
      <c r="A64" s="306" t="s">
        <v>295</v>
      </c>
      <c r="B64" s="307" t="s">
        <v>296</v>
      </c>
      <c r="C64" s="308"/>
      <c r="D64" s="113">
        <v>7.4925074925074928E-2</v>
      </c>
      <c r="E64" s="115">
        <v>6</v>
      </c>
      <c r="F64" s="114">
        <v>6</v>
      </c>
      <c r="G64" s="114">
        <v>5</v>
      </c>
      <c r="H64" s="114">
        <v>6</v>
      </c>
      <c r="I64" s="140">
        <v>6</v>
      </c>
      <c r="J64" s="115">
        <v>0</v>
      </c>
      <c r="K64" s="116">
        <v>0</v>
      </c>
    </row>
    <row r="65" spans="1:11" ht="14.1" customHeight="1" x14ac:dyDescent="0.2">
      <c r="A65" s="306" t="s">
        <v>297</v>
      </c>
      <c r="B65" s="307" t="s">
        <v>298</v>
      </c>
      <c r="C65" s="308"/>
      <c r="D65" s="113">
        <v>0.97402597402597402</v>
      </c>
      <c r="E65" s="115">
        <v>78</v>
      </c>
      <c r="F65" s="114">
        <v>75</v>
      </c>
      <c r="G65" s="114">
        <v>75</v>
      </c>
      <c r="H65" s="114">
        <v>75</v>
      </c>
      <c r="I65" s="140">
        <v>75</v>
      </c>
      <c r="J65" s="115">
        <v>3</v>
      </c>
      <c r="K65" s="116">
        <v>4</v>
      </c>
    </row>
    <row r="66" spans="1:11" ht="14.1" customHeight="1" x14ac:dyDescent="0.2">
      <c r="A66" s="306">
        <v>82</v>
      </c>
      <c r="B66" s="307" t="s">
        <v>299</v>
      </c>
      <c r="C66" s="308"/>
      <c r="D66" s="113">
        <v>1.3236763236763236</v>
      </c>
      <c r="E66" s="115">
        <v>106</v>
      </c>
      <c r="F66" s="114">
        <v>104</v>
      </c>
      <c r="G66" s="114">
        <v>106</v>
      </c>
      <c r="H66" s="114">
        <v>103</v>
      </c>
      <c r="I66" s="140">
        <v>108</v>
      </c>
      <c r="J66" s="115">
        <v>-2</v>
      </c>
      <c r="K66" s="116">
        <v>-1.8518518518518519</v>
      </c>
    </row>
    <row r="67" spans="1:11" ht="14.1" customHeight="1" x14ac:dyDescent="0.2">
      <c r="A67" s="306" t="s">
        <v>300</v>
      </c>
      <c r="B67" s="307" t="s">
        <v>301</v>
      </c>
      <c r="C67" s="308"/>
      <c r="D67" s="113">
        <v>0.53696303696303693</v>
      </c>
      <c r="E67" s="115">
        <v>43</v>
      </c>
      <c r="F67" s="114">
        <v>38</v>
      </c>
      <c r="G67" s="114">
        <v>40</v>
      </c>
      <c r="H67" s="114">
        <v>39</v>
      </c>
      <c r="I67" s="140">
        <v>40</v>
      </c>
      <c r="J67" s="115">
        <v>3</v>
      </c>
      <c r="K67" s="116">
        <v>7.5</v>
      </c>
    </row>
    <row r="68" spans="1:11" ht="14.1" customHeight="1" x14ac:dyDescent="0.2">
      <c r="A68" s="306" t="s">
        <v>302</v>
      </c>
      <c r="B68" s="307" t="s">
        <v>303</v>
      </c>
      <c r="C68" s="308"/>
      <c r="D68" s="113">
        <v>0.52447552447552448</v>
      </c>
      <c r="E68" s="115">
        <v>42</v>
      </c>
      <c r="F68" s="114">
        <v>46</v>
      </c>
      <c r="G68" s="114">
        <v>46</v>
      </c>
      <c r="H68" s="114">
        <v>43</v>
      </c>
      <c r="I68" s="140">
        <v>49</v>
      </c>
      <c r="J68" s="115">
        <v>-7</v>
      </c>
      <c r="K68" s="116">
        <v>-14.285714285714286</v>
      </c>
    </row>
    <row r="69" spans="1:11" ht="14.1" customHeight="1" x14ac:dyDescent="0.2">
      <c r="A69" s="306">
        <v>83</v>
      </c>
      <c r="B69" s="307" t="s">
        <v>304</v>
      </c>
      <c r="C69" s="308"/>
      <c r="D69" s="113">
        <v>1.5109890109890109</v>
      </c>
      <c r="E69" s="115">
        <v>121</v>
      </c>
      <c r="F69" s="114">
        <v>125</v>
      </c>
      <c r="G69" s="114">
        <v>128</v>
      </c>
      <c r="H69" s="114">
        <v>127</v>
      </c>
      <c r="I69" s="140">
        <v>134</v>
      </c>
      <c r="J69" s="115">
        <v>-13</v>
      </c>
      <c r="K69" s="116">
        <v>-9.7014925373134329</v>
      </c>
    </row>
    <row r="70" spans="1:11" ht="14.1" customHeight="1" x14ac:dyDescent="0.2">
      <c r="A70" s="306" t="s">
        <v>305</v>
      </c>
      <c r="B70" s="307" t="s">
        <v>306</v>
      </c>
      <c r="C70" s="308"/>
      <c r="D70" s="113">
        <v>0.84915084915084915</v>
      </c>
      <c r="E70" s="115">
        <v>68</v>
      </c>
      <c r="F70" s="114">
        <v>69</v>
      </c>
      <c r="G70" s="114">
        <v>70</v>
      </c>
      <c r="H70" s="114">
        <v>62</v>
      </c>
      <c r="I70" s="140">
        <v>66</v>
      </c>
      <c r="J70" s="115">
        <v>2</v>
      </c>
      <c r="K70" s="116">
        <v>3.0303030303030303</v>
      </c>
    </row>
    <row r="71" spans="1:11" ht="14.1" customHeight="1" x14ac:dyDescent="0.2">
      <c r="A71" s="306"/>
      <c r="B71" s="307" t="s">
        <v>307</v>
      </c>
      <c r="C71" s="308"/>
      <c r="D71" s="113">
        <v>0.43706293706293708</v>
      </c>
      <c r="E71" s="115">
        <v>35</v>
      </c>
      <c r="F71" s="114">
        <v>36</v>
      </c>
      <c r="G71" s="114">
        <v>37</v>
      </c>
      <c r="H71" s="114">
        <v>36</v>
      </c>
      <c r="I71" s="140">
        <v>39</v>
      </c>
      <c r="J71" s="115">
        <v>-4</v>
      </c>
      <c r="K71" s="116">
        <v>-10.256410256410257</v>
      </c>
    </row>
    <row r="72" spans="1:11" ht="14.1" customHeight="1" x14ac:dyDescent="0.2">
      <c r="A72" s="306">
        <v>84</v>
      </c>
      <c r="B72" s="307" t="s">
        <v>308</v>
      </c>
      <c r="C72" s="308"/>
      <c r="D72" s="113">
        <v>1.2362637362637363</v>
      </c>
      <c r="E72" s="115">
        <v>99</v>
      </c>
      <c r="F72" s="114">
        <v>91</v>
      </c>
      <c r="G72" s="114">
        <v>90</v>
      </c>
      <c r="H72" s="114">
        <v>86</v>
      </c>
      <c r="I72" s="140">
        <v>100</v>
      </c>
      <c r="J72" s="115">
        <v>-1</v>
      </c>
      <c r="K72" s="116">
        <v>-1</v>
      </c>
    </row>
    <row r="73" spans="1:11" ht="14.1" customHeight="1" x14ac:dyDescent="0.2">
      <c r="A73" s="306" t="s">
        <v>309</v>
      </c>
      <c r="B73" s="307" t="s">
        <v>310</v>
      </c>
      <c r="C73" s="308"/>
      <c r="D73" s="113">
        <v>3.7462537462537464E-2</v>
      </c>
      <c r="E73" s="115">
        <v>3</v>
      </c>
      <c r="F73" s="114">
        <v>3</v>
      </c>
      <c r="G73" s="114">
        <v>3</v>
      </c>
      <c r="H73" s="114">
        <v>4</v>
      </c>
      <c r="I73" s="140">
        <v>5</v>
      </c>
      <c r="J73" s="115">
        <v>-2</v>
      </c>
      <c r="K73" s="116">
        <v>-40</v>
      </c>
    </row>
    <row r="74" spans="1:11" ht="14.1" customHeight="1" x14ac:dyDescent="0.2">
      <c r="A74" s="306" t="s">
        <v>311</v>
      </c>
      <c r="B74" s="307" t="s">
        <v>312</v>
      </c>
      <c r="C74" s="308"/>
      <c r="D74" s="113">
        <v>3.7462537462537464E-2</v>
      </c>
      <c r="E74" s="115">
        <v>3</v>
      </c>
      <c r="F74" s="114">
        <v>3</v>
      </c>
      <c r="G74" s="114">
        <v>3</v>
      </c>
      <c r="H74" s="114">
        <v>3</v>
      </c>
      <c r="I74" s="140">
        <v>4</v>
      </c>
      <c r="J74" s="115">
        <v>-1</v>
      </c>
      <c r="K74" s="116">
        <v>-25</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v>0.11238761238761238</v>
      </c>
      <c r="E76" s="115">
        <v>9</v>
      </c>
      <c r="F76" s="114">
        <v>10</v>
      </c>
      <c r="G76" s="114">
        <v>11</v>
      </c>
      <c r="H76" s="114">
        <v>9</v>
      </c>
      <c r="I76" s="140" t="s">
        <v>513</v>
      </c>
      <c r="J76" s="115" t="s">
        <v>513</v>
      </c>
      <c r="K76" s="116" t="s">
        <v>513</v>
      </c>
    </row>
    <row r="77" spans="1:11" ht="14.1" customHeight="1" x14ac:dyDescent="0.2">
      <c r="A77" s="306">
        <v>92</v>
      </c>
      <c r="B77" s="307" t="s">
        <v>316</v>
      </c>
      <c r="C77" s="308"/>
      <c r="D77" s="113" t="s">
        <v>513</v>
      </c>
      <c r="E77" s="115" t="s">
        <v>513</v>
      </c>
      <c r="F77" s="114">
        <v>8</v>
      </c>
      <c r="G77" s="114" t="s">
        <v>513</v>
      </c>
      <c r="H77" s="114" t="s">
        <v>513</v>
      </c>
      <c r="I77" s="140">
        <v>8</v>
      </c>
      <c r="J77" s="115" t="s">
        <v>513</v>
      </c>
      <c r="K77" s="116" t="s">
        <v>513</v>
      </c>
    </row>
    <row r="78" spans="1:11" ht="14.1" customHeight="1" x14ac:dyDescent="0.2">
      <c r="A78" s="306">
        <v>93</v>
      </c>
      <c r="B78" s="307" t="s">
        <v>317</v>
      </c>
      <c r="C78" s="308"/>
      <c r="D78" s="113">
        <v>9.9900099900099903E-2</v>
      </c>
      <c r="E78" s="115">
        <v>8</v>
      </c>
      <c r="F78" s="114">
        <v>8</v>
      </c>
      <c r="G78" s="114">
        <v>8</v>
      </c>
      <c r="H78" s="114">
        <v>8</v>
      </c>
      <c r="I78" s="140">
        <v>10</v>
      </c>
      <c r="J78" s="115">
        <v>-2</v>
      </c>
      <c r="K78" s="116">
        <v>-20</v>
      </c>
    </row>
    <row r="79" spans="1:11" ht="14.1" customHeight="1" x14ac:dyDescent="0.2">
      <c r="A79" s="306">
        <v>94</v>
      </c>
      <c r="B79" s="307" t="s">
        <v>318</v>
      </c>
      <c r="C79" s="308"/>
      <c r="D79" s="113">
        <v>0.31218781218781216</v>
      </c>
      <c r="E79" s="115">
        <v>25</v>
      </c>
      <c r="F79" s="114">
        <v>26</v>
      </c>
      <c r="G79" s="114">
        <v>27</v>
      </c>
      <c r="H79" s="114">
        <v>30</v>
      </c>
      <c r="I79" s="140">
        <v>28</v>
      </c>
      <c r="J79" s="115">
        <v>-3</v>
      </c>
      <c r="K79" s="116">
        <v>-10.714285714285714</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4.9450549450549453</v>
      </c>
      <c r="E81" s="143">
        <v>396</v>
      </c>
      <c r="F81" s="144">
        <v>412</v>
      </c>
      <c r="G81" s="144">
        <v>410</v>
      </c>
      <c r="H81" s="144">
        <v>428</v>
      </c>
      <c r="I81" s="145">
        <v>394</v>
      </c>
      <c r="J81" s="143">
        <v>2</v>
      </c>
      <c r="K81" s="146">
        <v>0.50761421319796951</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1987</v>
      </c>
      <c r="G12" s="536">
        <v>1387</v>
      </c>
      <c r="H12" s="536">
        <v>2662</v>
      </c>
      <c r="I12" s="536">
        <v>1846</v>
      </c>
      <c r="J12" s="537">
        <v>2203</v>
      </c>
      <c r="K12" s="538">
        <v>-216</v>
      </c>
      <c r="L12" s="349">
        <v>-9.8048116205174765</v>
      </c>
    </row>
    <row r="13" spans="1:17" s="110" customFormat="1" ht="15" customHeight="1" x14ac:dyDescent="0.2">
      <c r="A13" s="350" t="s">
        <v>344</v>
      </c>
      <c r="B13" s="351" t="s">
        <v>345</v>
      </c>
      <c r="C13" s="347"/>
      <c r="D13" s="347"/>
      <c r="E13" s="348"/>
      <c r="F13" s="536">
        <v>1157</v>
      </c>
      <c r="G13" s="536">
        <v>742</v>
      </c>
      <c r="H13" s="536">
        <v>1553</v>
      </c>
      <c r="I13" s="536">
        <v>1118</v>
      </c>
      <c r="J13" s="537">
        <v>1358</v>
      </c>
      <c r="K13" s="538">
        <v>-201</v>
      </c>
      <c r="L13" s="349">
        <v>-14.80117820324006</v>
      </c>
    </row>
    <row r="14" spans="1:17" s="110" customFormat="1" ht="22.5" customHeight="1" x14ac:dyDescent="0.2">
      <c r="A14" s="350"/>
      <c r="B14" s="351" t="s">
        <v>346</v>
      </c>
      <c r="C14" s="347"/>
      <c r="D14" s="347"/>
      <c r="E14" s="348"/>
      <c r="F14" s="536">
        <v>830</v>
      </c>
      <c r="G14" s="536">
        <v>645</v>
      </c>
      <c r="H14" s="536">
        <v>1109</v>
      </c>
      <c r="I14" s="536">
        <v>728</v>
      </c>
      <c r="J14" s="537">
        <v>845</v>
      </c>
      <c r="K14" s="538">
        <v>-15</v>
      </c>
      <c r="L14" s="349">
        <v>-1.7751479289940828</v>
      </c>
    </row>
    <row r="15" spans="1:17" s="110" customFormat="1" ht="15" customHeight="1" x14ac:dyDescent="0.2">
      <c r="A15" s="350" t="s">
        <v>347</v>
      </c>
      <c r="B15" s="351" t="s">
        <v>108</v>
      </c>
      <c r="C15" s="347"/>
      <c r="D15" s="347"/>
      <c r="E15" s="348"/>
      <c r="F15" s="536">
        <v>384</v>
      </c>
      <c r="G15" s="536">
        <v>312</v>
      </c>
      <c r="H15" s="536">
        <v>1056</v>
      </c>
      <c r="I15" s="536">
        <v>321</v>
      </c>
      <c r="J15" s="537">
        <v>407</v>
      </c>
      <c r="K15" s="538">
        <v>-23</v>
      </c>
      <c r="L15" s="349">
        <v>-5.6511056511056514</v>
      </c>
    </row>
    <row r="16" spans="1:17" s="110" customFormat="1" ht="15" customHeight="1" x14ac:dyDescent="0.2">
      <c r="A16" s="350"/>
      <c r="B16" s="351" t="s">
        <v>109</v>
      </c>
      <c r="C16" s="347"/>
      <c r="D16" s="347"/>
      <c r="E16" s="348"/>
      <c r="F16" s="536">
        <v>1359</v>
      </c>
      <c r="G16" s="536">
        <v>937</v>
      </c>
      <c r="H16" s="536">
        <v>1412</v>
      </c>
      <c r="I16" s="536">
        <v>1308</v>
      </c>
      <c r="J16" s="537">
        <v>1580</v>
      </c>
      <c r="K16" s="538">
        <v>-221</v>
      </c>
      <c r="L16" s="349">
        <v>-13.987341772151899</v>
      </c>
    </row>
    <row r="17" spans="1:12" s="110" customFormat="1" ht="15" customHeight="1" x14ac:dyDescent="0.2">
      <c r="A17" s="350"/>
      <c r="B17" s="351" t="s">
        <v>110</v>
      </c>
      <c r="C17" s="347"/>
      <c r="D17" s="347"/>
      <c r="E17" s="348"/>
      <c r="F17" s="536">
        <v>218</v>
      </c>
      <c r="G17" s="536">
        <v>122</v>
      </c>
      <c r="H17" s="536">
        <v>178</v>
      </c>
      <c r="I17" s="536">
        <v>194</v>
      </c>
      <c r="J17" s="537">
        <v>189</v>
      </c>
      <c r="K17" s="538">
        <v>29</v>
      </c>
      <c r="L17" s="349">
        <v>15.343915343915343</v>
      </c>
    </row>
    <row r="18" spans="1:12" s="110" customFormat="1" ht="15" customHeight="1" x14ac:dyDescent="0.2">
      <c r="A18" s="350"/>
      <c r="B18" s="351" t="s">
        <v>111</v>
      </c>
      <c r="C18" s="347"/>
      <c r="D18" s="347"/>
      <c r="E18" s="348"/>
      <c r="F18" s="536">
        <v>26</v>
      </c>
      <c r="G18" s="536">
        <v>16</v>
      </c>
      <c r="H18" s="536">
        <v>16</v>
      </c>
      <c r="I18" s="536">
        <v>23</v>
      </c>
      <c r="J18" s="537">
        <v>27</v>
      </c>
      <c r="K18" s="538">
        <v>-1</v>
      </c>
      <c r="L18" s="349">
        <v>-3.7037037037037037</v>
      </c>
    </row>
    <row r="19" spans="1:12" s="110" customFormat="1" ht="15" customHeight="1" x14ac:dyDescent="0.2">
      <c r="A19" s="118" t="s">
        <v>113</v>
      </c>
      <c r="B19" s="119" t="s">
        <v>181</v>
      </c>
      <c r="C19" s="347"/>
      <c r="D19" s="347"/>
      <c r="E19" s="348"/>
      <c r="F19" s="536">
        <v>1350</v>
      </c>
      <c r="G19" s="536">
        <v>936</v>
      </c>
      <c r="H19" s="536">
        <v>1962</v>
      </c>
      <c r="I19" s="536">
        <v>1273</v>
      </c>
      <c r="J19" s="537">
        <v>1582</v>
      </c>
      <c r="K19" s="538">
        <v>-232</v>
      </c>
      <c r="L19" s="349">
        <v>-14.664981036662452</v>
      </c>
    </row>
    <row r="20" spans="1:12" s="110" customFormat="1" ht="15" customHeight="1" x14ac:dyDescent="0.2">
      <c r="A20" s="118"/>
      <c r="B20" s="119" t="s">
        <v>182</v>
      </c>
      <c r="C20" s="347"/>
      <c r="D20" s="347"/>
      <c r="E20" s="348"/>
      <c r="F20" s="536">
        <v>637</v>
      </c>
      <c r="G20" s="536">
        <v>451</v>
      </c>
      <c r="H20" s="536">
        <v>700</v>
      </c>
      <c r="I20" s="536">
        <v>573</v>
      </c>
      <c r="J20" s="537">
        <v>621</v>
      </c>
      <c r="K20" s="538">
        <v>16</v>
      </c>
      <c r="L20" s="349">
        <v>2.576489533011272</v>
      </c>
    </row>
    <row r="21" spans="1:12" s="110" customFormat="1" ht="15" customHeight="1" x14ac:dyDescent="0.2">
      <c r="A21" s="118" t="s">
        <v>113</v>
      </c>
      <c r="B21" s="119" t="s">
        <v>116</v>
      </c>
      <c r="C21" s="347"/>
      <c r="D21" s="347"/>
      <c r="E21" s="348"/>
      <c r="F21" s="536">
        <v>1436</v>
      </c>
      <c r="G21" s="536">
        <v>1003</v>
      </c>
      <c r="H21" s="536">
        <v>1936</v>
      </c>
      <c r="I21" s="536">
        <v>1209</v>
      </c>
      <c r="J21" s="537">
        <v>1471</v>
      </c>
      <c r="K21" s="538">
        <v>-35</v>
      </c>
      <c r="L21" s="349">
        <v>-2.3793337865397688</v>
      </c>
    </row>
    <row r="22" spans="1:12" s="110" customFormat="1" ht="15" customHeight="1" x14ac:dyDescent="0.2">
      <c r="A22" s="118"/>
      <c r="B22" s="119" t="s">
        <v>117</v>
      </c>
      <c r="C22" s="347"/>
      <c r="D22" s="347"/>
      <c r="E22" s="348"/>
      <c r="F22" s="536">
        <v>550</v>
      </c>
      <c r="G22" s="536">
        <v>381</v>
      </c>
      <c r="H22" s="536">
        <v>725</v>
      </c>
      <c r="I22" s="536">
        <v>635</v>
      </c>
      <c r="J22" s="537">
        <v>730</v>
      </c>
      <c r="K22" s="538">
        <v>-180</v>
      </c>
      <c r="L22" s="349">
        <v>-24.657534246575342</v>
      </c>
    </row>
    <row r="23" spans="1:12" s="110" customFormat="1" ht="15" customHeight="1" x14ac:dyDescent="0.2">
      <c r="A23" s="352" t="s">
        <v>347</v>
      </c>
      <c r="B23" s="353" t="s">
        <v>193</v>
      </c>
      <c r="C23" s="354"/>
      <c r="D23" s="354"/>
      <c r="E23" s="355"/>
      <c r="F23" s="539">
        <v>25</v>
      </c>
      <c r="G23" s="539">
        <v>63</v>
      </c>
      <c r="H23" s="539">
        <v>524</v>
      </c>
      <c r="I23" s="539">
        <v>16</v>
      </c>
      <c r="J23" s="540">
        <v>37</v>
      </c>
      <c r="K23" s="541">
        <v>-12</v>
      </c>
      <c r="L23" s="356">
        <v>-32.432432432432435</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30.2</v>
      </c>
      <c r="G25" s="542">
        <v>33.799999999999997</v>
      </c>
      <c r="H25" s="542">
        <v>38.700000000000003</v>
      </c>
      <c r="I25" s="542">
        <v>40.299999999999997</v>
      </c>
      <c r="J25" s="542">
        <v>34.5</v>
      </c>
      <c r="K25" s="543" t="s">
        <v>349</v>
      </c>
      <c r="L25" s="364">
        <v>-4.3000000000000007</v>
      </c>
    </row>
    <row r="26" spans="1:12" s="110" customFormat="1" ht="15" customHeight="1" x14ac:dyDescent="0.2">
      <c r="A26" s="365" t="s">
        <v>105</v>
      </c>
      <c r="B26" s="366" t="s">
        <v>345</v>
      </c>
      <c r="C26" s="362"/>
      <c r="D26" s="362"/>
      <c r="E26" s="363"/>
      <c r="F26" s="542">
        <v>28.5</v>
      </c>
      <c r="G26" s="542">
        <v>31.4</v>
      </c>
      <c r="H26" s="542">
        <v>36.200000000000003</v>
      </c>
      <c r="I26" s="542">
        <v>36.299999999999997</v>
      </c>
      <c r="J26" s="544">
        <v>30.9</v>
      </c>
      <c r="K26" s="543" t="s">
        <v>349</v>
      </c>
      <c r="L26" s="364">
        <v>-2.3999999999999986</v>
      </c>
    </row>
    <row r="27" spans="1:12" s="110" customFormat="1" ht="15" customHeight="1" x14ac:dyDescent="0.2">
      <c r="A27" s="365"/>
      <c r="B27" s="366" t="s">
        <v>346</v>
      </c>
      <c r="C27" s="362"/>
      <c r="D27" s="362"/>
      <c r="E27" s="363"/>
      <c r="F27" s="542">
        <v>32.6</v>
      </c>
      <c r="G27" s="542">
        <v>36.5</v>
      </c>
      <c r="H27" s="542">
        <v>42.4</v>
      </c>
      <c r="I27" s="542">
        <v>46.5</v>
      </c>
      <c r="J27" s="542">
        <v>40.200000000000003</v>
      </c>
      <c r="K27" s="543" t="s">
        <v>349</v>
      </c>
      <c r="L27" s="364">
        <v>-7.6000000000000014</v>
      </c>
    </row>
    <row r="28" spans="1:12" s="110" customFormat="1" ht="15" customHeight="1" x14ac:dyDescent="0.2">
      <c r="A28" s="365" t="s">
        <v>113</v>
      </c>
      <c r="B28" s="366" t="s">
        <v>108</v>
      </c>
      <c r="C28" s="362"/>
      <c r="D28" s="362"/>
      <c r="E28" s="363"/>
      <c r="F28" s="542">
        <v>38.799999999999997</v>
      </c>
      <c r="G28" s="542">
        <v>40.6</v>
      </c>
      <c r="H28" s="542">
        <v>46.6</v>
      </c>
      <c r="I28" s="542">
        <v>44.5</v>
      </c>
      <c r="J28" s="542">
        <v>40.9</v>
      </c>
      <c r="K28" s="543" t="s">
        <v>349</v>
      </c>
      <c r="L28" s="364">
        <v>-2.1000000000000014</v>
      </c>
    </row>
    <row r="29" spans="1:12" s="110" customFormat="1" ht="11.25" x14ac:dyDescent="0.2">
      <c r="A29" s="365"/>
      <c r="B29" s="366" t="s">
        <v>109</v>
      </c>
      <c r="C29" s="362"/>
      <c r="D29" s="362"/>
      <c r="E29" s="363"/>
      <c r="F29" s="542">
        <v>28.3</v>
      </c>
      <c r="G29" s="542">
        <v>32.200000000000003</v>
      </c>
      <c r="H29" s="542">
        <v>35.9</v>
      </c>
      <c r="I29" s="542">
        <v>38.1</v>
      </c>
      <c r="J29" s="544">
        <v>33.5</v>
      </c>
      <c r="K29" s="543" t="s">
        <v>349</v>
      </c>
      <c r="L29" s="364">
        <v>-5.1999999999999993</v>
      </c>
    </row>
    <row r="30" spans="1:12" s="110" customFormat="1" ht="15" customHeight="1" x14ac:dyDescent="0.2">
      <c r="A30" s="365"/>
      <c r="B30" s="366" t="s">
        <v>110</v>
      </c>
      <c r="C30" s="362"/>
      <c r="D30" s="362"/>
      <c r="E30" s="363"/>
      <c r="F30" s="542">
        <v>28.4</v>
      </c>
      <c r="G30" s="542">
        <v>29.5</v>
      </c>
      <c r="H30" s="542">
        <v>36.200000000000003</v>
      </c>
      <c r="I30" s="542">
        <v>48.5</v>
      </c>
      <c r="J30" s="542">
        <v>30.2</v>
      </c>
      <c r="K30" s="543" t="s">
        <v>349</v>
      </c>
      <c r="L30" s="364">
        <v>-1.8000000000000007</v>
      </c>
    </row>
    <row r="31" spans="1:12" s="110" customFormat="1" ht="15" customHeight="1" x14ac:dyDescent="0.2">
      <c r="A31" s="365"/>
      <c r="B31" s="366" t="s">
        <v>111</v>
      </c>
      <c r="C31" s="362"/>
      <c r="D31" s="362"/>
      <c r="E31" s="363"/>
      <c r="F31" s="542">
        <v>26.9</v>
      </c>
      <c r="G31" s="542">
        <v>50</v>
      </c>
      <c r="H31" s="542">
        <v>62.5</v>
      </c>
      <c r="I31" s="542">
        <v>43.5</v>
      </c>
      <c r="J31" s="542">
        <v>33.299999999999997</v>
      </c>
      <c r="K31" s="543" t="s">
        <v>349</v>
      </c>
      <c r="L31" s="364">
        <v>-6.3999999999999986</v>
      </c>
    </row>
    <row r="32" spans="1:12" s="110" customFormat="1" ht="15" customHeight="1" x14ac:dyDescent="0.2">
      <c r="A32" s="367" t="s">
        <v>113</v>
      </c>
      <c r="B32" s="368" t="s">
        <v>181</v>
      </c>
      <c r="C32" s="362"/>
      <c r="D32" s="362"/>
      <c r="E32" s="363"/>
      <c r="F32" s="542">
        <v>29.6</v>
      </c>
      <c r="G32" s="542">
        <v>31.5</v>
      </c>
      <c r="H32" s="542">
        <v>35.4</v>
      </c>
      <c r="I32" s="542">
        <v>38</v>
      </c>
      <c r="J32" s="544">
        <v>33.4</v>
      </c>
      <c r="K32" s="543" t="s">
        <v>349</v>
      </c>
      <c r="L32" s="364">
        <v>-3.7999999999999972</v>
      </c>
    </row>
    <row r="33" spans="1:12" s="110" customFormat="1" ht="15" customHeight="1" x14ac:dyDescent="0.2">
      <c r="A33" s="367"/>
      <c r="B33" s="368" t="s">
        <v>182</v>
      </c>
      <c r="C33" s="362"/>
      <c r="D33" s="362"/>
      <c r="E33" s="363"/>
      <c r="F33" s="542">
        <v>31.6</v>
      </c>
      <c r="G33" s="542">
        <v>38.1</v>
      </c>
      <c r="H33" s="542">
        <v>45.7</v>
      </c>
      <c r="I33" s="542">
        <v>45.5</v>
      </c>
      <c r="J33" s="542">
        <v>37.1</v>
      </c>
      <c r="K33" s="543" t="s">
        <v>349</v>
      </c>
      <c r="L33" s="364">
        <v>-5.5</v>
      </c>
    </row>
    <row r="34" spans="1:12" s="369" customFormat="1" ht="15" customHeight="1" x14ac:dyDescent="0.2">
      <c r="A34" s="367" t="s">
        <v>113</v>
      </c>
      <c r="B34" s="368" t="s">
        <v>116</v>
      </c>
      <c r="C34" s="362"/>
      <c r="D34" s="362"/>
      <c r="E34" s="363"/>
      <c r="F34" s="542">
        <v>23.8</v>
      </c>
      <c r="G34" s="542">
        <v>26.2</v>
      </c>
      <c r="H34" s="542">
        <v>35.1</v>
      </c>
      <c r="I34" s="542">
        <v>34.9</v>
      </c>
      <c r="J34" s="542">
        <v>28.5</v>
      </c>
      <c r="K34" s="543" t="s">
        <v>349</v>
      </c>
      <c r="L34" s="364">
        <v>-4.6999999999999993</v>
      </c>
    </row>
    <row r="35" spans="1:12" s="369" customFormat="1" ht="11.25" x14ac:dyDescent="0.2">
      <c r="A35" s="370"/>
      <c r="B35" s="371" t="s">
        <v>117</v>
      </c>
      <c r="C35" s="372"/>
      <c r="D35" s="372"/>
      <c r="E35" s="373"/>
      <c r="F35" s="545">
        <v>46.9</v>
      </c>
      <c r="G35" s="545">
        <v>52.7</v>
      </c>
      <c r="H35" s="545">
        <v>45.9</v>
      </c>
      <c r="I35" s="545">
        <v>50.5</v>
      </c>
      <c r="J35" s="546">
        <v>46.4</v>
      </c>
      <c r="K35" s="547" t="s">
        <v>349</v>
      </c>
      <c r="L35" s="374">
        <v>0.5</v>
      </c>
    </row>
    <row r="36" spans="1:12" s="369" customFormat="1" ht="15.95" customHeight="1" x14ac:dyDescent="0.2">
      <c r="A36" s="375" t="s">
        <v>350</v>
      </c>
      <c r="B36" s="376"/>
      <c r="C36" s="377"/>
      <c r="D36" s="376"/>
      <c r="E36" s="378"/>
      <c r="F36" s="548">
        <v>1952</v>
      </c>
      <c r="G36" s="548">
        <v>1315</v>
      </c>
      <c r="H36" s="548">
        <v>2061</v>
      </c>
      <c r="I36" s="548">
        <v>1818</v>
      </c>
      <c r="J36" s="548">
        <v>2162</v>
      </c>
      <c r="K36" s="549">
        <v>-210</v>
      </c>
      <c r="L36" s="380">
        <v>-9.7132284921369099</v>
      </c>
    </row>
    <row r="37" spans="1:12" s="369" customFormat="1" ht="15.95" customHeight="1" x14ac:dyDescent="0.2">
      <c r="A37" s="381"/>
      <c r="B37" s="382" t="s">
        <v>113</v>
      </c>
      <c r="C37" s="382" t="s">
        <v>351</v>
      </c>
      <c r="D37" s="382"/>
      <c r="E37" s="383"/>
      <c r="F37" s="548">
        <v>590</v>
      </c>
      <c r="G37" s="548">
        <v>444</v>
      </c>
      <c r="H37" s="548">
        <v>798</v>
      </c>
      <c r="I37" s="548">
        <v>733</v>
      </c>
      <c r="J37" s="548">
        <v>745</v>
      </c>
      <c r="K37" s="549">
        <v>-155</v>
      </c>
      <c r="L37" s="380">
        <v>-20.80536912751678</v>
      </c>
    </row>
    <row r="38" spans="1:12" s="369" customFormat="1" ht="15.95" customHeight="1" x14ac:dyDescent="0.2">
      <c r="A38" s="381"/>
      <c r="B38" s="384" t="s">
        <v>105</v>
      </c>
      <c r="C38" s="384" t="s">
        <v>106</v>
      </c>
      <c r="D38" s="385"/>
      <c r="E38" s="383"/>
      <c r="F38" s="548">
        <v>1137</v>
      </c>
      <c r="G38" s="548">
        <v>710</v>
      </c>
      <c r="H38" s="548">
        <v>1217</v>
      </c>
      <c r="I38" s="548">
        <v>1104</v>
      </c>
      <c r="J38" s="550">
        <v>1334</v>
      </c>
      <c r="K38" s="549">
        <v>-197</v>
      </c>
      <c r="L38" s="380">
        <v>-14.767616191904049</v>
      </c>
    </row>
    <row r="39" spans="1:12" s="369" customFormat="1" ht="15.95" customHeight="1" x14ac:dyDescent="0.2">
      <c r="A39" s="381"/>
      <c r="B39" s="385"/>
      <c r="C39" s="382" t="s">
        <v>352</v>
      </c>
      <c r="D39" s="385"/>
      <c r="E39" s="383"/>
      <c r="F39" s="548">
        <v>324</v>
      </c>
      <c r="G39" s="548">
        <v>223</v>
      </c>
      <c r="H39" s="548">
        <v>440</v>
      </c>
      <c r="I39" s="548">
        <v>401</v>
      </c>
      <c r="J39" s="548">
        <v>412</v>
      </c>
      <c r="K39" s="549">
        <v>-88</v>
      </c>
      <c r="L39" s="380">
        <v>-21.359223300970875</v>
      </c>
    </row>
    <row r="40" spans="1:12" s="369" customFormat="1" ht="15.95" customHeight="1" x14ac:dyDescent="0.2">
      <c r="A40" s="381"/>
      <c r="B40" s="384"/>
      <c r="C40" s="384" t="s">
        <v>107</v>
      </c>
      <c r="D40" s="385"/>
      <c r="E40" s="383"/>
      <c r="F40" s="548">
        <v>815</v>
      </c>
      <c r="G40" s="548">
        <v>605</v>
      </c>
      <c r="H40" s="548">
        <v>844</v>
      </c>
      <c r="I40" s="548">
        <v>714</v>
      </c>
      <c r="J40" s="548">
        <v>828</v>
      </c>
      <c r="K40" s="549">
        <v>-13</v>
      </c>
      <c r="L40" s="380">
        <v>-1.5700483091787441</v>
      </c>
    </row>
    <row r="41" spans="1:12" s="369" customFormat="1" ht="24" customHeight="1" x14ac:dyDescent="0.2">
      <c r="A41" s="381"/>
      <c r="B41" s="385"/>
      <c r="C41" s="382" t="s">
        <v>352</v>
      </c>
      <c r="D41" s="385"/>
      <c r="E41" s="383"/>
      <c r="F41" s="548">
        <v>266</v>
      </c>
      <c r="G41" s="548">
        <v>221</v>
      </c>
      <c r="H41" s="548">
        <v>358</v>
      </c>
      <c r="I41" s="548">
        <v>332</v>
      </c>
      <c r="J41" s="550">
        <v>333</v>
      </c>
      <c r="K41" s="549">
        <v>-67</v>
      </c>
      <c r="L41" s="380">
        <v>-20.12012012012012</v>
      </c>
    </row>
    <row r="42" spans="1:12" s="110" customFormat="1" ht="15" customHeight="1" x14ac:dyDescent="0.2">
      <c r="A42" s="381"/>
      <c r="B42" s="384" t="s">
        <v>113</v>
      </c>
      <c r="C42" s="384" t="s">
        <v>353</v>
      </c>
      <c r="D42" s="385"/>
      <c r="E42" s="383"/>
      <c r="F42" s="548">
        <v>356</v>
      </c>
      <c r="G42" s="548">
        <v>251</v>
      </c>
      <c r="H42" s="548">
        <v>502</v>
      </c>
      <c r="I42" s="548">
        <v>301</v>
      </c>
      <c r="J42" s="548">
        <v>374</v>
      </c>
      <c r="K42" s="549">
        <v>-18</v>
      </c>
      <c r="L42" s="380">
        <v>-4.8128342245989302</v>
      </c>
    </row>
    <row r="43" spans="1:12" s="110" customFormat="1" ht="15" customHeight="1" x14ac:dyDescent="0.2">
      <c r="A43" s="381"/>
      <c r="B43" s="385"/>
      <c r="C43" s="382" t="s">
        <v>352</v>
      </c>
      <c r="D43" s="385"/>
      <c r="E43" s="383"/>
      <c r="F43" s="548">
        <v>138</v>
      </c>
      <c r="G43" s="548">
        <v>102</v>
      </c>
      <c r="H43" s="548">
        <v>234</v>
      </c>
      <c r="I43" s="548">
        <v>134</v>
      </c>
      <c r="J43" s="548">
        <v>153</v>
      </c>
      <c r="K43" s="549">
        <v>-15</v>
      </c>
      <c r="L43" s="380">
        <v>-9.8039215686274517</v>
      </c>
    </row>
    <row r="44" spans="1:12" s="110" customFormat="1" ht="15" customHeight="1" x14ac:dyDescent="0.2">
      <c r="A44" s="381"/>
      <c r="B44" s="384"/>
      <c r="C44" s="366" t="s">
        <v>109</v>
      </c>
      <c r="D44" s="385"/>
      <c r="E44" s="383"/>
      <c r="F44" s="548">
        <v>1352</v>
      </c>
      <c r="G44" s="548">
        <v>926</v>
      </c>
      <c r="H44" s="548">
        <v>1366</v>
      </c>
      <c r="I44" s="548">
        <v>1300</v>
      </c>
      <c r="J44" s="550">
        <v>1572</v>
      </c>
      <c r="K44" s="549">
        <v>-220</v>
      </c>
      <c r="L44" s="380">
        <v>-13.994910941475826</v>
      </c>
    </row>
    <row r="45" spans="1:12" s="110" customFormat="1" ht="15" customHeight="1" x14ac:dyDescent="0.2">
      <c r="A45" s="381"/>
      <c r="B45" s="385"/>
      <c r="C45" s="382" t="s">
        <v>352</v>
      </c>
      <c r="D45" s="385"/>
      <c r="E45" s="383"/>
      <c r="F45" s="548">
        <v>383</v>
      </c>
      <c r="G45" s="548">
        <v>298</v>
      </c>
      <c r="H45" s="548">
        <v>490</v>
      </c>
      <c r="I45" s="548">
        <v>495</v>
      </c>
      <c r="J45" s="548">
        <v>526</v>
      </c>
      <c r="K45" s="549">
        <v>-143</v>
      </c>
      <c r="L45" s="380">
        <v>-27.186311787072242</v>
      </c>
    </row>
    <row r="46" spans="1:12" s="110" customFormat="1" ht="15" customHeight="1" x14ac:dyDescent="0.2">
      <c r="A46" s="381"/>
      <c r="B46" s="384"/>
      <c r="C46" s="366" t="s">
        <v>110</v>
      </c>
      <c r="D46" s="385"/>
      <c r="E46" s="383"/>
      <c r="F46" s="548">
        <v>218</v>
      </c>
      <c r="G46" s="548">
        <v>122</v>
      </c>
      <c r="H46" s="548">
        <v>177</v>
      </c>
      <c r="I46" s="548">
        <v>194</v>
      </c>
      <c r="J46" s="548">
        <v>189</v>
      </c>
      <c r="K46" s="549">
        <v>29</v>
      </c>
      <c r="L46" s="380">
        <v>15.343915343915343</v>
      </c>
    </row>
    <row r="47" spans="1:12" s="110" customFormat="1" ht="15" customHeight="1" x14ac:dyDescent="0.2">
      <c r="A47" s="381"/>
      <c r="B47" s="385"/>
      <c r="C47" s="382" t="s">
        <v>352</v>
      </c>
      <c r="D47" s="385"/>
      <c r="E47" s="383"/>
      <c r="F47" s="548">
        <v>62</v>
      </c>
      <c r="G47" s="548">
        <v>36</v>
      </c>
      <c r="H47" s="548">
        <v>64</v>
      </c>
      <c r="I47" s="548">
        <v>94</v>
      </c>
      <c r="J47" s="550">
        <v>57</v>
      </c>
      <c r="K47" s="549">
        <v>5</v>
      </c>
      <c r="L47" s="380">
        <v>8.7719298245614041</v>
      </c>
    </row>
    <row r="48" spans="1:12" s="110" customFormat="1" ht="15" customHeight="1" x14ac:dyDescent="0.2">
      <c r="A48" s="381"/>
      <c r="B48" s="385"/>
      <c r="C48" s="366" t="s">
        <v>111</v>
      </c>
      <c r="D48" s="386"/>
      <c r="E48" s="387"/>
      <c r="F48" s="548">
        <v>26</v>
      </c>
      <c r="G48" s="548">
        <v>16</v>
      </c>
      <c r="H48" s="548">
        <v>16</v>
      </c>
      <c r="I48" s="548">
        <v>23</v>
      </c>
      <c r="J48" s="548">
        <v>27</v>
      </c>
      <c r="K48" s="549">
        <v>-1</v>
      </c>
      <c r="L48" s="380">
        <v>-3.7037037037037037</v>
      </c>
    </row>
    <row r="49" spans="1:12" s="110" customFormat="1" ht="15" customHeight="1" x14ac:dyDescent="0.2">
      <c r="A49" s="381"/>
      <c r="B49" s="385"/>
      <c r="C49" s="382" t="s">
        <v>352</v>
      </c>
      <c r="D49" s="385"/>
      <c r="E49" s="383"/>
      <c r="F49" s="548">
        <v>7</v>
      </c>
      <c r="G49" s="548">
        <v>8</v>
      </c>
      <c r="H49" s="548">
        <v>10</v>
      </c>
      <c r="I49" s="548">
        <v>10</v>
      </c>
      <c r="J49" s="548">
        <v>9</v>
      </c>
      <c r="K49" s="549">
        <v>-2</v>
      </c>
      <c r="L49" s="380">
        <v>-22.222222222222221</v>
      </c>
    </row>
    <row r="50" spans="1:12" s="110" customFormat="1" ht="15" customHeight="1" x14ac:dyDescent="0.2">
      <c r="A50" s="381"/>
      <c r="B50" s="384" t="s">
        <v>113</v>
      </c>
      <c r="C50" s="382" t="s">
        <v>181</v>
      </c>
      <c r="D50" s="385"/>
      <c r="E50" s="383"/>
      <c r="F50" s="548">
        <v>1316</v>
      </c>
      <c r="G50" s="548">
        <v>866</v>
      </c>
      <c r="H50" s="548">
        <v>1394</v>
      </c>
      <c r="I50" s="548">
        <v>1249</v>
      </c>
      <c r="J50" s="550">
        <v>1545</v>
      </c>
      <c r="K50" s="549">
        <v>-229</v>
      </c>
      <c r="L50" s="380">
        <v>-14.822006472491909</v>
      </c>
    </row>
    <row r="51" spans="1:12" s="110" customFormat="1" ht="15" customHeight="1" x14ac:dyDescent="0.2">
      <c r="A51" s="381"/>
      <c r="B51" s="385"/>
      <c r="C51" s="382" t="s">
        <v>352</v>
      </c>
      <c r="D51" s="385"/>
      <c r="E51" s="383"/>
      <c r="F51" s="548">
        <v>389</v>
      </c>
      <c r="G51" s="548">
        <v>273</v>
      </c>
      <c r="H51" s="548">
        <v>493</v>
      </c>
      <c r="I51" s="548">
        <v>474</v>
      </c>
      <c r="J51" s="548">
        <v>516</v>
      </c>
      <c r="K51" s="549">
        <v>-127</v>
      </c>
      <c r="L51" s="380">
        <v>-24.612403100775193</v>
      </c>
    </row>
    <row r="52" spans="1:12" s="110" customFormat="1" ht="15" customHeight="1" x14ac:dyDescent="0.2">
      <c r="A52" s="381"/>
      <c r="B52" s="384"/>
      <c r="C52" s="382" t="s">
        <v>182</v>
      </c>
      <c r="D52" s="385"/>
      <c r="E52" s="383"/>
      <c r="F52" s="548">
        <v>636</v>
      </c>
      <c r="G52" s="548">
        <v>449</v>
      </c>
      <c r="H52" s="548">
        <v>667</v>
      </c>
      <c r="I52" s="548">
        <v>569</v>
      </c>
      <c r="J52" s="548">
        <v>617</v>
      </c>
      <c r="K52" s="549">
        <v>19</v>
      </c>
      <c r="L52" s="380">
        <v>3.0794165316045379</v>
      </c>
    </row>
    <row r="53" spans="1:12" s="269" customFormat="1" ht="11.25" customHeight="1" x14ac:dyDescent="0.2">
      <c r="A53" s="381"/>
      <c r="B53" s="385"/>
      <c r="C53" s="382" t="s">
        <v>352</v>
      </c>
      <c r="D53" s="385"/>
      <c r="E53" s="383"/>
      <c r="F53" s="548">
        <v>201</v>
      </c>
      <c r="G53" s="548">
        <v>171</v>
      </c>
      <c r="H53" s="548">
        <v>305</v>
      </c>
      <c r="I53" s="548">
        <v>259</v>
      </c>
      <c r="J53" s="550">
        <v>229</v>
      </c>
      <c r="K53" s="549">
        <v>-28</v>
      </c>
      <c r="L53" s="380">
        <v>-12.22707423580786</v>
      </c>
    </row>
    <row r="54" spans="1:12" s="151" customFormat="1" ht="12.75" customHeight="1" x14ac:dyDescent="0.2">
      <c r="A54" s="381"/>
      <c r="B54" s="384" t="s">
        <v>113</v>
      </c>
      <c r="C54" s="384" t="s">
        <v>116</v>
      </c>
      <c r="D54" s="385"/>
      <c r="E54" s="383"/>
      <c r="F54" s="548">
        <v>1405</v>
      </c>
      <c r="G54" s="548">
        <v>938</v>
      </c>
      <c r="H54" s="548">
        <v>1381</v>
      </c>
      <c r="I54" s="548">
        <v>1182</v>
      </c>
      <c r="J54" s="548">
        <v>1433</v>
      </c>
      <c r="K54" s="549">
        <v>-28</v>
      </c>
      <c r="L54" s="380">
        <v>-1.9539427773900908</v>
      </c>
    </row>
    <row r="55" spans="1:12" ht="11.25" x14ac:dyDescent="0.2">
      <c r="A55" s="381"/>
      <c r="B55" s="385"/>
      <c r="C55" s="382" t="s">
        <v>352</v>
      </c>
      <c r="D55" s="385"/>
      <c r="E55" s="383"/>
      <c r="F55" s="548">
        <v>334</v>
      </c>
      <c r="G55" s="548">
        <v>246</v>
      </c>
      <c r="H55" s="548">
        <v>485</v>
      </c>
      <c r="I55" s="548">
        <v>413</v>
      </c>
      <c r="J55" s="548">
        <v>408</v>
      </c>
      <c r="K55" s="549">
        <v>-74</v>
      </c>
      <c r="L55" s="380">
        <v>-18.137254901960784</v>
      </c>
    </row>
    <row r="56" spans="1:12" ht="14.25" customHeight="1" x14ac:dyDescent="0.2">
      <c r="A56" s="381"/>
      <c r="B56" s="385"/>
      <c r="C56" s="384" t="s">
        <v>117</v>
      </c>
      <c r="D56" s="385"/>
      <c r="E56" s="383"/>
      <c r="F56" s="548">
        <v>546</v>
      </c>
      <c r="G56" s="548">
        <v>374</v>
      </c>
      <c r="H56" s="548">
        <v>679</v>
      </c>
      <c r="I56" s="548">
        <v>634</v>
      </c>
      <c r="J56" s="548">
        <v>727</v>
      </c>
      <c r="K56" s="549">
        <v>-181</v>
      </c>
      <c r="L56" s="380">
        <v>-24.896836313617605</v>
      </c>
    </row>
    <row r="57" spans="1:12" ht="18.75" customHeight="1" x14ac:dyDescent="0.2">
      <c r="A57" s="388"/>
      <c r="B57" s="389"/>
      <c r="C57" s="390" t="s">
        <v>352</v>
      </c>
      <c r="D57" s="389"/>
      <c r="E57" s="391"/>
      <c r="F57" s="551">
        <v>256</v>
      </c>
      <c r="G57" s="552">
        <v>197</v>
      </c>
      <c r="H57" s="552">
        <v>312</v>
      </c>
      <c r="I57" s="552">
        <v>320</v>
      </c>
      <c r="J57" s="552">
        <v>337</v>
      </c>
      <c r="K57" s="553">
        <f t="shared" ref="K57" si="0">IF(OR(F57=".",J57=".")=TRUE,".",IF(OR(F57="*",J57="*")=TRUE,"*",IF(AND(F57="-",J57="-")=TRUE,"-",IF(AND(ISNUMBER(J57),ISNUMBER(F57))=TRUE,IF(F57-J57=0,0,F57-J57),IF(ISNUMBER(F57)=TRUE,F57,-J57)))))</f>
        <v>-81</v>
      </c>
      <c r="L57" s="392">
        <f t="shared" ref="L57" si="1">IF(K57 =".",".",IF(K57 ="*","*",IF(K57="-","-",IF(K57=0,0,IF(OR(J57="-",J57=".",F57="-",F57=".")=TRUE,"X",IF(J57=0,"0,0",IF(ABS(K57*100/J57)&gt;250,".X",(K57*100/J57))))))))</f>
        <v>-24.03560830860534</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1987</v>
      </c>
      <c r="E11" s="114">
        <v>1387</v>
      </c>
      <c r="F11" s="114">
        <v>2662</v>
      </c>
      <c r="G11" s="114">
        <v>1846</v>
      </c>
      <c r="H11" s="140">
        <v>2203</v>
      </c>
      <c r="I11" s="115">
        <v>-216</v>
      </c>
      <c r="J11" s="116">
        <v>-9.8048116205174765</v>
      </c>
    </row>
    <row r="12" spans="1:15" s="110" customFormat="1" ht="24.95" customHeight="1" x14ac:dyDescent="0.2">
      <c r="A12" s="193" t="s">
        <v>132</v>
      </c>
      <c r="B12" s="194" t="s">
        <v>133</v>
      </c>
      <c r="C12" s="113" t="s">
        <v>513</v>
      </c>
      <c r="D12" s="115" t="s">
        <v>513</v>
      </c>
      <c r="E12" s="114" t="s">
        <v>513</v>
      </c>
      <c r="F12" s="114" t="s">
        <v>513</v>
      </c>
      <c r="G12" s="114">
        <v>176</v>
      </c>
      <c r="H12" s="140" t="s">
        <v>513</v>
      </c>
      <c r="I12" s="115" t="s">
        <v>513</v>
      </c>
      <c r="J12" s="116" t="s">
        <v>513</v>
      </c>
    </row>
    <row r="13" spans="1:15" s="110" customFormat="1" ht="24.95" customHeight="1" x14ac:dyDescent="0.2">
      <c r="A13" s="193" t="s">
        <v>134</v>
      </c>
      <c r="B13" s="199" t="s">
        <v>214</v>
      </c>
      <c r="C13" s="113" t="s">
        <v>513</v>
      </c>
      <c r="D13" s="115" t="s">
        <v>513</v>
      </c>
      <c r="E13" s="114" t="s">
        <v>513</v>
      </c>
      <c r="F13" s="114" t="s">
        <v>513</v>
      </c>
      <c r="G13" s="114">
        <v>21</v>
      </c>
      <c r="H13" s="140" t="s">
        <v>513</v>
      </c>
      <c r="I13" s="115" t="s">
        <v>513</v>
      </c>
      <c r="J13" s="116" t="s">
        <v>513</v>
      </c>
    </row>
    <row r="14" spans="1:15" s="287" customFormat="1" ht="24.95" customHeight="1" x14ac:dyDescent="0.2">
      <c r="A14" s="193" t="s">
        <v>215</v>
      </c>
      <c r="B14" s="199" t="s">
        <v>137</v>
      </c>
      <c r="C14" s="113">
        <v>13.135379969803724</v>
      </c>
      <c r="D14" s="115">
        <v>261</v>
      </c>
      <c r="E14" s="114">
        <v>190</v>
      </c>
      <c r="F14" s="114">
        <v>350</v>
      </c>
      <c r="G14" s="114">
        <v>240</v>
      </c>
      <c r="H14" s="140">
        <v>288</v>
      </c>
      <c r="I14" s="115">
        <v>-27</v>
      </c>
      <c r="J14" s="116">
        <v>-9.375</v>
      </c>
      <c r="K14" s="110"/>
      <c r="L14" s="110"/>
      <c r="M14" s="110"/>
      <c r="N14" s="110"/>
      <c r="O14" s="110"/>
    </row>
    <row r="15" spans="1:15" s="110" customFormat="1" ht="24.95" customHeight="1" x14ac:dyDescent="0.2">
      <c r="A15" s="193" t="s">
        <v>216</v>
      </c>
      <c r="B15" s="199" t="s">
        <v>217</v>
      </c>
      <c r="C15" s="113">
        <v>3.4725717161550076</v>
      </c>
      <c r="D15" s="115">
        <v>69</v>
      </c>
      <c r="E15" s="114">
        <v>48</v>
      </c>
      <c r="F15" s="114">
        <v>153</v>
      </c>
      <c r="G15" s="114">
        <v>101</v>
      </c>
      <c r="H15" s="140">
        <v>83</v>
      </c>
      <c r="I15" s="115">
        <v>-14</v>
      </c>
      <c r="J15" s="116">
        <v>-16.867469879518072</v>
      </c>
    </row>
    <row r="16" spans="1:15" s="287" customFormat="1" ht="24.95" customHeight="1" x14ac:dyDescent="0.2">
      <c r="A16" s="193" t="s">
        <v>218</v>
      </c>
      <c r="B16" s="199" t="s">
        <v>141</v>
      </c>
      <c r="C16" s="113">
        <v>4.0261701056869654</v>
      </c>
      <c r="D16" s="115">
        <v>80</v>
      </c>
      <c r="E16" s="114">
        <v>96</v>
      </c>
      <c r="F16" s="114">
        <v>129</v>
      </c>
      <c r="G16" s="114">
        <v>73</v>
      </c>
      <c r="H16" s="140">
        <v>136</v>
      </c>
      <c r="I16" s="115">
        <v>-56</v>
      </c>
      <c r="J16" s="116">
        <v>-41.176470588235297</v>
      </c>
      <c r="K16" s="110"/>
      <c r="L16" s="110"/>
      <c r="M16" s="110"/>
      <c r="N16" s="110"/>
      <c r="O16" s="110"/>
    </row>
    <row r="17" spans="1:15" s="110" customFormat="1" ht="24.95" customHeight="1" x14ac:dyDescent="0.2">
      <c r="A17" s="193" t="s">
        <v>142</v>
      </c>
      <c r="B17" s="199" t="s">
        <v>220</v>
      </c>
      <c r="C17" s="113">
        <v>5.6366381479617518</v>
      </c>
      <c r="D17" s="115">
        <v>112</v>
      </c>
      <c r="E17" s="114">
        <v>46</v>
      </c>
      <c r="F17" s="114">
        <v>68</v>
      </c>
      <c r="G17" s="114">
        <v>66</v>
      </c>
      <c r="H17" s="140">
        <v>69</v>
      </c>
      <c r="I17" s="115">
        <v>43</v>
      </c>
      <c r="J17" s="116">
        <v>62.318840579710148</v>
      </c>
    </row>
    <row r="18" spans="1:15" s="287" customFormat="1" ht="24.95" customHeight="1" x14ac:dyDescent="0.2">
      <c r="A18" s="201" t="s">
        <v>144</v>
      </c>
      <c r="B18" s="202" t="s">
        <v>145</v>
      </c>
      <c r="C18" s="113">
        <v>10.065425264217414</v>
      </c>
      <c r="D18" s="115">
        <v>200</v>
      </c>
      <c r="E18" s="114">
        <v>80</v>
      </c>
      <c r="F18" s="114">
        <v>237</v>
      </c>
      <c r="G18" s="114">
        <v>152</v>
      </c>
      <c r="H18" s="140">
        <v>254</v>
      </c>
      <c r="I18" s="115">
        <v>-54</v>
      </c>
      <c r="J18" s="116">
        <v>-21.259842519685041</v>
      </c>
      <c r="K18" s="110"/>
      <c r="L18" s="110"/>
      <c r="M18" s="110"/>
      <c r="N18" s="110"/>
      <c r="O18" s="110"/>
    </row>
    <row r="19" spans="1:15" s="110" customFormat="1" ht="24.95" customHeight="1" x14ac:dyDescent="0.2">
      <c r="A19" s="193" t="s">
        <v>146</v>
      </c>
      <c r="B19" s="199" t="s">
        <v>147</v>
      </c>
      <c r="C19" s="113">
        <v>17.010568696527429</v>
      </c>
      <c r="D19" s="115">
        <v>338</v>
      </c>
      <c r="E19" s="114">
        <v>240</v>
      </c>
      <c r="F19" s="114">
        <v>430</v>
      </c>
      <c r="G19" s="114">
        <v>261</v>
      </c>
      <c r="H19" s="140">
        <v>333</v>
      </c>
      <c r="I19" s="115">
        <v>5</v>
      </c>
      <c r="J19" s="116">
        <v>1.5015015015015014</v>
      </c>
    </row>
    <row r="20" spans="1:15" s="287" customFormat="1" ht="24.95" customHeight="1" x14ac:dyDescent="0.2">
      <c r="A20" s="193" t="s">
        <v>148</v>
      </c>
      <c r="B20" s="199" t="s">
        <v>149</v>
      </c>
      <c r="C20" s="113">
        <v>11.47458480120785</v>
      </c>
      <c r="D20" s="115">
        <v>228</v>
      </c>
      <c r="E20" s="114">
        <v>133</v>
      </c>
      <c r="F20" s="114">
        <v>380</v>
      </c>
      <c r="G20" s="114">
        <v>292</v>
      </c>
      <c r="H20" s="140">
        <v>311</v>
      </c>
      <c r="I20" s="115">
        <v>-83</v>
      </c>
      <c r="J20" s="116">
        <v>-26.688102893890676</v>
      </c>
      <c r="K20" s="110"/>
      <c r="L20" s="110"/>
      <c r="M20" s="110"/>
      <c r="N20" s="110"/>
      <c r="O20" s="110"/>
    </row>
    <row r="21" spans="1:15" s="110" customFormat="1" ht="24.95" customHeight="1" x14ac:dyDescent="0.2">
      <c r="A21" s="201" t="s">
        <v>150</v>
      </c>
      <c r="B21" s="202" t="s">
        <v>151</v>
      </c>
      <c r="C21" s="113" t="s">
        <v>513</v>
      </c>
      <c r="D21" s="115" t="s">
        <v>513</v>
      </c>
      <c r="E21" s="114" t="s">
        <v>513</v>
      </c>
      <c r="F21" s="114" t="s">
        <v>513</v>
      </c>
      <c r="G21" s="114" t="s">
        <v>513</v>
      </c>
      <c r="H21" s="140" t="s">
        <v>513</v>
      </c>
      <c r="I21" s="115" t="s">
        <v>513</v>
      </c>
      <c r="J21" s="116" t="s">
        <v>513</v>
      </c>
    </row>
    <row r="22" spans="1:15" s="110" customFormat="1" ht="24.95" customHeight="1" x14ac:dyDescent="0.2">
      <c r="A22" s="201" t="s">
        <v>152</v>
      </c>
      <c r="B22" s="199" t="s">
        <v>153</v>
      </c>
      <c r="C22" s="113">
        <v>1.9627579265223956</v>
      </c>
      <c r="D22" s="115">
        <v>39</v>
      </c>
      <c r="E22" s="114">
        <v>37</v>
      </c>
      <c r="F22" s="114">
        <v>85</v>
      </c>
      <c r="G22" s="114">
        <v>47</v>
      </c>
      <c r="H22" s="140">
        <v>53</v>
      </c>
      <c r="I22" s="115">
        <v>-14</v>
      </c>
      <c r="J22" s="116">
        <v>-26.415094339622641</v>
      </c>
    </row>
    <row r="23" spans="1:15" s="110" customFormat="1" ht="24.95" customHeight="1" x14ac:dyDescent="0.2">
      <c r="A23" s="193" t="s">
        <v>154</v>
      </c>
      <c r="B23" s="199" t="s">
        <v>155</v>
      </c>
      <c r="C23" s="113">
        <v>0.80523402113739306</v>
      </c>
      <c r="D23" s="115">
        <v>16</v>
      </c>
      <c r="E23" s="114">
        <v>8</v>
      </c>
      <c r="F23" s="114">
        <v>18</v>
      </c>
      <c r="G23" s="114">
        <v>11</v>
      </c>
      <c r="H23" s="140">
        <v>12</v>
      </c>
      <c r="I23" s="115">
        <v>4</v>
      </c>
      <c r="J23" s="116">
        <v>33.333333333333336</v>
      </c>
    </row>
    <row r="24" spans="1:15" s="110" customFormat="1" ht="24.95" customHeight="1" x14ac:dyDescent="0.2">
      <c r="A24" s="193" t="s">
        <v>156</v>
      </c>
      <c r="B24" s="199" t="s">
        <v>221</v>
      </c>
      <c r="C24" s="113">
        <v>3.9758429793658783</v>
      </c>
      <c r="D24" s="115">
        <v>79</v>
      </c>
      <c r="E24" s="114">
        <v>31</v>
      </c>
      <c r="F24" s="114">
        <v>72</v>
      </c>
      <c r="G24" s="114">
        <v>30</v>
      </c>
      <c r="H24" s="140">
        <v>49</v>
      </c>
      <c r="I24" s="115">
        <v>30</v>
      </c>
      <c r="J24" s="116">
        <v>61.224489795918366</v>
      </c>
    </row>
    <row r="25" spans="1:15" s="110" customFormat="1" ht="24.95" customHeight="1" x14ac:dyDescent="0.2">
      <c r="A25" s="193" t="s">
        <v>222</v>
      </c>
      <c r="B25" s="204" t="s">
        <v>159</v>
      </c>
      <c r="C25" s="113">
        <v>4.2274786109713132</v>
      </c>
      <c r="D25" s="115">
        <v>84</v>
      </c>
      <c r="E25" s="114">
        <v>65</v>
      </c>
      <c r="F25" s="114">
        <v>99</v>
      </c>
      <c r="G25" s="114">
        <v>68</v>
      </c>
      <c r="H25" s="140">
        <v>77</v>
      </c>
      <c r="I25" s="115">
        <v>7</v>
      </c>
      <c r="J25" s="116">
        <v>9.0909090909090917</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1.9627579265223956</v>
      </c>
      <c r="D27" s="115">
        <v>39</v>
      </c>
      <c r="E27" s="114">
        <v>33</v>
      </c>
      <c r="F27" s="114">
        <v>61</v>
      </c>
      <c r="G27" s="114">
        <v>28</v>
      </c>
      <c r="H27" s="140">
        <v>26</v>
      </c>
      <c r="I27" s="115">
        <v>13</v>
      </c>
      <c r="J27" s="116">
        <v>50</v>
      </c>
    </row>
    <row r="28" spans="1:15" s="110" customFormat="1" ht="24.95" customHeight="1" x14ac:dyDescent="0.2">
      <c r="A28" s="193" t="s">
        <v>163</v>
      </c>
      <c r="B28" s="199" t="s">
        <v>164</v>
      </c>
      <c r="C28" s="113">
        <v>2.4157020634121791</v>
      </c>
      <c r="D28" s="115">
        <v>48</v>
      </c>
      <c r="E28" s="114">
        <v>31</v>
      </c>
      <c r="F28" s="114">
        <v>140</v>
      </c>
      <c r="G28" s="114">
        <v>34</v>
      </c>
      <c r="H28" s="140">
        <v>59</v>
      </c>
      <c r="I28" s="115">
        <v>-11</v>
      </c>
      <c r="J28" s="116">
        <v>-18.64406779661017</v>
      </c>
    </row>
    <row r="29" spans="1:15" s="110" customFormat="1" ht="24.95" customHeight="1" x14ac:dyDescent="0.2">
      <c r="A29" s="193">
        <v>86</v>
      </c>
      <c r="B29" s="199" t="s">
        <v>165</v>
      </c>
      <c r="C29" s="113">
        <v>8.1026673376950171</v>
      </c>
      <c r="D29" s="115">
        <v>161</v>
      </c>
      <c r="E29" s="114">
        <v>176</v>
      </c>
      <c r="F29" s="114">
        <v>173</v>
      </c>
      <c r="G29" s="114">
        <v>101</v>
      </c>
      <c r="H29" s="140">
        <v>138</v>
      </c>
      <c r="I29" s="115">
        <v>23</v>
      </c>
      <c r="J29" s="116">
        <v>16.666666666666668</v>
      </c>
    </row>
    <row r="30" spans="1:15" s="110" customFormat="1" ht="24.95" customHeight="1" x14ac:dyDescent="0.2">
      <c r="A30" s="193">
        <v>87.88</v>
      </c>
      <c r="B30" s="204" t="s">
        <v>166</v>
      </c>
      <c r="C30" s="113">
        <v>4.8817312531454453</v>
      </c>
      <c r="D30" s="115">
        <v>97</v>
      </c>
      <c r="E30" s="114">
        <v>89</v>
      </c>
      <c r="F30" s="114">
        <v>159</v>
      </c>
      <c r="G30" s="114">
        <v>131</v>
      </c>
      <c r="H30" s="140">
        <v>133</v>
      </c>
      <c r="I30" s="115">
        <v>-36</v>
      </c>
      <c r="J30" s="116">
        <v>-27.06766917293233</v>
      </c>
    </row>
    <row r="31" spans="1:15" s="110" customFormat="1" ht="24.95" customHeight="1" x14ac:dyDescent="0.2">
      <c r="A31" s="193" t="s">
        <v>167</v>
      </c>
      <c r="B31" s="199" t="s">
        <v>168</v>
      </c>
      <c r="C31" s="113">
        <v>3.0196275792652241</v>
      </c>
      <c r="D31" s="115">
        <v>60</v>
      </c>
      <c r="E31" s="114">
        <v>45</v>
      </c>
      <c r="F31" s="114">
        <v>94</v>
      </c>
      <c r="G31" s="114">
        <v>67</v>
      </c>
      <c r="H31" s="140">
        <v>69</v>
      </c>
      <c r="I31" s="115">
        <v>-9</v>
      </c>
      <c r="J31" s="116">
        <v>-13.043478260869565</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t="s">
        <v>513</v>
      </c>
      <c r="D34" s="115" t="s">
        <v>513</v>
      </c>
      <c r="E34" s="114" t="s">
        <v>513</v>
      </c>
      <c r="F34" s="114" t="s">
        <v>513</v>
      </c>
      <c r="G34" s="114">
        <v>176</v>
      </c>
      <c r="H34" s="140" t="s">
        <v>513</v>
      </c>
      <c r="I34" s="115" t="s">
        <v>513</v>
      </c>
      <c r="J34" s="116" t="s">
        <v>513</v>
      </c>
    </row>
    <row r="35" spans="1:10" s="110" customFormat="1" ht="24.95" customHeight="1" x14ac:dyDescent="0.2">
      <c r="A35" s="292" t="s">
        <v>171</v>
      </c>
      <c r="B35" s="293" t="s">
        <v>172</v>
      </c>
      <c r="C35" s="113" t="s">
        <v>513</v>
      </c>
      <c r="D35" s="115" t="s">
        <v>513</v>
      </c>
      <c r="E35" s="114" t="s">
        <v>513</v>
      </c>
      <c r="F35" s="114" t="s">
        <v>513</v>
      </c>
      <c r="G35" s="114">
        <v>413</v>
      </c>
      <c r="H35" s="140" t="s">
        <v>513</v>
      </c>
      <c r="I35" s="115" t="s">
        <v>513</v>
      </c>
      <c r="J35" s="116" t="s">
        <v>513</v>
      </c>
    </row>
    <row r="36" spans="1:10" s="110" customFormat="1" ht="24.95" customHeight="1" x14ac:dyDescent="0.2">
      <c r="A36" s="294" t="s">
        <v>173</v>
      </c>
      <c r="B36" s="295" t="s">
        <v>174</v>
      </c>
      <c r="C36" s="125">
        <v>67.84096628082537</v>
      </c>
      <c r="D36" s="143">
        <v>1348</v>
      </c>
      <c r="E36" s="144">
        <v>1034</v>
      </c>
      <c r="F36" s="144">
        <v>1871</v>
      </c>
      <c r="G36" s="144">
        <v>1257</v>
      </c>
      <c r="H36" s="145">
        <v>1495</v>
      </c>
      <c r="I36" s="143">
        <v>-147</v>
      </c>
      <c r="J36" s="146">
        <v>-9.8327759197324411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1987</v>
      </c>
      <c r="F11" s="264">
        <v>1387</v>
      </c>
      <c r="G11" s="264">
        <v>2662</v>
      </c>
      <c r="H11" s="264">
        <v>1846</v>
      </c>
      <c r="I11" s="265">
        <v>2203</v>
      </c>
      <c r="J11" s="263">
        <v>-216</v>
      </c>
      <c r="K11" s="266">
        <v>-9.8048116205174765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29.84398590840463</v>
      </c>
      <c r="E13" s="115">
        <v>593</v>
      </c>
      <c r="F13" s="114">
        <v>430</v>
      </c>
      <c r="G13" s="114">
        <v>713</v>
      </c>
      <c r="H13" s="114">
        <v>741</v>
      </c>
      <c r="I13" s="140">
        <v>705</v>
      </c>
      <c r="J13" s="115">
        <v>-112</v>
      </c>
      <c r="K13" s="116">
        <v>-15.886524822695035</v>
      </c>
    </row>
    <row r="14" spans="1:15" ht="15.95" customHeight="1" x14ac:dyDescent="0.2">
      <c r="A14" s="306" t="s">
        <v>230</v>
      </c>
      <c r="B14" s="307"/>
      <c r="C14" s="308"/>
      <c r="D14" s="113">
        <v>56.31605435329643</v>
      </c>
      <c r="E14" s="115">
        <v>1119</v>
      </c>
      <c r="F14" s="114">
        <v>728</v>
      </c>
      <c r="G14" s="114">
        <v>1669</v>
      </c>
      <c r="H14" s="114">
        <v>879</v>
      </c>
      <c r="I14" s="140">
        <v>1238</v>
      </c>
      <c r="J14" s="115">
        <v>-119</v>
      </c>
      <c r="K14" s="116">
        <v>-9.6122778675282721</v>
      </c>
    </row>
    <row r="15" spans="1:15" ht="15.95" customHeight="1" x14ac:dyDescent="0.2">
      <c r="A15" s="306" t="s">
        <v>231</v>
      </c>
      <c r="B15" s="307"/>
      <c r="C15" s="308"/>
      <c r="D15" s="113">
        <v>7.3980875691997987</v>
      </c>
      <c r="E15" s="115">
        <v>147</v>
      </c>
      <c r="F15" s="114">
        <v>122</v>
      </c>
      <c r="G15" s="114">
        <v>141</v>
      </c>
      <c r="H15" s="114">
        <v>128</v>
      </c>
      <c r="I15" s="140">
        <v>137</v>
      </c>
      <c r="J15" s="115">
        <v>10</v>
      </c>
      <c r="K15" s="116">
        <v>7.2992700729927007</v>
      </c>
    </row>
    <row r="16" spans="1:15" ht="15.95" customHeight="1" x14ac:dyDescent="0.2">
      <c r="A16" s="306" t="s">
        <v>232</v>
      </c>
      <c r="B16" s="307"/>
      <c r="C16" s="308"/>
      <c r="D16" s="113">
        <v>6.3915450427780574</v>
      </c>
      <c r="E16" s="115">
        <v>127</v>
      </c>
      <c r="F16" s="114">
        <v>105</v>
      </c>
      <c r="G16" s="114">
        <v>123</v>
      </c>
      <c r="H16" s="114">
        <v>97</v>
      </c>
      <c r="I16" s="140">
        <v>123</v>
      </c>
      <c r="J16" s="115">
        <v>4</v>
      </c>
      <c r="K16" s="116">
        <v>3.2520325203252032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3.4222445898339204</v>
      </c>
      <c r="E18" s="115">
        <v>68</v>
      </c>
      <c r="F18" s="114">
        <v>47</v>
      </c>
      <c r="G18" s="114">
        <v>151</v>
      </c>
      <c r="H18" s="114">
        <v>155</v>
      </c>
      <c r="I18" s="140">
        <v>61</v>
      </c>
      <c r="J18" s="115">
        <v>7</v>
      </c>
      <c r="K18" s="116">
        <v>11.475409836065573</v>
      </c>
    </row>
    <row r="19" spans="1:11" ht="14.1" customHeight="1" x14ac:dyDescent="0.2">
      <c r="A19" s="306" t="s">
        <v>235</v>
      </c>
      <c r="B19" s="307" t="s">
        <v>236</v>
      </c>
      <c r="C19" s="308"/>
      <c r="D19" s="113">
        <v>3.1706089582284851</v>
      </c>
      <c r="E19" s="115">
        <v>63</v>
      </c>
      <c r="F19" s="114">
        <v>42</v>
      </c>
      <c r="G19" s="114">
        <v>138</v>
      </c>
      <c r="H19" s="114">
        <v>149</v>
      </c>
      <c r="I19" s="140">
        <v>54</v>
      </c>
      <c r="J19" s="115">
        <v>9</v>
      </c>
      <c r="K19" s="116">
        <v>16.666666666666668</v>
      </c>
    </row>
    <row r="20" spans="1:11" ht="14.1" customHeight="1" x14ac:dyDescent="0.2">
      <c r="A20" s="306">
        <v>12</v>
      </c>
      <c r="B20" s="307" t="s">
        <v>237</v>
      </c>
      <c r="C20" s="308"/>
      <c r="D20" s="113">
        <v>3.875188726723704</v>
      </c>
      <c r="E20" s="115">
        <v>77</v>
      </c>
      <c r="F20" s="114">
        <v>7</v>
      </c>
      <c r="G20" s="114">
        <v>47</v>
      </c>
      <c r="H20" s="114">
        <v>30</v>
      </c>
      <c r="I20" s="140">
        <v>91</v>
      </c>
      <c r="J20" s="115">
        <v>-14</v>
      </c>
      <c r="K20" s="116">
        <v>-15.384615384615385</v>
      </c>
    </row>
    <row r="21" spans="1:11" ht="14.1" customHeight="1" x14ac:dyDescent="0.2">
      <c r="A21" s="306">
        <v>21</v>
      </c>
      <c r="B21" s="307" t="s">
        <v>238</v>
      </c>
      <c r="C21" s="308"/>
      <c r="D21" s="113">
        <v>1.0065425264217414</v>
      </c>
      <c r="E21" s="115">
        <v>20</v>
      </c>
      <c r="F21" s="114">
        <v>5</v>
      </c>
      <c r="G21" s="114">
        <v>10</v>
      </c>
      <c r="H21" s="114">
        <v>16</v>
      </c>
      <c r="I21" s="140">
        <v>12</v>
      </c>
      <c r="J21" s="115">
        <v>8</v>
      </c>
      <c r="K21" s="116">
        <v>66.666666666666671</v>
      </c>
    </row>
    <row r="22" spans="1:11" ht="14.1" customHeight="1" x14ac:dyDescent="0.2">
      <c r="A22" s="306">
        <v>22</v>
      </c>
      <c r="B22" s="307" t="s">
        <v>239</v>
      </c>
      <c r="C22" s="308"/>
      <c r="D22" s="113">
        <v>3.6235530951182686</v>
      </c>
      <c r="E22" s="115">
        <v>72</v>
      </c>
      <c r="F22" s="114">
        <v>31</v>
      </c>
      <c r="G22" s="114">
        <v>33</v>
      </c>
      <c r="H22" s="114">
        <v>36</v>
      </c>
      <c r="I22" s="140">
        <v>34</v>
      </c>
      <c r="J22" s="115">
        <v>38</v>
      </c>
      <c r="K22" s="116">
        <v>111.76470588235294</v>
      </c>
    </row>
    <row r="23" spans="1:11" ht="14.1" customHeight="1" x14ac:dyDescent="0.2">
      <c r="A23" s="306">
        <v>23</v>
      </c>
      <c r="B23" s="307" t="s">
        <v>240</v>
      </c>
      <c r="C23" s="308"/>
      <c r="D23" s="113" t="s">
        <v>513</v>
      </c>
      <c r="E23" s="115" t="s">
        <v>513</v>
      </c>
      <c r="F23" s="114">
        <v>10</v>
      </c>
      <c r="G23" s="114">
        <v>14</v>
      </c>
      <c r="H23" s="114">
        <v>12</v>
      </c>
      <c r="I23" s="140">
        <v>13</v>
      </c>
      <c r="J23" s="115" t="s">
        <v>513</v>
      </c>
      <c r="K23" s="116" t="s">
        <v>513</v>
      </c>
    </row>
    <row r="24" spans="1:11" ht="14.1" customHeight="1" x14ac:dyDescent="0.2">
      <c r="A24" s="306">
        <v>24</v>
      </c>
      <c r="B24" s="307" t="s">
        <v>241</v>
      </c>
      <c r="C24" s="308"/>
      <c r="D24" s="113">
        <v>1.7614494212380474</v>
      </c>
      <c r="E24" s="115">
        <v>35</v>
      </c>
      <c r="F24" s="114">
        <v>24</v>
      </c>
      <c r="G24" s="114">
        <v>67</v>
      </c>
      <c r="H24" s="114">
        <v>42</v>
      </c>
      <c r="I24" s="140">
        <v>49</v>
      </c>
      <c r="J24" s="115">
        <v>-14</v>
      </c>
      <c r="K24" s="116">
        <v>-28.571428571428573</v>
      </c>
    </row>
    <row r="25" spans="1:11" ht="14.1" customHeight="1" x14ac:dyDescent="0.2">
      <c r="A25" s="306">
        <v>25</v>
      </c>
      <c r="B25" s="307" t="s">
        <v>242</v>
      </c>
      <c r="C25" s="308"/>
      <c r="D25" s="113">
        <v>4.8817312531454453</v>
      </c>
      <c r="E25" s="115">
        <v>97</v>
      </c>
      <c r="F25" s="114">
        <v>54</v>
      </c>
      <c r="G25" s="114">
        <v>117</v>
      </c>
      <c r="H25" s="114">
        <v>62</v>
      </c>
      <c r="I25" s="140">
        <v>110</v>
      </c>
      <c r="J25" s="115">
        <v>-13</v>
      </c>
      <c r="K25" s="116">
        <v>-11.818181818181818</v>
      </c>
    </row>
    <row r="26" spans="1:11" ht="14.1" customHeight="1" x14ac:dyDescent="0.2">
      <c r="A26" s="306">
        <v>26</v>
      </c>
      <c r="B26" s="307" t="s">
        <v>243</v>
      </c>
      <c r="C26" s="308"/>
      <c r="D26" s="113">
        <v>3.7242073477604429</v>
      </c>
      <c r="E26" s="115">
        <v>74</v>
      </c>
      <c r="F26" s="114">
        <v>28</v>
      </c>
      <c r="G26" s="114">
        <v>72</v>
      </c>
      <c r="H26" s="114">
        <v>24</v>
      </c>
      <c r="I26" s="140">
        <v>47</v>
      </c>
      <c r="J26" s="115">
        <v>27</v>
      </c>
      <c r="K26" s="116">
        <v>57.446808510638299</v>
      </c>
    </row>
    <row r="27" spans="1:11" ht="14.1" customHeight="1" x14ac:dyDescent="0.2">
      <c r="A27" s="306">
        <v>27</v>
      </c>
      <c r="B27" s="307" t="s">
        <v>244</v>
      </c>
      <c r="C27" s="308"/>
      <c r="D27" s="113">
        <v>1.0568696527428283</v>
      </c>
      <c r="E27" s="115">
        <v>21</v>
      </c>
      <c r="F27" s="114">
        <v>21</v>
      </c>
      <c r="G27" s="114">
        <v>26</v>
      </c>
      <c r="H27" s="114">
        <v>14</v>
      </c>
      <c r="I27" s="140">
        <v>17</v>
      </c>
      <c r="J27" s="115">
        <v>4</v>
      </c>
      <c r="K27" s="116">
        <v>23.529411764705884</v>
      </c>
    </row>
    <row r="28" spans="1:11" ht="14.1" customHeight="1" x14ac:dyDescent="0.2">
      <c r="A28" s="306">
        <v>28</v>
      </c>
      <c r="B28" s="307" t="s">
        <v>245</v>
      </c>
      <c r="C28" s="308"/>
      <c r="D28" s="113">
        <v>0.65425264217413182</v>
      </c>
      <c r="E28" s="115">
        <v>13</v>
      </c>
      <c r="F28" s="114">
        <v>23</v>
      </c>
      <c r="G28" s="114">
        <v>5</v>
      </c>
      <c r="H28" s="114" t="s">
        <v>513</v>
      </c>
      <c r="I28" s="140" t="s">
        <v>513</v>
      </c>
      <c r="J28" s="115" t="s">
        <v>513</v>
      </c>
      <c r="K28" s="116" t="s">
        <v>513</v>
      </c>
    </row>
    <row r="29" spans="1:11" ht="14.1" customHeight="1" x14ac:dyDescent="0.2">
      <c r="A29" s="306">
        <v>29</v>
      </c>
      <c r="B29" s="307" t="s">
        <v>246</v>
      </c>
      <c r="C29" s="308"/>
      <c r="D29" s="113">
        <v>3.5228988424760947</v>
      </c>
      <c r="E29" s="115">
        <v>70</v>
      </c>
      <c r="F29" s="114">
        <v>54</v>
      </c>
      <c r="G29" s="114">
        <v>144</v>
      </c>
      <c r="H29" s="114">
        <v>119</v>
      </c>
      <c r="I29" s="140">
        <v>104</v>
      </c>
      <c r="J29" s="115">
        <v>-34</v>
      </c>
      <c r="K29" s="116">
        <v>-32.692307692307693</v>
      </c>
    </row>
    <row r="30" spans="1:11" ht="14.1" customHeight="1" x14ac:dyDescent="0.2">
      <c r="A30" s="306" t="s">
        <v>247</v>
      </c>
      <c r="B30" s="307" t="s">
        <v>248</v>
      </c>
      <c r="C30" s="308"/>
      <c r="D30" s="113">
        <v>1.7614494212380474</v>
      </c>
      <c r="E30" s="115">
        <v>35</v>
      </c>
      <c r="F30" s="114">
        <v>28</v>
      </c>
      <c r="G30" s="114">
        <v>107</v>
      </c>
      <c r="H30" s="114">
        <v>77</v>
      </c>
      <c r="I30" s="140">
        <v>60</v>
      </c>
      <c r="J30" s="115">
        <v>-25</v>
      </c>
      <c r="K30" s="116">
        <v>-41.666666666666664</v>
      </c>
    </row>
    <row r="31" spans="1:11" ht="14.1" customHeight="1" x14ac:dyDescent="0.2">
      <c r="A31" s="306" t="s">
        <v>249</v>
      </c>
      <c r="B31" s="307" t="s">
        <v>250</v>
      </c>
      <c r="C31" s="308"/>
      <c r="D31" s="113">
        <v>1.7614494212380474</v>
      </c>
      <c r="E31" s="115">
        <v>35</v>
      </c>
      <c r="F31" s="114">
        <v>26</v>
      </c>
      <c r="G31" s="114">
        <v>34</v>
      </c>
      <c r="H31" s="114">
        <v>42</v>
      </c>
      <c r="I31" s="140">
        <v>44</v>
      </c>
      <c r="J31" s="115">
        <v>-9</v>
      </c>
      <c r="K31" s="116">
        <v>-20.454545454545453</v>
      </c>
    </row>
    <row r="32" spans="1:11" ht="14.1" customHeight="1" x14ac:dyDescent="0.2">
      <c r="A32" s="306">
        <v>31</v>
      </c>
      <c r="B32" s="307" t="s">
        <v>251</v>
      </c>
      <c r="C32" s="308"/>
      <c r="D32" s="113">
        <v>0.45294413688978358</v>
      </c>
      <c r="E32" s="115">
        <v>9</v>
      </c>
      <c r="F32" s="114">
        <v>7</v>
      </c>
      <c r="G32" s="114">
        <v>10</v>
      </c>
      <c r="H32" s="114">
        <v>8</v>
      </c>
      <c r="I32" s="140">
        <v>7</v>
      </c>
      <c r="J32" s="115">
        <v>2</v>
      </c>
      <c r="K32" s="116">
        <v>28.571428571428573</v>
      </c>
    </row>
    <row r="33" spans="1:11" ht="14.1" customHeight="1" x14ac:dyDescent="0.2">
      <c r="A33" s="306">
        <v>32</v>
      </c>
      <c r="B33" s="307" t="s">
        <v>252</v>
      </c>
      <c r="C33" s="308"/>
      <c r="D33" s="113">
        <v>4.3281328636134875</v>
      </c>
      <c r="E33" s="115">
        <v>86</v>
      </c>
      <c r="F33" s="114">
        <v>34</v>
      </c>
      <c r="G33" s="114">
        <v>101</v>
      </c>
      <c r="H33" s="114">
        <v>77</v>
      </c>
      <c r="I33" s="140">
        <v>126</v>
      </c>
      <c r="J33" s="115">
        <v>-40</v>
      </c>
      <c r="K33" s="116">
        <v>-31.746031746031747</v>
      </c>
    </row>
    <row r="34" spans="1:11" ht="14.1" customHeight="1" x14ac:dyDescent="0.2">
      <c r="A34" s="306">
        <v>33</v>
      </c>
      <c r="B34" s="307" t="s">
        <v>253</v>
      </c>
      <c r="C34" s="308"/>
      <c r="D34" s="113">
        <v>2.2143935581278309</v>
      </c>
      <c r="E34" s="115">
        <v>44</v>
      </c>
      <c r="F34" s="114">
        <v>16</v>
      </c>
      <c r="G34" s="114">
        <v>59</v>
      </c>
      <c r="H34" s="114">
        <v>34</v>
      </c>
      <c r="I34" s="140">
        <v>59</v>
      </c>
      <c r="J34" s="115">
        <v>-15</v>
      </c>
      <c r="K34" s="116">
        <v>-25.423728813559322</v>
      </c>
    </row>
    <row r="35" spans="1:11" ht="14.1" customHeight="1" x14ac:dyDescent="0.2">
      <c r="A35" s="306">
        <v>34</v>
      </c>
      <c r="B35" s="307" t="s">
        <v>254</v>
      </c>
      <c r="C35" s="308"/>
      <c r="D35" s="113">
        <v>2.4660291897332662</v>
      </c>
      <c r="E35" s="115">
        <v>49</v>
      </c>
      <c r="F35" s="114">
        <v>34</v>
      </c>
      <c r="G35" s="114">
        <v>56</v>
      </c>
      <c r="H35" s="114">
        <v>36</v>
      </c>
      <c r="I35" s="140">
        <v>51</v>
      </c>
      <c r="J35" s="115">
        <v>-2</v>
      </c>
      <c r="K35" s="116">
        <v>-3.9215686274509802</v>
      </c>
    </row>
    <row r="36" spans="1:11" ht="14.1" customHeight="1" x14ac:dyDescent="0.2">
      <c r="A36" s="306">
        <v>41</v>
      </c>
      <c r="B36" s="307" t="s">
        <v>255</v>
      </c>
      <c r="C36" s="308"/>
      <c r="D36" s="113">
        <v>0.35228988424760949</v>
      </c>
      <c r="E36" s="115">
        <v>7</v>
      </c>
      <c r="F36" s="114">
        <v>6</v>
      </c>
      <c r="G36" s="114">
        <v>7</v>
      </c>
      <c r="H36" s="114">
        <v>6</v>
      </c>
      <c r="I36" s="140">
        <v>7</v>
      </c>
      <c r="J36" s="115">
        <v>0</v>
      </c>
      <c r="K36" s="116">
        <v>0</v>
      </c>
    </row>
    <row r="37" spans="1:11" ht="14.1" customHeight="1" x14ac:dyDescent="0.2">
      <c r="A37" s="306">
        <v>42</v>
      </c>
      <c r="B37" s="307" t="s">
        <v>256</v>
      </c>
      <c r="C37" s="308"/>
      <c r="D37" s="113">
        <v>0.25163563160543534</v>
      </c>
      <c r="E37" s="115">
        <v>5</v>
      </c>
      <c r="F37" s="114">
        <v>4</v>
      </c>
      <c r="G37" s="114">
        <v>0</v>
      </c>
      <c r="H37" s="114">
        <v>0</v>
      </c>
      <c r="I37" s="140" t="s">
        <v>513</v>
      </c>
      <c r="J37" s="115" t="s">
        <v>513</v>
      </c>
      <c r="K37" s="116" t="s">
        <v>513</v>
      </c>
    </row>
    <row r="38" spans="1:11" ht="14.1" customHeight="1" x14ac:dyDescent="0.2">
      <c r="A38" s="306">
        <v>43</v>
      </c>
      <c r="B38" s="307" t="s">
        <v>257</v>
      </c>
      <c r="C38" s="308"/>
      <c r="D38" s="113">
        <v>1.7111222949169602</v>
      </c>
      <c r="E38" s="115">
        <v>34</v>
      </c>
      <c r="F38" s="114">
        <v>40</v>
      </c>
      <c r="G38" s="114">
        <v>68</v>
      </c>
      <c r="H38" s="114">
        <v>40</v>
      </c>
      <c r="I38" s="140">
        <v>46</v>
      </c>
      <c r="J38" s="115">
        <v>-12</v>
      </c>
      <c r="K38" s="116">
        <v>-26.086956521739129</v>
      </c>
    </row>
    <row r="39" spans="1:11" ht="14.1" customHeight="1" x14ac:dyDescent="0.2">
      <c r="A39" s="306">
        <v>51</v>
      </c>
      <c r="B39" s="307" t="s">
        <v>258</v>
      </c>
      <c r="C39" s="308"/>
      <c r="D39" s="113">
        <v>7.8007045797684951</v>
      </c>
      <c r="E39" s="115">
        <v>155</v>
      </c>
      <c r="F39" s="114">
        <v>128</v>
      </c>
      <c r="G39" s="114">
        <v>257</v>
      </c>
      <c r="H39" s="114">
        <v>183</v>
      </c>
      <c r="I39" s="140">
        <v>164</v>
      </c>
      <c r="J39" s="115">
        <v>-9</v>
      </c>
      <c r="K39" s="116">
        <v>-5.4878048780487809</v>
      </c>
    </row>
    <row r="40" spans="1:11" ht="14.1" customHeight="1" x14ac:dyDescent="0.2">
      <c r="A40" s="306" t="s">
        <v>259</v>
      </c>
      <c r="B40" s="307" t="s">
        <v>260</v>
      </c>
      <c r="C40" s="308"/>
      <c r="D40" s="113">
        <v>6.7941620533467537</v>
      </c>
      <c r="E40" s="115">
        <v>135</v>
      </c>
      <c r="F40" s="114">
        <v>116</v>
      </c>
      <c r="G40" s="114">
        <v>216</v>
      </c>
      <c r="H40" s="114">
        <v>177</v>
      </c>
      <c r="I40" s="140">
        <v>151</v>
      </c>
      <c r="J40" s="115">
        <v>-16</v>
      </c>
      <c r="K40" s="116">
        <v>-10.596026490066226</v>
      </c>
    </row>
    <row r="41" spans="1:11" ht="14.1" customHeight="1" x14ac:dyDescent="0.2">
      <c r="A41" s="306"/>
      <c r="B41" s="307" t="s">
        <v>261</v>
      </c>
      <c r="C41" s="308"/>
      <c r="D41" s="113">
        <v>5.4856567689984903</v>
      </c>
      <c r="E41" s="115">
        <v>109</v>
      </c>
      <c r="F41" s="114">
        <v>104</v>
      </c>
      <c r="G41" s="114">
        <v>205</v>
      </c>
      <c r="H41" s="114">
        <v>168</v>
      </c>
      <c r="I41" s="140">
        <v>144</v>
      </c>
      <c r="J41" s="115">
        <v>-35</v>
      </c>
      <c r="K41" s="116">
        <v>-24.305555555555557</v>
      </c>
    </row>
    <row r="42" spans="1:11" ht="14.1" customHeight="1" x14ac:dyDescent="0.2">
      <c r="A42" s="306">
        <v>52</v>
      </c>
      <c r="B42" s="307" t="s">
        <v>262</v>
      </c>
      <c r="C42" s="308"/>
      <c r="D42" s="113">
        <v>8.1529944640161052</v>
      </c>
      <c r="E42" s="115">
        <v>162</v>
      </c>
      <c r="F42" s="114">
        <v>111</v>
      </c>
      <c r="G42" s="114">
        <v>249</v>
      </c>
      <c r="H42" s="114">
        <v>231</v>
      </c>
      <c r="I42" s="140">
        <v>297</v>
      </c>
      <c r="J42" s="115">
        <v>-135</v>
      </c>
      <c r="K42" s="116">
        <v>-45.454545454545453</v>
      </c>
    </row>
    <row r="43" spans="1:11" ht="14.1" customHeight="1" x14ac:dyDescent="0.2">
      <c r="A43" s="306" t="s">
        <v>263</v>
      </c>
      <c r="B43" s="307" t="s">
        <v>264</v>
      </c>
      <c r="C43" s="308"/>
      <c r="D43" s="113">
        <v>7.6497232008052336</v>
      </c>
      <c r="E43" s="115">
        <v>152</v>
      </c>
      <c r="F43" s="114">
        <v>101</v>
      </c>
      <c r="G43" s="114">
        <v>231</v>
      </c>
      <c r="H43" s="114">
        <v>204</v>
      </c>
      <c r="I43" s="140">
        <v>250</v>
      </c>
      <c r="J43" s="115">
        <v>-98</v>
      </c>
      <c r="K43" s="116">
        <v>-39.200000000000003</v>
      </c>
    </row>
    <row r="44" spans="1:11" ht="14.1" customHeight="1" x14ac:dyDescent="0.2">
      <c r="A44" s="306">
        <v>53</v>
      </c>
      <c r="B44" s="307" t="s">
        <v>265</v>
      </c>
      <c r="C44" s="308"/>
      <c r="D44" s="113">
        <v>0.70457976849521897</v>
      </c>
      <c r="E44" s="115">
        <v>14</v>
      </c>
      <c r="F44" s="114">
        <v>8</v>
      </c>
      <c r="G44" s="114">
        <v>17</v>
      </c>
      <c r="H44" s="114">
        <v>22</v>
      </c>
      <c r="I44" s="140">
        <v>15</v>
      </c>
      <c r="J44" s="115">
        <v>-1</v>
      </c>
      <c r="K44" s="116">
        <v>-6.666666666666667</v>
      </c>
    </row>
    <row r="45" spans="1:11" ht="14.1" customHeight="1" x14ac:dyDescent="0.2">
      <c r="A45" s="306" t="s">
        <v>266</v>
      </c>
      <c r="B45" s="307" t="s">
        <v>267</v>
      </c>
      <c r="C45" s="308"/>
      <c r="D45" s="113">
        <v>0.70457976849521897</v>
      </c>
      <c r="E45" s="115">
        <v>14</v>
      </c>
      <c r="F45" s="114">
        <v>8</v>
      </c>
      <c r="G45" s="114">
        <v>17</v>
      </c>
      <c r="H45" s="114">
        <v>21</v>
      </c>
      <c r="I45" s="140">
        <v>15</v>
      </c>
      <c r="J45" s="115">
        <v>-1</v>
      </c>
      <c r="K45" s="116">
        <v>-6.666666666666667</v>
      </c>
    </row>
    <row r="46" spans="1:11" ht="14.1" customHeight="1" x14ac:dyDescent="0.2">
      <c r="A46" s="306">
        <v>54</v>
      </c>
      <c r="B46" s="307" t="s">
        <v>268</v>
      </c>
      <c r="C46" s="308"/>
      <c r="D46" s="113">
        <v>3.875188726723704</v>
      </c>
      <c r="E46" s="115">
        <v>77</v>
      </c>
      <c r="F46" s="114">
        <v>81</v>
      </c>
      <c r="G46" s="114">
        <v>107</v>
      </c>
      <c r="H46" s="114">
        <v>79</v>
      </c>
      <c r="I46" s="140">
        <v>96</v>
      </c>
      <c r="J46" s="115">
        <v>-19</v>
      </c>
      <c r="K46" s="116">
        <v>-19.791666666666668</v>
      </c>
    </row>
    <row r="47" spans="1:11" ht="14.1" customHeight="1" x14ac:dyDescent="0.2">
      <c r="A47" s="306">
        <v>61</v>
      </c>
      <c r="B47" s="307" t="s">
        <v>269</v>
      </c>
      <c r="C47" s="308"/>
      <c r="D47" s="113">
        <v>4.0261701056869654</v>
      </c>
      <c r="E47" s="115">
        <v>80</v>
      </c>
      <c r="F47" s="114">
        <v>49</v>
      </c>
      <c r="G47" s="114">
        <v>91</v>
      </c>
      <c r="H47" s="114">
        <v>57</v>
      </c>
      <c r="I47" s="140">
        <v>53</v>
      </c>
      <c r="J47" s="115">
        <v>27</v>
      </c>
      <c r="K47" s="116">
        <v>50.943396226415096</v>
      </c>
    </row>
    <row r="48" spans="1:11" ht="14.1" customHeight="1" x14ac:dyDescent="0.2">
      <c r="A48" s="306">
        <v>62</v>
      </c>
      <c r="B48" s="307" t="s">
        <v>270</v>
      </c>
      <c r="C48" s="308"/>
      <c r="D48" s="113">
        <v>6.5425264217413188</v>
      </c>
      <c r="E48" s="115">
        <v>130</v>
      </c>
      <c r="F48" s="114">
        <v>114</v>
      </c>
      <c r="G48" s="114">
        <v>173</v>
      </c>
      <c r="H48" s="114">
        <v>111</v>
      </c>
      <c r="I48" s="140">
        <v>119</v>
      </c>
      <c r="J48" s="115">
        <v>11</v>
      </c>
      <c r="K48" s="116">
        <v>9.2436974789915958</v>
      </c>
    </row>
    <row r="49" spans="1:11" ht="14.1" customHeight="1" x14ac:dyDescent="0.2">
      <c r="A49" s="306">
        <v>63</v>
      </c>
      <c r="B49" s="307" t="s">
        <v>271</v>
      </c>
      <c r="C49" s="308"/>
      <c r="D49" s="113">
        <v>2.5666834423754405</v>
      </c>
      <c r="E49" s="115">
        <v>51</v>
      </c>
      <c r="F49" s="114">
        <v>22</v>
      </c>
      <c r="G49" s="114">
        <v>35</v>
      </c>
      <c r="H49" s="114">
        <v>39</v>
      </c>
      <c r="I49" s="140">
        <v>47</v>
      </c>
      <c r="J49" s="115">
        <v>4</v>
      </c>
      <c r="K49" s="116">
        <v>8.5106382978723403</v>
      </c>
    </row>
    <row r="50" spans="1:11" ht="14.1" customHeight="1" x14ac:dyDescent="0.2">
      <c r="A50" s="306" t="s">
        <v>272</v>
      </c>
      <c r="B50" s="307" t="s">
        <v>273</v>
      </c>
      <c r="C50" s="308"/>
      <c r="D50" s="113" t="s">
        <v>513</v>
      </c>
      <c r="E50" s="115" t="s">
        <v>513</v>
      </c>
      <c r="F50" s="114" t="s">
        <v>513</v>
      </c>
      <c r="G50" s="114">
        <v>4</v>
      </c>
      <c r="H50" s="114">
        <v>0</v>
      </c>
      <c r="I50" s="140">
        <v>0</v>
      </c>
      <c r="J50" s="115" t="s">
        <v>513</v>
      </c>
      <c r="K50" s="116" t="s">
        <v>513</v>
      </c>
    </row>
    <row r="51" spans="1:11" ht="14.1" customHeight="1" x14ac:dyDescent="0.2">
      <c r="A51" s="306" t="s">
        <v>274</v>
      </c>
      <c r="B51" s="307" t="s">
        <v>275</v>
      </c>
      <c r="C51" s="308"/>
      <c r="D51" s="113">
        <v>2.2647206844489181</v>
      </c>
      <c r="E51" s="115">
        <v>45</v>
      </c>
      <c r="F51" s="114">
        <v>20</v>
      </c>
      <c r="G51" s="114">
        <v>25</v>
      </c>
      <c r="H51" s="114">
        <v>38</v>
      </c>
      <c r="I51" s="140">
        <v>45</v>
      </c>
      <c r="J51" s="115">
        <v>0</v>
      </c>
      <c r="K51" s="116">
        <v>0</v>
      </c>
    </row>
    <row r="52" spans="1:11" ht="14.1" customHeight="1" x14ac:dyDescent="0.2">
      <c r="A52" s="306">
        <v>71</v>
      </c>
      <c r="B52" s="307" t="s">
        <v>276</v>
      </c>
      <c r="C52" s="308"/>
      <c r="D52" s="113">
        <v>7.7000503271263208</v>
      </c>
      <c r="E52" s="115">
        <v>153</v>
      </c>
      <c r="F52" s="114">
        <v>76</v>
      </c>
      <c r="G52" s="114">
        <v>167</v>
      </c>
      <c r="H52" s="114">
        <v>99</v>
      </c>
      <c r="I52" s="140">
        <v>177</v>
      </c>
      <c r="J52" s="115">
        <v>-24</v>
      </c>
      <c r="K52" s="116">
        <v>-13.559322033898304</v>
      </c>
    </row>
    <row r="53" spans="1:11" ht="14.1" customHeight="1" x14ac:dyDescent="0.2">
      <c r="A53" s="306" t="s">
        <v>277</v>
      </c>
      <c r="B53" s="307" t="s">
        <v>278</v>
      </c>
      <c r="C53" s="308"/>
      <c r="D53" s="113">
        <v>2.4660291897332662</v>
      </c>
      <c r="E53" s="115">
        <v>49</v>
      </c>
      <c r="F53" s="114">
        <v>26</v>
      </c>
      <c r="G53" s="114">
        <v>49</v>
      </c>
      <c r="H53" s="114">
        <v>32</v>
      </c>
      <c r="I53" s="140">
        <v>59</v>
      </c>
      <c r="J53" s="115">
        <v>-10</v>
      </c>
      <c r="K53" s="116">
        <v>-16.949152542372882</v>
      </c>
    </row>
    <row r="54" spans="1:11" ht="14.1" customHeight="1" x14ac:dyDescent="0.2">
      <c r="A54" s="306" t="s">
        <v>279</v>
      </c>
      <c r="B54" s="307" t="s">
        <v>280</v>
      </c>
      <c r="C54" s="308"/>
      <c r="D54" s="113">
        <v>4.6804227478610967</v>
      </c>
      <c r="E54" s="115">
        <v>93</v>
      </c>
      <c r="F54" s="114">
        <v>42</v>
      </c>
      <c r="G54" s="114">
        <v>107</v>
      </c>
      <c r="H54" s="114">
        <v>64</v>
      </c>
      <c r="I54" s="140">
        <v>105</v>
      </c>
      <c r="J54" s="115">
        <v>-12</v>
      </c>
      <c r="K54" s="116">
        <v>-11.428571428571429</v>
      </c>
    </row>
    <row r="55" spans="1:11" ht="14.1" customHeight="1" x14ac:dyDescent="0.2">
      <c r="A55" s="306">
        <v>72</v>
      </c>
      <c r="B55" s="307" t="s">
        <v>281</v>
      </c>
      <c r="C55" s="308"/>
      <c r="D55" s="113">
        <v>1.0568696527428283</v>
      </c>
      <c r="E55" s="115">
        <v>21</v>
      </c>
      <c r="F55" s="114">
        <v>15</v>
      </c>
      <c r="G55" s="114">
        <v>39</v>
      </c>
      <c r="H55" s="114">
        <v>19</v>
      </c>
      <c r="I55" s="140">
        <v>21</v>
      </c>
      <c r="J55" s="115">
        <v>0</v>
      </c>
      <c r="K55" s="116">
        <v>0</v>
      </c>
    </row>
    <row r="56" spans="1:11" ht="14.1" customHeight="1" x14ac:dyDescent="0.2">
      <c r="A56" s="306" t="s">
        <v>282</v>
      </c>
      <c r="B56" s="307" t="s">
        <v>283</v>
      </c>
      <c r="C56" s="308"/>
      <c r="D56" s="113">
        <v>0.50327126321087068</v>
      </c>
      <c r="E56" s="115">
        <v>10</v>
      </c>
      <c r="F56" s="114" t="s">
        <v>513</v>
      </c>
      <c r="G56" s="114">
        <v>20</v>
      </c>
      <c r="H56" s="114">
        <v>6</v>
      </c>
      <c r="I56" s="140" t="s">
        <v>513</v>
      </c>
      <c r="J56" s="115" t="s">
        <v>513</v>
      </c>
      <c r="K56" s="116" t="s">
        <v>513</v>
      </c>
    </row>
    <row r="57" spans="1:11" ht="14.1" customHeight="1" x14ac:dyDescent="0.2">
      <c r="A57" s="306" t="s">
        <v>284</v>
      </c>
      <c r="B57" s="307" t="s">
        <v>285</v>
      </c>
      <c r="C57" s="308"/>
      <c r="D57" s="113" t="s">
        <v>513</v>
      </c>
      <c r="E57" s="115" t="s">
        <v>513</v>
      </c>
      <c r="F57" s="114">
        <v>10</v>
      </c>
      <c r="G57" s="114">
        <v>12</v>
      </c>
      <c r="H57" s="114">
        <v>9</v>
      </c>
      <c r="I57" s="140">
        <v>14</v>
      </c>
      <c r="J57" s="115" t="s">
        <v>513</v>
      </c>
      <c r="K57" s="116" t="s">
        <v>513</v>
      </c>
    </row>
    <row r="58" spans="1:11" ht="14.1" customHeight="1" x14ac:dyDescent="0.2">
      <c r="A58" s="306">
        <v>73</v>
      </c>
      <c r="B58" s="307" t="s">
        <v>286</v>
      </c>
      <c r="C58" s="308"/>
      <c r="D58" s="113">
        <v>1.0568696527428283</v>
      </c>
      <c r="E58" s="115">
        <v>21</v>
      </c>
      <c r="F58" s="114">
        <v>15</v>
      </c>
      <c r="G58" s="114">
        <v>30</v>
      </c>
      <c r="H58" s="114">
        <v>18</v>
      </c>
      <c r="I58" s="140">
        <v>21</v>
      </c>
      <c r="J58" s="115">
        <v>0</v>
      </c>
      <c r="K58" s="116">
        <v>0</v>
      </c>
    </row>
    <row r="59" spans="1:11" ht="14.1" customHeight="1" x14ac:dyDescent="0.2">
      <c r="A59" s="306" t="s">
        <v>287</v>
      </c>
      <c r="B59" s="307" t="s">
        <v>288</v>
      </c>
      <c r="C59" s="308"/>
      <c r="D59" s="113">
        <v>0.80523402113739306</v>
      </c>
      <c r="E59" s="115">
        <v>16</v>
      </c>
      <c r="F59" s="114">
        <v>14</v>
      </c>
      <c r="G59" s="114">
        <v>24</v>
      </c>
      <c r="H59" s="114">
        <v>18</v>
      </c>
      <c r="I59" s="140">
        <v>19</v>
      </c>
      <c r="J59" s="115">
        <v>-3</v>
      </c>
      <c r="K59" s="116">
        <v>-15.789473684210526</v>
      </c>
    </row>
    <row r="60" spans="1:11" ht="14.1" customHeight="1" x14ac:dyDescent="0.2">
      <c r="A60" s="306">
        <v>81</v>
      </c>
      <c r="B60" s="307" t="s">
        <v>289</v>
      </c>
      <c r="C60" s="308"/>
      <c r="D60" s="113">
        <v>7.498741821841973</v>
      </c>
      <c r="E60" s="115">
        <v>149</v>
      </c>
      <c r="F60" s="114">
        <v>170</v>
      </c>
      <c r="G60" s="114">
        <v>155</v>
      </c>
      <c r="H60" s="114">
        <v>99</v>
      </c>
      <c r="I60" s="140">
        <v>126</v>
      </c>
      <c r="J60" s="115">
        <v>23</v>
      </c>
      <c r="K60" s="116">
        <v>18.253968253968253</v>
      </c>
    </row>
    <row r="61" spans="1:11" ht="14.1" customHeight="1" x14ac:dyDescent="0.2">
      <c r="A61" s="306" t="s">
        <v>290</v>
      </c>
      <c r="B61" s="307" t="s">
        <v>291</v>
      </c>
      <c r="C61" s="308"/>
      <c r="D61" s="113">
        <v>2.8183190739808759</v>
      </c>
      <c r="E61" s="115">
        <v>56</v>
      </c>
      <c r="F61" s="114">
        <v>22</v>
      </c>
      <c r="G61" s="114">
        <v>62</v>
      </c>
      <c r="H61" s="114">
        <v>17</v>
      </c>
      <c r="I61" s="140">
        <v>44</v>
      </c>
      <c r="J61" s="115">
        <v>12</v>
      </c>
      <c r="K61" s="116">
        <v>27.272727272727273</v>
      </c>
    </row>
    <row r="62" spans="1:11" ht="14.1" customHeight="1" x14ac:dyDescent="0.2">
      <c r="A62" s="306" t="s">
        <v>292</v>
      </c>
      <c r="B62" s="307" t="s">
        <v>293</v>
      </c>
      <c r="C62" s="308"/>
      <c r="D62" s="113">
        <v>2.5163563160543534</v>
      </c>
      <c r="E62" s="115">
        <v>50</v>
      </c>
      <c r="F62" s="114">
        <v>93</v>
      </c>
      <c r="G62" s="114">
        <v>43</v>
      </c>
      <c r="H62" s="114">
        <v>45</v>
      </c>
      <c r="I62" s="140">
        <v>36</v>
      </c>
      <c r="J62" s="115">
        <v>14</v>
      </c>
      <c r="K62" s="116">
        <v>38.888888888888886</v>
      </c>
    </row>
    <row r="63" spans="1:11" ht="14.1" customHeight="1" x14ac:dyDescent="0.2">
      <c r="A63" s="306"/>
      <c r="B63" s="307" t="s">
        <v>294</v>
      </c>
      <c r="C63" s="308"/>
      <c r="D63" s="113">
        <v>2.4157020634121791</v>
      </c>
      <c r="E63" s="115">
        <v>48</v>
      </c>
      <c r="F63" s="114">
        <v>89</v>
      </c>
      <c r="G63" s="114">
        <v>40</v>
      </c>
      <c r="H63" s="114">
        <v>39</v>
      </c>
      <c r="I63" s="140">
        <v>35</v>
      </c>
      <c r="J63" s="115">
        <v>13</v>
      </c>
      <c r="K63" s="116">
        <v>37.142857142857146</v>
      </c>
    </row>
    <row r="64" spans="1:11" ht="14.1" customHeight="1" x14ac:dyDescent="0.2">
      <c r="A64" s="306" t="s">
        <v>295</v>
      </c>
      <c r="B64" s="307" t="s">
        <v>296</v>
      </c>
      <c r="C64" s="308"/>
      <c r="D64" s="113">
        <v>0.9562154001006542</v>
      </c>
      <c r="E64" s="115">
        <v>19</v>
      </c>
      <c r="F64" s="114">
        <v>14</v>
      </c>
      <c r="G64" s="114">
        <v>21</v>
      </c>
      <c r="H64" s="114">
        <v>13</v>
      </c>
      <c r="I64" s="140">
        <v>16</v>
      </c>
      <c r="J64" s="115">
        <v>3</v>
      </c>
      <c r="K64" s="116">
        <v>18.75</v>
      </c>
    </row>
    <row r="65" spans="1:11" ht="14.1" customHeight="1" x14ac:dyDescent="0.2">
      <c r="A65" s="306" t="s">
        <v>297</v>
      </c>
      <c r="B65" s="307" t="s">
        <v>298</v>
      </c>
      <c r="C65" s="308"/>
      <c r="D65" s="113">
        <v>0.55359838953195772</v>
      </c>
      <c r="E65" s="115">
        <v>11</v>
      </c>
      <c r="F65" s="114">
        <v>25</v>
      </c>
      <c r="G65" s="114">
        <v>18</v>
      </c>
      <c r="H65" s="114">
        <v>12</v>
      </c>
      <c r="I65" s="140">
        <v>18</v>
      </c>
      <c r="J65" s="115">
        <v>-7</v>
      </c>
      <c r="K65" s="116">
        <v>-38.888888888888886</v>
      </c>
    </row>
    <row r="66" spans="1:11" ht="14.1" customHeight="1" x14ac:dyDescent="0.2">
      <c r="A66" s="306">
        <v>82</v>
      </c>
      <c r="B66" s="307" t="s">
        <v>299</v>
      </c>
      <c r="C66" s="308"/>
      <c r="D66" s="113">
        <v>4.3281328636134875</v>
      </c>
      <c r="E66" s="115">
        <v>86</v>
      </c>
      <c r="F66" s="114">
        <v>67</v>
      </c>
      <c r="G66" s="114">
        <v>107</v>
      </c>
      <c r="H66" s="114">
        <v>94</v>
      </c>
      <c r="I66" s="140">
        <v>113</v>
      </c>
      <c r="J66" s="115">
        <v>-27</v>
      </c>
      <c r="K66" s="116">
        <v>-23.893805309734514</v>
      </c>
    </row>
    <row r="67" spans="1:11" ht="14.1" customHeight="1" x14ac:dyDescent="0.2">
      <c r="A67" s="306" t="s">
        <v>300</v>
      </c>
      <c r="B67" s="307" t="s">
        <v>301</v>
      </c>
      <c r="C67" s="308"/>
      <c r="D67" s="113">
        <v>2.6170105686965273</v>
      </c>
      <c r="E67" s="115">
        <v>52</v>
      </c>
      <c r="F67" s="114">
        <v>37</v>
      </c>
      <c r="G67" s="114">
        <v>72</v>
      </c>
      <c r="H67" s="114">
        <v>51</v>
      </c>
      <c r="I67" s="140">
        <v>64</v>
      </c>
      <c r="J67" s="115">
        <v>-12</v>
      </c>
      <c r="K67" s="116">
        <v>-18.75</v>
      </c>
    </row>
    <row r="68" spans="1:11" ht="14.1" customHeight="1" x14ac:dyDescent="0.2">
      <c r="A68" s="306" t="s">
        <v>302</v>
      </c>
      <c r="B68" s="307" t="s">
        <v>303</v>
      </c>
      <c r="C68" s="308"/>
      <c r="D68" s="113">
        <v>1.2581781580271767</v>
      </c>
      <c r="E68" s="115">
        <v>25</v>
      </c>
      <c r="F68" s="114">
        <v>28</v>
      </c>
      <c r="G68" s="114">
        <v>34</v>
      </c>
      <c r="H68" s="114">
        <v>35</v>
      </c>
      <c r="I68" s="140">
        <v>39</v>
      </c>
      <c r="J68" s="115">
        <v>-14</v>
      </c>
      <c r="K68" s="116">
        <v>-35.897435897435898</v>
      </c>
    </row>
    <row r="69" spans="1:11" ht="14.1" customHeight="1" x14ac:dyDescent="0.2">
      <c r="A69" s="306">
        <v>83</v>
      </c>
      <c r="B69" s="307" t="s">
        <v>304</v>
      </c>
      <c r="C69" s="308"/>
      <c r="D69" s="113">
        <v>3.8248616004026168</v>
      </c>
      <c r="E69" s="115">
        <v>76</v>
      </c>
      <c r="F69" s="114">
        <v>68</v>
      </c>
      <c r="G69" s="114">
        <v>205</v>
      </c>
      <c r="H69" s="114">
        <v>66</v>
      </c>
      <c r="I69" s="140">
        <v>85</v>
      </c>
      <c r="J69" s="115">
        <v>-9</v>
      </c>
      <c r="K69" s="116">
        <v>-10.588235294117647</v>
      </c>
    </row>
    <row r="70" spans="1:11" ht="14.1" customHeight="1" x14ac:dyDescent="0.2">
      <c r="A70" s="306" t="s">
        <v>305</v>
      </c>
      <c r="B70" s="307" t="s">
        <v>306</v>
      </c>
      <c r="C70" s="308"/>
      <c r="D70" s="113">
        <v>3.1202818319073979</v>
      </c>
      <c r="E70" s="115">
        <v>62</v>
      </c>
      <c r="F70" s="114">
        <v>56</v>
      </c>
      <c r="G70" s="114">
        <v>180</v>
      </c>
      <c r="H70" s="114">
        <v>47</v>
      </c>
      <c r="I70" s="140">
        <v>71</v>
      </c>
      <c r="J70" s="115">
        <v>-9</v>
      </c>
      <c r="K70" s="116">
        <v>-12.67605633802817</v>
      </c>
    </row>
    <row r="71" spans="1:11" ht="14.1" customHeight="1" x14ac:dyDescent="0.2">
      <c r="A71" s="306"/>
      <c r="B71" s="307" t="s">
        <v>307</v>
      </c>
      <c r="C71" s="308"/>
      <c r="D71" s="113">
        <v>2.6170105686965273</v>
      </c>
      <c r="E71" s="115">
        <v>52</v>
      </c>
      <c r="F71" s="114">
        <v>43</v>
      </c>
      <c r="G71" s="114">
        <v>156</v>
      </c>
      <c r="H71" s="114">
        <v>36</v>
      </c>
      <c r="I71" s="140">
        <v>59</v>
      </c>
      <c r="J71" s="115">
        <v>-7</v>
      </c>
      <c r="K71" s="116">
        <v>-11.864406779661017</v>
      </c>
    </row>
    <row r="72" spans="1:11" ht="14.1" customHeight="1" x14ac:dyDescent="0.2">
      <c r="A72" s="306">
        <v>84</v>
      </c>
      <c r="B72" s="307" t="s">
        <v>308</v>
      </c>
      <c r="C72" s="308"/>
      <c r="D72" s="113">
        <v>0.55359838953195772</v>
      </c>
      <c r="E72" s="115">
        <v>11</v>
      </c>
      <c r="F72" s="114">
        <v>6</v>
      </c>
      <c r="G72" s="114">
        <v>18</v>
      </c>
      <c r="H72" s="114">
        <v>6</v>
      </c>
      <c r="I72" s="140">
        <v>12</v>
      </c>
      <c r="J72" s="115">
        <v>-1</v>
      </c>
      <c r="K72" s="116">
        <v>-8.3333333333333339</v>
      </c>
    </row>
    <row r="73" spans="1:11" ht="14.1" customHeight="1" x14ac:dyDescent="0.2">
      <c r="A73" s="306" t="s">
        <v>309</v>
      </c>
      <c r="B73" s="307" t="s">
        <v>310</v>
      </c>
      <c r="C73" s="308"/>
      <c r="D73" s="113">
        <v>0.40261701056869653</v>
      </c>
      <c r="E73" s="115">
        <v>8</v>
      </c>
      <c r="F73" s="114">
        <v>3</v>
      </c>
      <c r="G73" s="114">
        <v>11</v>
      </c>
      <c r="H73" s="114" t="s">
        <v>513</v>
      </c>
      <c r="I73" s="140">
        <v>5</v>
      </c>
      <c r="J73" s="115">
        <v>3</v>
      </c>
      <c r="K73" s="116">
        <v>60</v>
      </c>
    </row>
    <row r="74" spans="1:11" ht="14.1" customHeight="1" x14ac:dyDescent="0.2">
      <c r="A74" s="306" t="s">
        <v>311</v>
      </c>
      <c r="B74" s="307" t="s">
        <v>312</v>
      </c>
      <c r="C74" s="308"/>
      <c r="D74" s="113">
        <v>0</v>
      </c>
      <c r="E74" s="115">
        <v>0</v>
      </c>
      <c r="F74" s="114">
        <v>0</v>
      </c>
      <c r="G74" s="114" t="s">
        <v>513</v>
      </c>
      <c r="H74" s="114">
        <v>0</v>
      </c>
      <c r="I74" s="140" t="s">
        <v>513</v>
      </c>
      <c r="J74" s="115" t="s">
        <v>513</v>
      </c>
      <c r="K74" s="116" t="s">
        <v>513</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v>0</v>
      </c>
      <c r="E76" s="115">
        <v>0</v>
      </c>
      <c r="F76" s="114" t="s">
        <v>513</v>
      </c>
      <c r="G76" s="114" t="s">
        <v>513</v>
      </c>
      <c r="H76" s="114">
        <v>4</v>
      </c>
      <c r="I76" s="140">
        <v>5</v>
      </c>
      <c r="J76" s="115">
        <v>-5</v>
      </c>
      <c r="K76" s="116">
        <v>-100</v>
      </c>
    </row>
    <row r="77" spans="1:11" ht="14.1" customHeight="1" x14ac:dyDescent="0.2">
      <c r="A77" s="306">
        <v>92</v>
      </c>
      <c r="B77" s="307" t="s">
        <v>316</v>
      </c>
      <c r="C77" s="308"/>
      <c r="D77" s="113">
        <v>0.60392551585304477</v>
      </c>
      <c r="E77" s="115">
        <v>12</v>
      </c>
      <c r="F77" s="114">
        <v>5</v>
      </c>
      <c r="G77" s="114">
        <v>5</v>
      </c>
      <c r="H77" s="114">
        <v>5</v>
      </c>
      <c r="I77" s="140">
        <v>7</v>
      </c>
      <c r="J77" s="115">
        <v>5</v>
      </c>
      <c r="K77" s="116">
        <v>71.428571428571431</v>
      </c>
    </row>
    <row r="78" spans="1:11" ht="14.1" customHeight="1" x14ac:dyDescent="0.2">
      <c r="A78" s="306">
        <v>93</v>
      </c>
      <c r="B78" s="307" t="s">
        <v>317</v>
      </c>
      <c r="C78" s="308"/>
      <c r="D78" s="113" t="s">
        <v>513</v>
      </c>
      <c r="E78" s="115" t="s">
        <v>513</v>
      </c>
      <c r="F78" s="114" t="s">
        <v>513</v>
      </c>
      <c r="G78" s="114" t="s">
        <v>513</v>
      </c>
      <c r="H78" s="114">
        <v>0</v>
      </c>
      <c r="I78" s="140">
        <v>6</v>
      </c>
      <c r="J78" s="115" t="s">
        <v>513</v>
      </c>
      <c r="K78" s="116" t="s">
        <v>513</v>
      </c>
    </row>
    <row r="79" spans="1:11" ht="14.1" customHeight="1" x14ac:dyDescent="0.2">
      <c r="A79" s="306">
        <v>94</v>
      </c>
      <c r="B79" s="307" t="s">
        <v>318</v>
      </c>
      <c r="C79" s="308"/>
      <c r="D79" s="113" t="s">
        <v>513</v>
      </c>
      <c r="E79" s="115" t="s">
        <v>513</v>
      </c>
      <c r="F79" s="114" t="s">
        <v>513</v>
      </c>
      <c r="G79" s="114" t="s">
        <v>513</v>
      </c>
      <c r="H79" s="114">
        <v>0</v>
      </c>
      <c r="I79" s="140" t="s">
        <v>513</v>
      </c>
      <c r="J79" s="115" t="s">
        <v>513</v>
      </c>
      <c r="K79" s="116" t="s">
        <v>513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t="s">
        <v>513</v>
      </c>
      <c r="E81" s="143" t="s">
        <v>513</v>
      </c>
      <c r="F81" s="144" t="s">
        <v>513</v>
      </c>
      <c r="G81" s="144">
        <v>16</v>
      </c>
      <c r="H81" s="144" t="s">
        <v>513</v>
      </c>
      <c r="I81" s="145">
        <v>0</v>
      </c>
      <c r="J81" s="143" t="s">
        <v>513</v>
      </c>
      <c r="K81" s="146" t="s">
        <v>513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2058</v>
      </c>
      <c r="E11" s="114">
        <v>1827</v>
      </c>
      <c r="F11" s="114">
        <v>2378</v>
      </c>
      <c r="G11" s="114">
        <v>1661</v>
      </c>
      <c r="H11" s="140">
        <v>2180</v>
      </c>
      <c r="I11" s="115">
        <v>-122</v>
      </c>
      <c r="J11" s="116">
        <v>-5.5963302752293576</v>
      </c>
    </row>
    <row r="12" spans="1:15" s="110" customFormat="1" ht="24.95" customHeight="1" x14ac:dyDescent="0.2">
      <c r="A12" s="193" t="s">
        <v>132</v>
      </c>
      <c r="B12" s="194" t="s">
        <v>133</v>
      </c>
      <c r="C12" s="113" t="s">
        <v>513</v>
      </c>
      <c r="D12" s="115" t="s">
        <v>513</v>
      </c>
      <c r="E12" s="114" t="s">
        <v>513</v>
      </c>
      <c r="F12" s="114" t="s">
        <v>513</v>
      </c>
      <c r="G12" s="114">
        <v>101</v>
      </c>
      <c r="H12" s="140" t="s">
        <v>513</v>
      </c>
      <c r="I12" s="115" t="s">
        <v>513</v>
      </c>
      <c r="J12" s="116" t="s">
        <v>513</v>
      </c>
    </row>
    <row r="13" spans="1:15" s="110" customFormat="1" ht="24.95" customHeight="1" x14ac:dyDescent="0.2">
      <c r="A13" s="193" t="s">
        <v>134</v>
      </c>
      <c r="B13" s="199" t="s">
        <v>214</v>
      </c>
      <c r="C13" s="113" t="s">
        <v>513</v>
      </c>
      <c r="D13" s="115" t="s">
        <v>513</v>
      </c>
      <c r="E13" s="114" t="s">
        <v>513</v>
      </c>
      <c r="F13" s="114" t="s">
        <v>513</v>
      </c>
      <c r="G13" s="114">
        <v>23</v>
      </c>
      <c r="H13" s="140" t="s">
        <v>513</v>
      </c>
      <c r="I13" s="115" t="s">
        <v>513</v>
      </c>
      <c r="J13" s="116" t="s">
        <v>513</v>
      </c>
    </row>
    <row r="14" spans="1:15" s="287" customFormat="1" ht="24.95" customHeight="1" x14ac:dyDescent="0.2">
      <c r="A14" s="193" t="s">
        <v>215</v>
      </c>
      <c r="B14" s="199" t="s">
        <v>137</v>
      </c>
      <c r="C14" s="113">
        <v>18.367346938775512</v>
      </c>
      <c r="D14" s="115">
        <v>378</v>
      </c>
      <c r="E14" s="114">
        <v>212</v>
      </c>
      <c r="F14" s="114">
        <v>297</v>
      </c>
      <c r="G14" s="114">
        <v>213</v>
      </c>
      <c r="H14" s="140">
        <v>368</v>
      </c>
      <c r="I14" s="115">
        <v>10</v>
      </c>
      <c r="J14" s="116">
        <v>2.7173913043478262</v>
      </c>
      <c r="K14" s="110"/>
      <c r="L14" s="110"/>
      <c r="M14" s="110"/>
      <c r="N14" s="110"/>
      <c r="O14" s="110"/>
    </row>
    <row r="15" spans="1:15" s="110" customFormat="1" ht="24.95" customHeight="1" x14ac:dyDescent="0.2">
      <c r="A15" s="193" t="s">
        <v>216</v>
      </c>
      <c r="B15" s="199" t="s">
        <v>217</v>
      </c>
      <c r="C15" s="113">
        <v>5.9280855199222549</v>
      </c>
      <c r="D15" s="115">
        <v>122</v>
      </c>
      <c r="E15" s="114">
        <v>66</v>
      </c>
      <c r="F15" s="114">
        <v>106</v>
      </c>
      <c r="G15" s="114">
        <v>64</v>
      </c>
      <c r="H15" s="140">
        <v>134</v>
      </c>
      <c r="I15" s="115">
        <v>-12</v>
      </c>
      <c r="J15" s="116">
        <v>-8.9552238805970141</v>
      </c>
    </row>
    <row r="16" spans="1:15" s="287" customFormat="1" ht="24.95" customHeight="1" x14ac:dyDescent="0.2">
      <c r="A16" s="193" t="s">
        <v>218</v>
      </c>
      <c r="B16" s="199" t="s">
        <v>141</v>
      </c>
      <c r="C16" s="113">
        <v>6.7541302235179783</v>
      </c>
      <c r="D16" s="115">
        <v>139</v>
      </c>
      <c r="E16" s="114">
        <v>95</v>
      </c>
      <c r="F16" s="114">
        <v>131</v>
      </c>
      <c r="G16" s="114">
        <v>95</v>
      </c>
      <c r="H16" s="140">
        <v>158</v>
      </c>
      <c r="I16" s="115">
        <v>-19</v>
      </c>
      <c r="J16" s="116">
        <v>-12.025316455696203</v>
      </c>
      <c r="K16" s="110"/>
      <c r="L16" s="110"/>
      <c r="M16" s="110"/>
      <c r="N16" s="110"/>
      <c r="O16" s="110"/>
    </row>
    <row r="17" spans="1:15" s="110" customFormat="1" ht="24.95" customHeight="1" x14ac:dyDescent="0.2">
      <c r="A17" s="193" t="s">
        <v>142</v>
      </c>
      <c r="B17" s="199" t="s">
        <v>220</v>
      </c>
      <c r="C17" s="113">
        <v>5.685131195335277</v>
      </c>
      <c r="D17" s="115">
        <v>117</v>
      </c>
      <c r="E17" s="114">
        <v>51</v>
      </c>
      <c r="F17" s="114">
        <v>60</v>
      </c>
      <c r="G17" s="114">
        <v>54</v>
      </c>
      <c r="H17" s="140">
        <v>76</v>
      </c>
      <c r="I17" s="115">
        <v>41</v>
      </c>
      <c r="J17" s="116">
        <v>53.94736842105263</v>
      </c>
    </row>
    <row r="18" spans="1:15" s="287" customFormat="1" ht="24.95" customHeight="1" x14ac:dyDescent="0.2">
      <c r="A18" s="201" t="s">
        <v>144</v>
      </c>
      <c r="B18" s="202" t="s">
        <v>145</v>
      </c>
      <c r="C18" s="113">
        <v>8.7463556851311957</v>
      </c>
      <c r="D18" s="115">
        <v>180</v>
      </c>
      <c r="E18" s="114">
        <v>182</v>
      </c>
      <c r="F18" s="114">
        <v>215</v>
      </c>
      <c r="G18" s="114">
        <v>177</v>
      </c>
      <c r="H18" s="140">
        <v>187</v>
      </c>
      <c r="I18" s="115">
        <v>-7</v>
      </c>
      <c r="J18" s="116">
        <v>-3.7433155080213902</v>
      </c>
      <c r="K18" s="110"/>
      <c r="L18" s="110"/>
      <c r="M18" s="110"/>
      <c r="N18" s="110"/>
      <c r="O18" s="110"/>
    </row>
    <row r="19" spans="1:15" s="110" customFormat="1" ht="24.95" customHeight="1" x14ac:dyDescent="0.2">
      <c r="A19" s="193" t="s">
        <v>146</v>
      </c>
      <c r="B19" s="199" t="s">
        <v>147</v>
      </c>
      <c r="C19" s="113">
        <v>15.597667638483966</v>
      </c>
      <c r="D19" s="115">
        <v>321</v>
      </c>
      <c r="E19" s="114">
        <v>249</v>
      </c>
      <c r="F19" s="114">
        <v>352</v>
      </c>
      <c r="G19" s="114">
        <v>254</v>
      </c>
      <c r="H19" s="140">
        <v>327</v>
      </c>
      <c r="I19" s="115">
        <v>-6</v>
      </c>
      <c r="J19" s="116">
        <v>-1.834862385321101</v>
      </c>
    </row>
    <row r="20" spans="1:15" s="287" customFormat="1" ht="24.95" customHeight="1" x14ac:dyDescent="0.2">
      <c r="A20" s="193" t="s">
        <v>148</v>
      </c>
      <c r="B20" s="199" t="s">
        <v>149</v>
      </c>
      <c r="C20" s="113">
        <v>15.937803692905733</v>
      </c>
      <c r="D20" s="115">
        <v>328</v>
      </c>
      <c r="E20" s="114">
        <v>277</v>
      </c>
      <c r="F20" s="114">
        <v>321</v>
      </c>
      <c r="G20" s="114">
        <v>244</v>
      </c>
      <c r="H20" s="140">
        <v>387</v>
      </c>
      <c r="I20" s="115">
        <v>-59</v>
      </c>
      <c r="J20" s="116">
        <v>-15.24547803617571</v>
      </c>
      <c r="K20" s="110"/>
      <c r="L20" s="110"/>
      <c r="M20" s="110"/>
      <c r="N20" s="110"/>
      <c r="O20" s="110"/>
    </row>
    <row r="21" spans="1:15" s="110" customFormat="1" ht="24.95" customHeight="1" x14ac:dyDescent="0.2">
      <c r="A21" s="201" t="s">
        <v>150</v>
      </c>
      <c r="B21" s="202" t="s">
        <v>151</v>
      </c>
      <c r="C21" s="113" t="s">
        <v>513</v>
      </c>
      <c r="D21" s="115" t="s">
        <v>513</v>
      </c>
      <c r="E21" s="114" t="s">
        <v>513</v>
      </c>
      <c r="F21" s="114" t="s">
        <v>513</v>
      </c>
      <c r="G21" s="114" t="s">
        <v>513</v>
      </c>
      <c r="H21" s="140" t="s">
        <v>513</v>
      </c>
      <c r="I21" s="115" t="s">
        <v>513</v>
      </c>
      <c r="J21" s="116" t="s">
        <v>513</v>
      </c>
    </row>
    <row r="22" spans="1:15" s="110" customFormat="1" ht="24.95" customHeight="1" x14ac:dyDescent="0.2">
      <c r="A22" s="201" t="s">
        <v>152</v>
      </c>
      <c r="B22" s="199" t="s">
        <v>153</v>
      </c>
      <c r="C22" s="113">
        <v>1.749271137026239</v>
      </c>
      <c r="D22" s="115">
        <v>36</v>
      </c>
      <c r="E22" s="114">
        <v>40</v>
      </c>
      <c r="F22" s="114">
        <v>54</v>
      </c>
      <c r="G22" s="114">
        <v>32</v>
      </c>
      <c r="H22" s="140">
        <v>30</v>
      </c>
      <c r="I22" s="115">
        <v>6</v>
      </c>
      <c r="J22" s="116">
        <v>20</v>
      </c>
    </row>
    <row r="23" spans="1:15" s="110" customFormat="1" ht="24.95" customHeight="1" x14ac:dyDescent="0.2">
      <c r="A23" s="193" t="s">
        <v>154</v>
      </c>
      <c r="B23" s="199" t="s">
        <v>155</v>
      </c>
      <c r="C23" s="113">
        <v>1.0204081632653061</v>
      </c>
      <c r="D23" s="115">
        <v>21</v>
      </c>
      <c r="E23" s="114">
        <v>13</v>
      </c>
      <c r="F23" s="114">
        <v>13</v>
      </c>
      <c r="G23" s="114">
        <v>16</v>
      </c>
      <c r="H23" s="140">
        <v>24</v>
      </c>
      <c r="I23" s="115">
        <v>-3</v>
      </c>
      <c r="J23" s="116">
        <v>-12.5</v>
      </c>
    </row>
    <row r="24" spans="1:15" s="110" customFormat="1" ht="24.95" customHeight="1" x14ac:dyDescent="0.2">
      <c r="A24" s="193" t="s">
        <v>156</v>
      </c>
      <c r="B24" s="199" t="s">
        <v>221</v>
      </c>
      <c r="C24" s="113">
        <v>3.2069970845481048</v>
      </c>
      <c r="D24" s="115">
        <v>66</v>
      </c>
      <c r="E24" s="114">
        <v>28</v>
      </c>
      <c r="F24" s="114">
        <v>64</v>
      </c>
      <c r="G24" s="114">
        <v>34</v>
      </c>
      <c r="H24" s="140">
        <v>45</v>
      </c>
      <c r="I24" s="115">
        <v>21</v>
      </c>
      <c r="J24" s="116">
        <v>46.666666666666664</v>
      </c>
    </row>
    <row r="25" spans="1:15" s="110" customFormat="1" ht="24.95" customHeight="1" x14ac:dyDescent="0.2">
      <c r="A25" s="193" t="s">
        <v>222</v>
      </c>
      <c r="B25" s="204" t="s">
        <v>159</v>
      </c>
      <c r="C25" s="113">
        <v>3.6443148688046647</v>
      </c>
      <c r="D25" s="115">
        <v>75</v>
      </c>
      <c r="E25" s="114">
        <v>61</v>
      </c>
      <c r="F25" s="114">
        <v>77</v>
      </c>
      <c r="G25" s="114">
        <v>66</v>
      </c>
      <c r="H25" s="140">
        <v>82</v>
      </c>
      <c r="I25" s="115">
        <v>-7</v>
      </c>
      <c r="J25" s="116">
        <v>-8.536585365853659</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1.6034985422740524</v>
      </c>
      <c r="D27" s="115">
        <v>33</v>
      </c>
      <c r="E27" s="114">
        <v>30</v>
      </c>
      <c r="F27" s="114">
        <v>45</v>
      </c>
      <c r="G27" s="114">
        <v>26</v>
      </c>
      <c r="H27" s="140">
        <v>28</v>
      </c>
      <c r="I27" s="115">
        <v>5</v>
      </c>
      <c r="J27" s="116">
        <v>17.857142857142858</v>
      </c>
    </row>
    <row r="28" spans="1:15" s="110" customFormat="1" ht="24.95" customHeight="1" x14ac:dyDescent="0.2">
      <c r="A28" s="193" t="s">
        <v>163</v>
      </c>
      <c r="B28" s="199" t="s">
        <v>164</v>
      </c>
      <c r="C28" s="113">
        <v>2.2351797862001943</v>
      </c>
      <c r="D28" s="115">
        <v>46</v>
      </c>
      <c r="E28" s="114">
        <v>39</v>
      </c>
      <c r="F28" s="114">
        <v>141</v>
      </c>
      <c r="G28" s="114">
        <v>34</v>
      </c>
      <c r="H28" s="140">
        <v>46</v>
      </c>
      <c r="I28" s="115">
        <v>0</v>
      </c>
      <c r="J28" s="116">
        <v>0</v>
      </c>
    </row>
    <row r="29" spans="1:15" s="110" customFormat="1" ht="24.95" customHeight="1" x14ac:dyDescent="0.2">
      <c r="A29" s="193">
        <v>86</v>
      </c>
      <c r="B29" s="199" t="s">
        <v>165</v>
      </c>
      <c r="C29" s="113">
        <v>7.5315840621963073</v>
      </c>
      <c r="D29" s="115">
        <v>155</v>
      </c>
      <c r="E29" s="114">
        <v>141</v>
      </c>
      <c r="F29" s="114">
        <v>150</v>
      </c>
      <c r="G29" s="114">
        <v>107</v>
      </c>
      <c r="H29" s="140">
        <v>130</v>
      </c>
      <c r="I29" s="115">
        <v>25</v>
      </c>
      <c r="J29" s="116">
        <v>19.23076923076923</v>
      </c>
    </row>
    <row r="30" spans="1:15" s="110" customFormat="1" ht="24.95" customHeight="1" x14ac:dyDescent="0.2">
      <c r="A30" s="193">
        <v>87.88</v>
      </c>
      <c r="B30" s="204" t="s">
        <v>166</v>
      </c>
      <c r="C30" s="113">
        <v>6.7541302235179783</v>
      </c>
      <c r="D30" s="115">
        <v>139</v>
      </c>
      <c r="E30" s="114">
        <v>89</v>
      </c>
      <c r="F30" s="114">
        <v>138</v>
      </c>
      <c r="G30" s="114">
        <v>98</v>
      </c>
      <c r="H30" s="140">
        <v>161</v>
      </c>
      <c r="I30" s="115">
        <v>-22</v>
      </c>
      <c r="J30" s="116">
        <v>-13.664596273291925</v>
      </c>
    </row>
    <row r="31" spans="1:15" s="110" customFormat="1" ht="24.95" customHeight="1" x14ac:dyDescent="0.2">
      <c r="A31" s="193" t="s">
        <v>167</v>
      </c>
      <c r="B31" s="199" t="s">
        <v>168</v>
      </c>
      <c r="C31" s="113">
        <v>3.7414965986394559</v>
      </c>
      <c r="D31" s="115">
        <v>77</v>
      </c>
      <c r="E31" s="114">
        <v>70</v>
      </c>
      <c r="F31" s="114">
        <v>73</v>
      </c>
      <c r="G31" s="114">
        <v>62</v>
      </c>
      <c r="H31" s="140">
        <v>86</v>
      </c>
      <c r="I31" s="115">
        <v>-9</v>
      </c>
      <c r="J31" s="116">
        <v>-10.465116279069768</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t="s">
        <v>513</v>
      </c>
      <c r="D34" s="115" t="s">
        <v>513</v>
      </c>
      <c r="E34" s="114" t="s">
        <v>513</v>
      </c>
      <c r="F34" s="114" t="s">
        <v>513</v>
      </c>
      <c r="G34" s="114">
        <v>101</v>
      </c>
      <c r="H34" s="140" t="s">
        <v>513</v>
      </c>
      <c r="I34" s="115" t="s">
        <v>513</v>
      </c>
      <c r="J34" s="116" t="s">
        <v>513</v>
      </c>
    </row>
    <row r="35" spans="1:10" s="110" customFormat="1" ht="24.95" customHeight="1" x14ac:dyDescent="0.2">
      <c r="A35" s="292" t="s">
        <v>171</v>
      </c>
      <c r="B35" s="293" t="s">
        <v>172</v>
      </c>
      <c r="C35" s="113" t="s">
        <v>513</v>
      </c>
      <c r="D35" s="115" t="s">
        <v>513</v>
      </c>
      <c r="E35" s="114" t="s">
        <v>513</v>
      </c>
      <c r="F35" s="114" t="s">
        <v>513</v>
      </c>
      <c r="G35" s="114">
        <v>413</v>
      </c>
      <c r="H35" s="140" t="s">
        <v>513</v>
      </c>
      <c r="I35" s="115" t="s">
        <v>513</v>
      </c>
      <c r="J35" s="116" t="s">
        <v>513</v>
      </c>
    </row>
    <row r="36" spans="1:10" s="110" customFormat="1" ht="24.95" customHeight="1" x14ac:dyDescent="0.2">
      <c r="A36" s="294" t="s">
        <v>173</v>
      </c>
      <c r="B36" s="295" t="s">
        <v>174</v>
      </c>
      <c r="C36" s="125">
        <v>69.630709426627789</v>
      </c>
      <c r="D36" s="143">
        <v>1433</v>
      </c>
      <c r="E36" s="144">
        <v>1244</v>
      </c>
      <c r="F36" s="144">
        <v>1608</v>
      </c>
      <c r="G36" s="144">
        <v>1147</v>
      </c>
      <c r="H36" s="145">
        <v>1556</v>
      </c>
      <c r="I36" s="143">
        <v>-123</v>
      </c>
      <c r="J36" s="146">
        <v>-7.9048843187660669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2058</v>
      </c>
      <c r="F11" s="264">
        <v>1827</v>
      </c>
      <c r="G11" s="264">
        <v>2378</v>
      </c>
      <c r="H11" s="264">
        <v>1661</v>
      </c>
      <c r="I11" s="265">
        <v>2180</v>
      </c>
      <c r="J11" s="263">
        <v>-122</v>
      </c>
      <c r="K11" s="266">
        <v>-5.5963302752293576</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27.939747327502431</v>
      </c>
      <c r="E13" s="115">
        <v>575</v>
      </c>
      <c r="F13" s="114">
        <v>664</v>
      </c>
      <c r="G13" s="114">
        <v>793</v>
      </c>
      <c r="H13" s="114">
        <v>544</v>
      </c>
      <c r="I13" s="140">
        <v>650</v>
      </c>
      <c r="J13" s="115">
        <v>-75</v>
      </c>
      <c r="K13" s="116">
        <v>-11.538461538461538</v>
      </c>
    </row>
    <row r="14" spans="1:17" ht="15.95" customHeight="1" x14ac:dyDescent="0.2">
      <c r="A14" s="306" t="s">
        <v>230</v>
      </c>
      <c r="B14" s="307"/>
      <c r="C14" s="308"/>
      <c r="D14" s="113">
        <v>59.863945578231295</v>
      </c>
      <c r="E14" s="115">
        <v>1232</v>
      </c>
      <c r="F14" s="114">
        <v>985</v>
      </c>
      <c r="G14" s="114">
        <v>1357</v>
      </c>
      <c r="H14" s="114">
        <v>912</v>
      </c>
      <c r="I14" s="140">
        <v>1285</v>
      </c>
      <c r="J14" s="115">
        <v>-53</v>
      </c>
      <c r="K14" s="116">
        <v>-4.1245136186770424</v>
      </c>
    </row>
    <row r="15" spans="1:17" ht="15.95" customHeight="1" x14ac:dyDescent="0.2">
      <c r="A15" s="306" t="s">
        <v>231</v>
      </c>
      <c r="B15" s="307"/>
      <c r="C15" s="308"/>
      <c r="D15" s="113">
        <v>5.9766763848396502</v>
      </c>
      <c r="E15" s="115">
        <v>123</v>
      </c>
      <c r="F15" s="114">
        <v>83</v>
      </c>
      <c r="G15" s="114">
        <v>108</v>
      </c>
      <c r="H15" s="114">
        <v>116</v>
      </c>
      <c r="I15" s="140">
        <v>140</v>
      </c>
      <c r="J15" s="115">
        <v>-17</v>
      </c>
      <c r="K15" s="116">
        <v>-12.142857142857142</v>
      </c>
    </row>
    <row r="16" spans="1:17" ht="15.95" customHeight="1" x14ac:dyDescent="0.2">
      <c r="A16" s="306" t="s">
        <v>232</v>
      </c>
      <c r="B16" s="307"/>
      <c r="C16" s="308"/>
      <c r="D16" s="113">
        <v>6.073858114674441</v>
      </c>
      <c r="E16" s="115">
        <v>125</v>
      </c>
      <c r="F16" s="114">
        <v>87</v>
      </c>
      <c r="G16" s="114">
        <v>117</v>
      </c>
      <c r="H16" s="114">
        <v>86</v>
      </c>
      <c r="I16" s="140">
        <v>104</v>
      </c>
      <c r="J16" s="115">
        <v>21</v>
      </c>
      <c r="K16" s="116">
        <v>20.192307692307693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2.2351797862001943</v>
      </c>
      <c r="E18" s="115">
        <v>46</v>
      </c>
      <c r="F18" s="114">
        <v>111</v>
      </c>
      <c r="G18" s="114">
        <v>197</v>
      </c>
      <c r="H18" s="114">
        <v>74</v>
      </c>
      <c r="I18" s="140">
        <v>41</v>
      </c>
      <c r="J18" s="115">
        <v>5</v>
      </c>
      <c r="K18" s="116">
        <v>12.195121951219512</v>
      </c>
    </row>
    <row r="19" spans="1:11" ht="14.1" customHeight="1" x14ac:dyDescent="0.2">
      <c r="A19" s="306" t="s">
        <v>235</v>
      </c>
      <c r="B19" s="307" t="s">
        <v>236</v>
      </c>
      <c r="C19" s="308"/>
      <c r="D19" s="113">
        <v>1.9922254616132167</v>
      </c>
      <c r="E19" s="115">
        <v>41</v>
      </c>
      <c r="F19" s="114">
        <v>104</v>
      </c>
      <c r="G19" s="114">
        <v>183</v>
      </c>
      <c r="H19" s="114">
        <v>68</v>
      </c>
      <c r="I19" s="140">
        <v>38</v>
      </c>
      <c r="J19" s="115">
        <v>3</v>
      </c>
      <c r="K19" s="116">
        <v>7.8947368421052628</v>
      </c>
    </row>
    <row r="20" spans="1:11" ht="14.1" customHeight="1" x14ac:dyDescent="0.2">
      <c r="A20" s="306">
        <v>12</v>
      </c>
      <c r="B20" s="307" t="s">
        <v>237</v>
      </c>
      <c r="C20" s="308"/>
      <c r="D20" s="113">
        <v>0.97181729834791064</v>
      </c>
      <c r="E20" s="115">
        <v>20</v>
      </c>
      <c r="F20" s="114">
        <v>69</v>
      </c>
      <c r="G20" s="114">
        <v>41</v>
      </c>
      <c r="H20" s="114">
        <v>37</v>
      </c>
      <c r="I20" s="140">
        <v>32</v>
      </c>
      <c r="J20" s="115">
        <v>-12</v>
      </c>
      <c r="K20" s="116">
        <v>-37.5</v>
      </c>
    </row>
    <row r="21" spans="1:11" ht="14.1" customHeight="1" x14ac:dyDescent="0.2">
      <c r="A21" s="306">
        <v>21</v>
      </c>
      <c r="B21" s="307" t="s">
        <v>238</v>
      </c>
      <c r="C21" s="308"/>
      <c r="D21" s="113">
        <v>0.63168124392614189</v>
      </c>
      <c r="E21" s="115">
        <v>13</v>
      </c>
      <c r="F21" s="114">
        <v>9</v>
      </c>
      <c r="G21" s="114">
        <v>15</v>
      </c>
      <c r="H21" s="114">
        <v>14</v>
      </c>
      <c r="I21" s="140">
        <v>14</v>
      </c>
      <c r="J21" s="115">
        <v>-1</v>
      </c>
      <c r="K21" s="116">
        <v>-7.1428571428571432</v>
      </c>
    </row>
    <row r="22" spans="1:11" ht="14.1" customHeight="1" x14ac:dyDescent="0.2">
      <c r="A22" s="306">
        <v>22</v>
      </c>
      <c r="B22" s="307" t="s">
        <v>239</v>
      </c>
      <c r="C22" s="308"/>
      <c r="D22" s="113">
        <v>3.4499514091350827</v>
      </c>
      <c r="E22" s="115">
        <v>71</v>
      </c>
      <c r="F22" s="114">
        <v>30</v>
      </c>
      <c r="G22" s="114">
        <v>39</v>
      </c>
      <c r="H22" s="114">
        <v>24</v>
      </c>
      <c r="I22" s="140">
        <v>32</v>
      </c>
      <c r="J22" s="115">
        <v>39</v>
      </c>
      <c r="K22" s="116">
        <v>121.875</v>
      </c>
    </row>
    <row r="23" spans="1:11" ht="14.1" customHeight="1" x14ac:dyDescent="0.2">
      <c r="A23" s="306">
        <v>23</v>
      </c>
      <c r="B23" s="307" t="s">
        <v>240</v>
      </c>
      <c r="C23" s="308"/>
      <c r="D23" s="113">
        <v>1.2147716229348882</v>
      </c>
      <c r="E23" s="115">
        <v>25</v>
      </c>
      <c r="F23" s="114">
        <v>12</v>
      </c>
      <c r="G23" s="114">
        <v>21</v>
      </c>
      <c r="H23" s="114">
        <v>21</v>
      </c>
      <c r="I23" s="140">
        <v>13</v>
      </c>
      <c r="J23" s="115">
        <v>12</v>
      </c>
      <c r="K23" s="116">
        <v>92.307692307692307</v>
      </c>
    </row>
    <row r="24" spans="1:11" ht="14.1" customHeight="1" x14ac:dyDescent="0.2">
      <c r="A24" s="306">
        <v>24</v>
      </c>
      <c r="B24" s="307" t="s">
        <v>241</v>
      </c>
      <c r="C24" s="308"/>
      <c r="D24" s="113">
        <v>2.2351797862001943</v>
      </c>
      <c r="E24" s="115">
        <v>46</v>
      </c>
      <c r="F24" s="114">
        <v>50</v>
      </c>
      <c r="G24" s="114">
        <v>56</v>
      </c>
      <c r="H24" s="114">
        <v>46</v>
      </c>
      <c r="I24" s="140">
        <v>57</v>
      </c>
      <c r="J24" s="115">
        <v>-11</v>
      </c>
      <c r="K24" s="116">
        <v>-19.298245614035089</v>
      </c>
    </row>
    <row r="25" spans="1:11" ht="14.1" customHeight="1" x14ac:dyDescent="0.2">
      <c r="A25" s="306">
        <v>25</v>
      </c>
      <c r="B25" s="307" t="s">
        <v>242</v>
      </c>
      <c r="C25" s="308"/>
      <c r="D25" s="113">
        <v>5.4421768707482991</v>
      </c>
      <c r="E25" s="115">
        <v>112</v>
      </c>
      <c r="F25" s="114">
        <v>69</v>
      </c>
      <c r="G25" s="114">
        <v>102</v>
      </c>
      <c r="H25" s="114">
        <v>58</v>
      </c>
      <c r="I25" s="140">
        <v>128</v>
      </c>
      <c r="J25" s="115">
        <v>-16</v>
      </c>
      <c r="K25" s="116">
        <v>-12.5</v>
      </c>
    </row>
    <row r="26" spans="1:11" ht="14.1" customHeight="1" x14ac:dyDescent="0.2">
      <c r="A26" s="306">
        <v>26</v>
      </c>
      <c r="B26" s="307" t="s">
        <v>243</v>
      </c>
      <c r="C26" s="308"/>
      <c r="D26" s="113">
        <v>3.7414965986394559</v>
      </c>
      <c r="E26" s="115">
        <v>77</v>
      </c>
      <c r="F26" s="114">
        <v>39</v>
      </c>
      <c r="G26" s="114">
        <v>52</v>
      </c>
      <c r="H26" s="114">
        <v>37</v>
      </c>
      <c r="I26" s="140">
        <v>52</v>
      </c>
      <c r="J26" s="115">
        <v>25</v>
      </c>
      <c r="K26" s="116">
        <v>48.07692307692308</v>
      </c>
    </row>
    <row r="27" spans="1:11" ht="14.1" customHeight="1" x14ac:dyDescent="0.2">
      <c r="A27" s="306">
        <v>27</v>
      </c>
      <c r="B27" s="307" t="s">
        <v>244</v>
      </c>
      <c r="C27" s="308"/>
      <c r="D27" s="113">
        <v>0.82604470359572402</v>
      </c>
      <c r="E27" s="115">
        <v>17</v>
      </c>
      <c r="F27" s="114">
        <v>21</v>
      </c>
      <c r="G27" s="114">
        <v>32</v>
      </c>
      <c r="H27" s="114">
        <v>18</v>
      </c>
      <c r="I27" s="140">
        <v>18</v>
      </c>
      <c r="J27" s="115">
        <v>-1</v>
      </c>
      <c r="K27" s="116">
        <v>-5.5555555555555554</v>
      </c>
    </row>
    <row r="28" spans="1:11" ht="14.1" customHeight="1" x14ac:dyDescent="0.2">
      <c r="A28" s="306">
        <v>28</v>
      </c>
      <c r="B28" s="307" t="s">
        <v>245</v>
      </c>
      <c r="C28" s="308"/>
      <c r="D28" s="113">
        <v>0.38872691933916426</v>
      </c>
      <c r="E28" s="115">
        <v>8</v>
      </c>
      <c r="F28" s="114">
        <v>11</v>
      </c>
      <c r="G28" s="114">
        <v>3</v>
      </c>
      <c r="H28" s="114" t="s">
        <v>513</v>
      </c>
      <c r="I28" s="140" t="s">
        <v>513</v>
      </c>
      <c r="J28" s="115" t="s">
        <v>513</v>
      </c>
      <c r="K28" s="116" t="s">
        <v>513</v>
      </c>
    </row>
    <row r="29" spans="1:11" ht="14.1" customHeight="1" x14ac:dyDescent="0.2">
      <c r="A29" s="306">
        <v>29</v>
      </c>
      <c r="B29" s="307" t="s">
        <v>246</v>
      </c>
      <c r="C29" s="308"/>
      <c r="D29" s="113">
        <v>5.1992225461613213</v>
      </c>
      <c r="E29" s="115">
        <v>107</v>
      </c>
      <c r="F29" s="114">
        <v>98</v>
      </c>
      <c r="G29" s="114">
        <v>115</v>
      </c>
      <c r="H29" s="114">
        <v>85</v>
      </c>
      <c r="I29" s="140">
        <v>146</v>
      </c>
      <c r="J29" s="115">
        <v>-39</v>
      </c>
      <c r="K29" s="116">
        <v>-26.712328767123289</v>
      </c>
    </row>
    <row r="30" spans="1:11" ht="14.1" customHeight="1" x14ac:dyDescent="0.2">
      <c r="A30" s="306" t="s">
        <v>247</v>
      </c>
      <c r="B30" s="307" t="s">
        <v>248</v>
      </c>
      <c r="C30" s="308"/>
      <c r="D30" s="113">
        <v>3.7414965986394559</v>
      </c>
      <c r="E30" s="115">
        <v>77</v>
      </c>
      <c r="F30" s="114">
        <v>58</v>
      </c>
      <c r="G30" s="114">
        <v>79</v>
      </c>
      <c r="H30" s="114" t="s">
        <v>513</v>
      </c>
      <c r="I30" s="140">
        <v>102</v>
      </c>
      <c r="J30" s="115">
        <v>-25</v>
      </c>
      <c r="K30" s="116">
        <v>-24.509803921568629</v>
      </c>
    </row>
    <row r="31" spans="1:11" ht="14.1" customHeight="1" x14ac:dyDescent="0.2">
      <c r="A31" s="306" t="s">
        <v>249</v>
      </c>
      <c r="B31" s="307" t="s">
        <v>250</v>
      </c>
      <c r="C31" s="308"/>
      <c r="D31" s="113" t="s">
        <v>513</v>
      </c>
      <c r="E31" s="115" t="s">
        <v>513</v>
      </c>
      <c r="F31" s="114">
        <v>40</v>
      </c>
      <c r="G31" s="114" t="s">
        <v>513</v>
      </c>
      <c r="H31" s="114">
        <v>45</v>
      </c>
      <c r="I31" s="140" t="s">
        <v>513</v>
      </c>
      <c r="J31" s="115" t="s">
        <v>513</v>
      </c>
      <c r="K31" s="116" t="s">
        <v>513</v>
      </c>
    </row>
    <row r="32" spans="1:11" ht="14.1" customHeight="1" x14ac:dyDescent="0.2">
      <c r="A32" s="306">
        <v>31</v>
      </c>
      <c r="B32" s="307" t="s">
        <v>251</v>
      </c>
      <c r="C32" s="308"/>
      <c r="D32" s="113">
        <v>0.38872691933916426</v>
      </c>
      <c r="E32" s="115">
        <v>8</v>
      </c>
      <c r="F32" s="114">
        <v>5</v>
      </c>
      <c r="G32" s="114">
        <v>5</v>
      </c>
      <c r="H32" s="114">
        <v>10</v>
      </c>
      <c r="I32" s="140">
        <v>11</v>
      </c>
      <c r="J32" s="115">
        <v>-3</v>
      </c>
      <c r="K32" s="116">
        <v>-27.272727272727273</v>
      </c>
    </row>
    <row r="33" spans="1:11" ht="14.1" customHeight="1" x14ac:dyDescent="0.2">
      <c r="A33" s="306">
        <v>32</v>
      </c>
      <c r="B33" s="307" t="s">
        <v>252</v>
      </c>
      <c r="C33" s="308"/>
      <c r="D33" s="113">
        <v>2.3323615160349855</v>
      </c>
      <c r="E33" s="115">
        <v>48</v>
      </c>
      <c r="F33" s="114">
        <v>97</v>
      </c>
      <c r="G33" s="114">
        <v>104</v>
      </c>
      <c r="H33" s="114">
        <v>96</v>
      </c>
      <c r="I33" s="140">
        <v>84</v>
      </c>
      <c r="J33" s="115">
        <v>-36</v>
      </c>
      <c r="K33" s="116">
        <v>-42.857142857142854</v>
      </c>
    </row>
    <row r="34" spans="1:11" ht="14.1" customHeight="1" x14ac:dyDescent="0.2">
      <c r="A34" s="306">
        <v>33</v>
      </c>
      <c r="B34" s="307" t="s">
        <v>253</v>
      </c>
      <c r="C34" s="308"/>
      <c r="D34" s="113">
        <v>2.0408163265306123</v>
      </c>
      <c r="E34" s="115">
        <v>42</v>
      </c>
      <c r="F34" s="114">
        <v>45</v>
      </c>
      <c r="G34" s="114">
        <v>50</v>
      </c>
      <c r="H34" s="114">
        <v>30</v>
      </c>
      <c r="I34" s="140">
        <v>45</v>
      </c>
      <c r="J34" s="115">
        <v>-3</v>
      </c>
      <c r="K34" s="116">
        <v>-6.666666666666667</v>
      </c>
    </row>
    <row r="35" spans="1:11" ht="14.1" customHeight="1" x14ac:dyDescent="0.2">
      <c r="A35" s="306">
        <v>34</v>
      </c>
      <c r="B35" s="307" t="s">
        <v>254</v>
      </c>
      <c r="C35" s="308"/>
      <c r="D35" s="113">
        <v>2.3323615160349855</v>
      </c>
      <c r="E35" s="115">
        <v>48</v>
      </c>
      <c r="F35" s="114">
        <v>42</v>
      </c>
      <c r="G35" s="114">
        <v>43</v>
      </c>
      <c r="H35" s="114">
        <v>31</v>
      </c>
      <c r="I35" s="140">
        <v>44</v>
      </c>
      <c r="J35" s="115">
        <v>4</v>
      </c>
      <c r="K35" s="116">
        <v>9.0909090909090917</v>
      </c>
    </row>
    <row r="36" spans="1:11" ht="14.1" customHeight="1" x14ac:dyDescent="0.2">
      <c r="A36" s="306">
        <v>41</v>
      </c>
      <c r="B36" s="307" t="s">
        <v>255</v>
      </c>
      <c r="C36" s="308"/>
      <c r="D36" s="113">
        <v>0.43731778425655976</v>
      </c>
      <c r="E36" s="115">
        <v>9</v>
      </c>
      <c r="F36" s="114">
        <v>3</v>
      </c>
      <c r="G36" s="114">
        <v>3</v>
      </c>
      <c r="H36" s="114">
        <v>7</v>
      </c>
      <c r="I36" s="140">
        <v>4</v>
      </c>
      <c r="J36" s="115">
        <v>5</v>
      </c>
      <c r="K36" s="116">
        <v>125</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1.3605442176870748</v>
      </c>
      <c r="E38" s="115">
        <v>28</v>
      </c>
      <c r="F38" s="114">
        <v>26</v>
      </c>
      <c r="G38" s="114">
        <v>44</v>
      </c>
      <c r="H38" s="114">
        <v>31</v>
      </c>
      <c r="I38" s="140">
        <v>32</v>
      </c>
      <c r="J38" s="115">
        <v>-4</v>
      </c>
      <c r="K38" s="116">
        <v>-12.5</v>
      </c>
    </row>
    <row r="39" spans="1:11" ht="14.1" customHeight="1" x14ac:dyDescent="0.2">
      <c r="A39" s="306">
        <v>51</v>
      </c>
      <c r="B39" s="307" t="s">
        <v>258</v>
      </c>
      <c r="C39" s="308"/>
      <c r="D39" s="113">
        <v>7.2886297376093294</v>
      </c>
      <c r="E39" s="115">
        <v>150</v>
      </c>
      <c r="F39" s="114">
        <v>172</v>
      </c>
      <c r="G39" s="114">
        <v>208</v>
      </c>
      <c r="H39" s="114">
        <v>160</v>
      </c>
      <c r="I39" s="140">
        <v>220</v>
      </c>
      <c r="J39" s="115">
        <v>-70</v>
      </c>
      <c r="K39" s="116">
        <v>-31.818181818181817</v>
      </c>
    </row>
    <row r="40" spans="1:11" ht="14.1" customHeight="1" x14ac:dyDescent="0.2">
      <c r="A40" s="306" t="s">
        <v>259</v>
      </c>
      <c r="B40" s="307" t="s">
        <v>260</v>
      </c>
      <c r="C40" s="308"/>
      <c r="D40" s="113">
        <v>6.2196307094266281</v>
      </c>
      <c r="E40" s="115">
        <v>128</v>
      </c>
      <c r="F40" s="114">
        <v>155</v>
      </c>
      <c r="G40" s="114">
        <v>187</v>
      </c>
      <c r="H40" s="114">
        <v>147</v>
      </c>
      <c r="I40" s="140">
        <v>194</v>
      </c>
      <c r="J40" s="115">
        <v>-66</v>
      </c>
      <c r="K40" s="116">
        <v>-34.020618556701031</v>
      </c>
    </row>
    <row r="41" spans="1:11" ht="14.1" customHeight="1" x14ac:dyDescent="0.2">
      <c r="A41" s="306"/>
      <c r="B41" s="307" t="s">
        <v>261</v>
      </c>
      <c r="C41" s="308"/>
      <c r="D41" s="113">
        <v>5.5393586005830908</v>
      </c>
      <c r="E41" s="115">
        <v>114</v>
      </c>
      <c r="F41" s="114">
        <v>148</v>
      </c>
      <c r="G41" s="114">
        <v>173</v>
      </c>
      <c r="H41" s="114">
        <v>135</v>
      </c>
      <c r="I41" s="140">
        <v>182</v>
      </c>
      <c r="J41" s="115">
        <v>-68</v>
      </c>
      <c r="K41" s="116">
        <v>-37.362637362637365</v>
      </c>
    </row>
    <row r="42" spans="1:11" ht="14.1" customHeight="1" x14ac:dyDescent="0.2">
      <c r="A42" s="306">
        <v>52</v>
      </c>
      <c r="B42" s="307" t="s">
        <v>262</v>
      </c>
      <c r="C42" s="308"/>
      <c r="D42" s="113">
        <v>12.536443148688047</v>
      </c>
      <c r="E42" s="115">
        <v>258</v>
      </c>
      <c r="F42" s="114">
        <v>220</v>
      </c>
      <c r="G42" s="114">
        <v>219</v>
      </c>
      <c r="H42" s="114">
        <v>174</v>
      </c>
      <c r="I42" s="140">
        <v>309</v>
      </c>
      <c r="J42" s="115">
        <v>-51</v>
      </c>
      <c r="K42" s="116">
        <v>-16.50485436893204</v>
      </c>
    </row>
    <row r="43" spans="1:11" ht="14.1" customHeight="1" x14ac:dyDescent="0.2">
      <c r="A43" s="306" t="s">
        <v>263</v>
      </c>
      <c r="B43" s="307" t="s">
        <v>264</v>
      </c>
      <c r="C43" s="308"/>
      <c r="D43" s="113">
        <v>11.661807580174926</v>
      </c>
      <c r="E43" s="115">
        <v>240</v>
      </c>
      <c r="F43" s="114">
        <v>194</v>
      </c>
      <c r="G43" s="114">
        <v>187</v>
      </c>
      <c r="H43" s="114">
        <v>150</v>
      </c>
      <c r="I43" s="140">
        <v>269</v>
      </c>
      <c r="J43" s="115">
        <v>-29</v>
      </c>
      <c r="K43" s="116">
        <v>-10.780669144981413</v>
      </c>
    </row>
    <row r="44" spans="1:11" ht="14.1" customHeight="1" x14ac:dyDescent="0.2">
      <c r="A44" s="306">
        <v>53</v>
      </c>
      <c r="B44" s="307" t="s">
        <v>265</v>
      </c>
      <c r="C44" s="308"/>
      <c r="D44" s="113">
        <v>0.63168124392614189</v>
      </c>
      <c r="E44" s="115">
        <v>13</v>
      </c>
      <c r="F44" s="114">
        <v>11</v>
      </c>
      <c r="G44" s="114">
        <v>11</v>
      </c>
      <c r="H44" s="114">
        <v>11</v>
      </c>
      <c r="I44" s="140">
        <v>15</v>
      </c>
      <c r="J44" s="115">
        <v>-2</v>
      </c>
      <c r="K44" s="116">
        <v>-13.333333333333334</v>
      </c>
    </row>
    <row r="45" spans="1:11" ht="14.1" customHeight="1" x14ac:dyDescent="0.2">
      <c r="A45" s="306" t="s">
        <v>266</v>
      </c>
      <c r="B45" s="307" t="s">
        <v>267</v>
      </c>
      <c r="C45" s="308"/>
      <c r="D45" s="113">
        <v>0.63168124392614189</v>
      </c>
      <c r="E45" s="115">
        <v>13</v>
      </c>
      <c r="F45" s="114">
        <v>11</v>
      </c>
      <c r="G45" s="114">
        <v>11</v>
      </c>
      <c r="H45" s="114">
        <v>11</v>
      </c>
      <c r="I45" s="140">
        <v>15</v>
      </c>
      <c r="J45" s="115">
        <v>-2</v>
      </c>
      <c r="K45" s="116">
        <v>-13.333333333333334</v>
      </c>
    </row>
    <row r="46" spans="1:11" ht="14.1" customHeight="1" x14ac:dyDescent="0.2">
      <c r="A46" s="306">
        <v>54</v>
      </c>
      <c r="B46" s="307" t="s">
        <v>268</v>
      </c>
      <c r="C46" s="308"/>
      <c r="D46" s="113">
        <v>4.3731778425655978</v>
      </c>
      <c r="E46" s="115">
        <v>90</v>
      </c>
      <c r="F46" s="114">
        <v>79</v>
      </c>
      <c r="G46" s="114">
        <v>88</v>
      </c>
      <c r="H46" s="114">
        <v>85</v>
      </c>
      <c r="I46" s="140">
        <v>90</v>
      </c>
      <c r="J46" s="115">
        <v>0</v>
      </c>
      <c r="K46" s="116">
        <v>0</v>
      </c>
    </row>
    <row r="47" spans="1:11" ht="14.1" customHeight="1" x14ac:dyDescent="0.2">
      <c r="A47" s="306">
        <v>61</v>
      </c>
      <c r="B47" s="307" t="s">
        <v>269</v>
      </c>
      <c r="C47" s="308"/>
      <c r="D47" s="113">
        <v>2.8668610301263362</v>
      </c>
      <c r="E47" s="115">
        <v>59</v>
      </c>
      <c r="F47" s="114">
        <v>34</v>
      </c>
      <c r="G47" s="114">
        <v>44</v>
      </c>
      <c r="H47" s="114">
        <v>35</v>
      </c>
      <c r="I47" s="140">
        <v>43</v>
      </c>
      <c r="J47" s="115">
        <v>16</v>
      </c>
      <c r="K47" s="116">
        <v>37.209302325581397</v>
      </c>
    </row>
    <row r="48" spans="1:11" ht="14.1" customHeight="1" x14ac:dyDescent="0.2">
      <c r="A48" s="306">
        <v>62</v>
      </c>
      <c r="B48" s="307" t="s">
        <v>270</v>
      </c>
      <c r="C48" s="308"/>
      <c r="D48" s="113">
        <v>6.3168124392614189</v>
      </c>
      <c r="E48" s="115">
        <v>130</v>
      </c>
      <c r="F48" s="114">
        <v>134</v>
      </c>
      <c r="G48" s="114">
        <v>212</v>
      </c>
      <c r="H48" s="114">
        <v>123</v>
      </c>
      <c r="I48" s="140">
        <v>117</v>
      </c>
      <c r="J48" s="115">
        <v>13</v>
      </c>
      <c r="K48" s="116">
        <v>11.111111111111111</v>
      </c>
    </row>
    <row r="49" spans="1:11" ht="14.1" customHeight="1" x14ac:dyDescent="0.2">
      <c r="A49" s="306">
        <v>63</v>
      </c>
      <c r="B49" s="307" t="s">
        <v>271</v>
      </c>
      <c r="C49" s="308"/>
      <c r="D49" s="113">
        <v>1.7978620019436347</v>
      </c>
      <c r="E49" s="115">
        <v>37</v>
      </c>
      <c r="F49" s="114">
        <v>37</v>
      </c>
      <c r="G49" s="114">
        <v>41</v>
      </c>
      <c r="H49" s="114">
        <v>30</v>
      </c>
      <c r="I49" s="140">
        <v>50</v>
      </c>
      <c r="J49" s="115">
        <v>-13</v>
      </c>
      <c r="K49" s="116">
        <v>-26</v>
      </c>
    </row>
    <row r="50" spans="1:11" ht="14.1" customHeight="1" x14ac:dyDescent="0.2">
      <c r="A50" s="306" t="s">
        <v>272</v>
      </c>
      <c r="B50" s="307" t="s">
        <v>273</v>
      </c>
      <c r="C50" s="308"/>
      <c r="D50" s="113">
        <v>0</v>
      </c>
      <c r="E50" s="115">
        <v>0</v>
      </c>
      <c r="F50" s="114" t="s">
        <v>513</v>
      </c>
      <c r="G50" s="114">
        <v>5</v>
      </c>
      <c r="H50" s="114" t="s">
        <v>513</v>
      </c>
      <c r="I50" s="140">
        <v>3</v>
      </c>
      <c r="J50" s="115">
        <v>-3</v>
      </c>
      <c r="K50" s="116">
        <v>-100</v>
      </c>
    </row>
    <row r="51" spans="1:11" ht="14.1" customHeight="1" x14ac:dyDescent="0.2">
      <c r="A51" s="306" t="s">
        <v>274</v>
      </c>
      <c r="B51" s="307" t="s">
        <v>275</v>
      </c>
      <c r="C51" s="308"/>
      <c r="D51" s="113">
        <v>1.4577259475218658</v>
      </c>
      <c r="E51" s="115">
        <v>30</v>
      </c>
      <c r="F51" s="114">
        <v>34</v>
      </c>
      <c r="G51" s="114">
        <v>30</v>
      </c>
      <c r="H51" s="114">
        <v>28</v>
      </c>
      <c r="I51" s="140">
        <v>44</v>
      </c>
      <c r="J51" s="115">
        <v>-14</v>
      </c>
      <c r="K51" s="116">
        <v>-31.818181818181817</v>
      </c>
    </row>
    <row r="52" spans="1:11" ht="14.1" customHeight="1" x14ac:dyDescent="0.2">
      <c r="A52" s="306">
        <v>71</v>
      </c>
      <c r="B52" s="307" t="s">
        <v>276</v>
      </c>
      <c r="C52" s="308"/>
      <c r="D52" s="113">
        <v>8.4548104956268215</v>
      </c>
      <c r="E52" s="115">
        <v>174</v>
      </c>
      <c r="F52" s="114">
        <v>87</v>
      </c>
      <c r="G52" s="114">
        <v>133</v>
      </c>
      <c r="H52" s="114">
        <v>119</v>
      </c>
      <c r="I52" s="140">
        <v>182</v>
      </c>
      <c r="J52" s="115">
        <v>-8</v>
      </c>
      <c r="K52" s="116">
        <v>-4.395604395604396</v>
      </c>
    </row>
    <row r="53" spans="1:11" ht="14.1" customHeight="1" x14ac:dyDescent="0.2">
      <c r="A53" s="306" t="s">
        <v>277</v>
      </c>
      <c r="B53" s="307" t="s">
        <v>278</v>
      </c>
      <c r="C53" s="308"/>
      <c r="D53" s="113">
        <v>2.8182701652089408</v>
      </c>
      <c r="E53" s="115">
        <v>58</v>
      </c>
      <c r="F53" s="114">
        <v>30</v>
      </c>
      <c r="G53" s="114">
        <v>42</v>
      </c>
      <c r="H53" s="114">
        <v>30</v>
      </c>
      <c r="I53" s="140">
        <v>65</v>
      </c>
      <c r="J53" s="115">
        <v>-7</v>
      </c>
      <c r="K53" s="116">
        <v>-10.76923076923077</v>
      </c>
    </row>
    <row r="54" spans="1:11" ht="14.1" customHeight="1" x14ac:dyDescent="0.2">
      <c r="A54" s="306" t="s">
        <v>279</v>
      </c>
      <c r="B54" s="307" t="s">
        <v>280</v>
      </c>
      <c r="C54" s="308"/>
      <c r="D54" s="113">
        <v>5.1506316812439259</v>
      </c>
      <c r="E54" s="115">
        <v>106</v>
      </c>
      <c r="F54" s="114">
        <v>51</v>
      </c>
      <c r="G54" s="114">
        <v>84</v>
      </c>
      <c r="H54" s="114">
        <v>80</v>
      </c>
      <c r="I54" s="140">
        <v>100</v>
      </c>
      <c r="J54" s="115">
        <v>6</v>
      </c>
      <c r="K54" s="116">
        <v>6</v>
      </c>
    </row>
    <row r="55" spans="1:11" ht="14.1" customHeight="1" x14ac:dyDescent="0.2">
      <c r="A55" s="306">
        <v>72</v>
      </c>
      <c r="B55" s="307" t="s">
        <v>281</v>
      </c>
      <c r="C55" s="308"/>
      <c r="D55" s="113">
        <v>1.7006802721088434</v>
      </c>
      <c r="E55" s="115">
        <v>35</v>
      </c>
      <c r="F55" s="114">
        <v>21</v>
      </c>
      <c r="G55" s="114">
        <v>22</v>
      </c>
      <c r="H55" s="114">
        <v>28</v>
      </c>
      <c r="I55" s="140">
        <v>35</v>
      </c>
      <c r="J55" s="115">
        <v>0</v>
      </c>
      <c r="K55" s="116">
        <v>0</v>
      </c>
    </row>
    <row r="56" spans="1:11" ht="14.1" customHeight="1" x14ac:dyDescent="0.2">
      <c r="A56" s="306" t="s">
        <v>282</v>
      </c>
      <c r="B56" s="307" t="s">
        <v>283</v>
      </c>
      <c r="C56" s="308"/>
      <c r="D56" s="113">
        <v>0.87463556851311952</v>
      </c>
      <c r="E56" s="115">
        <v>18</v>
      </c>
      <c r="F56" s="114" t="s">
        <v>513</v>
      </c>
      <c r="G56" s="114">
        <v>8</v>
      </c>
      <c r="H56" s="114">
        <v>9</v>
      </c>
      <c r="I56" s="140">
        <v>14</v>
      </c>
      <c r="J56" s="115">
        <v>4</v>
      </c>
      <c r="K56" s="116">
        <v>28.571428571428573</v>
      </c>
    </row>
    <row r="57" spans="1:11" ht="14.1" customHeight="1" x14ac:dyDescent="0.2">
      <c r="A57" s="306" t="s">
        <v>284</v>
      </c>
      <c r="B57" s="307" t="s">
        <v>285</v>
      </c>
      <c r="C57" s="308"/>
      <c r="D57" s="113" t="s">
        <v>513</v>
      </c>
      <c r="E57" s="115" t="s">
        <v>513</v>
      </c>
      <c r="F57" s="114">
        <v>13</v>
      </c>
      <c r="G57" s="114">
        <v>8</v>
      </c>
      <c r="H57" s="114">
        <v>16</v>
      </c>
      <c r="I57" s="140">
        <v>12</v>
      </c>
      <c r="J57" s="115" t="s">
        <v>513</v>
      </c>
      <c r="K57" s="116" t="s">
        <v>513</v>
      </c>
    </row>
    <row r="58" spans="1:11" ht="14.1" customHeight="1" x14ac:dyDescent="0.2">
      <c r="A58" s="306">
        <v>73</v>
      </c>
      <c r="B58" s="307" t="s">
        <v>286</v>
      </c>
      <c r="C58" s="308"/>
      <c r="D58" s="113">
        <v>1.1661807580174928</v>
      </c>
      <c r="E58" s="115">
        <v>24</v>
      </c>
      <c r="F58" s="114">
        <v>18</v>
      </c>
      <c r="G58" s="114">
        <v>22</v>
      </c>
      <c r="H58" s="114">
        <v>21</v>
      </c>
      <c r="I58" s="140">
        <v>16</v>
      </c>
      <c r="J58" s="115">
        <v>8</v>
      </c>
      <c r="K58" s="116">
        <v>50</v>
      </c>
    </row>
    <row r="59" spans="1:11" ht="14.1" customHeight="1" x14ac:dyDescent="0.2">
      <c r="A59" s="306" t="s">
        <v>287</v>
      </c>
      <c r="B59" s="307" t="s">
        <v>288</v>
      </c>
      <c r="C59" s="308"/>
      <c r="D59" s="113">
        <v>0.97181729834791064</v>
      </c>
      <c r="E59" s="115">
        <v>20</v>
      </c>
      <c r="F59" s="114">
        <v>16</v>
      </c>
      <c r="G59" s="114">
        <v>18</v>
      </c>
      <c r="H59" s="114">
        <v>20</v>
      </c>
      <c r="I59" s="140">
        <v>14</v>
      </c>
      <c r="J59" s="115">
        <v>6</v>
      </c>
      <c r="K59" s="116">
        <v>42.857142857142854</v>
      </c>
    </row>
    <row r="60" spans="1:11" ht="14.1" customHeight="1" x14ac:dyDescent="0.2">
      <c r="A60" s="306">
        <v>81</v>
      </c>
      <c r="B60" s="307" t="s">
        <v>289</v>
      </c>
      <c r="C60" s="308"/>
      <c r="D60" s="113">
        <v>7.2886297376093294</v>
      </c>
      <c r="E60" s="115">
        <v>150</v>
      </c>
      <c r="F60" s="114">
        <v>133</v>
      </c>
      <c r="G60" s="114">
        <v>134</v>
      </c>
      <c r="H60" s="114">
        <v>100</v>
      </c>
      <c r="I60" s="140">
        <v>136</v>
      </c>
      <c r="J60" s="115">
        <v>14</v>
      </c>
      <c r="K60" s="116">
        <v>10.294117647058824</v>
      </c>
    </row>
    <row r="61" spans="1:11" ht="14.1" customHeight="1" x14ac:dyDescent="0.2">
      <c r="A61" s="306" t="s">
        <v>290</v>
      </c>
      <c r="B61" s="307" t="s">
        <v>291</v>
      </c>
      <c r="C61" s="308"/>
      <c r="D61" s="113">
        <v>3.2069970845481048</v>
      </c>
      <c r="E61" s="115">
        <v>66</v>
      </c>
      <c r="F61" s="114">
        <v>30</v>
      </c>
      <c r="G61" s="114">
        <v>54</v>
      </c>
      <c r="H61" s="114">
        <v>23</v>
      </c>
      <c r="I61" s="140">
        <v>38</v>
      </c>
      <c r="J61" s="115">
        <v>28</v>
      </c>
      <c r="K61" s="116">
        <v>73.684210526315795</v>
      </c>
    </row>
    <row r="62" spans="1:11" ht="14.1" customHeight="1" x14ac:dyDescent="0.2">
      <c r="A62" s="306" t="s">
        <v>292</v>
      </c>
      <c r="B62" s="307" t="s">
        <v>293</v>
      </c>
      <c r="C62" s="308"/>
      <c r="D62" s="113">
        <v>1.9922254616132167</v>
      </c>
      <c r="E62" s="115">
        <v>41</v>
      </c>
      <c r="F62" s="114">
        <v>56</v>
      </c>
      <c r="G62" s="114">
        <v>38</v>
      </c>
      <c r="H62" s="114">
        <v>35</v>
      </c>
      <c r="I62" s="140">
        <v>49</v>
      </c>
      <c r="J62" s="115">
        <v>-8</v>
      </c>
      <c r="K62" s="116">
        <v>-16.326530612244898</v>
      </c>
    </row>
    <row r="63" spans="1:11" ht="14.1" customHeight="1" x14ac:dyDescent="0.2">
      <c r="A63" s="306"/>
      <c r="B63" s="307" t="s">
        <v>294</v>
      </c>
      <c r="C63" s="308"/>
      <c r="D63" s="113">
        <v>1.8464528668610301</v>
      </c>
      <c r="E63" s="115">
        <v>38</v>
      </c>
      <c r="F63" s="114">
        <v>54</v>
      </c>
      <c r="G63" s="114">
        <v>36</v>
      </c>
      <c r="H63" s="114">
        <v>32</v>
      </c>
      <c r="I63" s="140">
        <v>46</v>
      </c>
      <c r="J63" s="115">
        <v>-8</v>
      </c>
      <c r="K63" s="116">
        <v>-17.391304347826086</v>
      </c>
    </row>
    <row r="64" spans="1:11" ht="14.1" customHeight="1" x14ac:dyDescent="0.2">
      <c r="A64" s="306" t="s">
        <v>295</v>
      </c>
      <c r="B64" s="307" t="s">
        <v>296</v>
      </c>
      <c r="C64" s="308"/>
      <c r="D64" s="113">
        <v>1.0689990281827018</v>
      </c>
      <c r="E64" s="115">
        <v>22</v>
      </c>
      <c r="F64" s="114">
        <v>16</v>
      </c>
      <c r="G64" s="114">
        <v>20</v>
      </c>
      <c r="H64" s="114">
        <v>13</v>
      </c>
      <c r="I64" s="140">
        <v>18</v>
      </c>
      <c r="J64" s="115">
        <v>4</v>
      </c>
      <c r="K64" s="116">
        <v>22.222222222222221</v>
      </c>
    </row>
    <row r="65" spans="1:11" ht="14.1" customHeight="1" x14ac:dyDescent="0.2">
      <c r="A65" s="306" t="s">
        <v>297</v>
      </c>
      <c r="B65" s="307" t="s">
        <v>298</v>
      </c>
      <c r="C65" s="308"/>
      <c r="D65" s="113">
        <v>0.38872691933916426</v>
      </c>
      <c r="E65" s="115">
        <v>8</v>
      </c>
      <c r="F65" s="114">
        <v>15</v>
      </c>
      <c r="G65" s="114">
        <v>13</v>
      </c>
      <c r="H65" s="114">
        <v>18</v>
      </c>
      <c r="I65" s="140">
        <v>17</v>
      </c>
      <c r="J65" s="115">
        <v>-9</v>
      </c>
      <c r="K65" s="116">
        <v>-52.941176470588232</v>
      </c>
    </row>
    <row r="66" spans="1:11" ht="14.1" customHeight="1" x14ac:dyDescent="0.2">
      <c r="A66" s="306">
        <v>82</v>
      </c>
      <c r="B66" s="307" t="s">
        <v>299</v>
      </c>
      <c r="C66" s="308"/>
      <c r="D66" s="113">
        <v>4.8590864917395526</v>
      </c>
      <c r="E66" s="115">
        <v>100</v>
      </c>
      <c r="F66" s="114">
        <v>57</v>
      </c>
      <c r="G66" s="114">
        <v>94</v>
      </c>
      <c r="H66" s="114">
        <v>71</v>
      </c>
      <c r="I66" s="140">
        <v>112</v>
      </c>
      <c r="J66" s="115">
        <v>-12</v>
      </c>
      <c r="K66" s="116">
        <v>-10.714285714285714</v>
      </c>
    </row>
    <row r="67" spans="1:11" ht="14.1" customHeight="1" x14ac:dyDescent="0.2">
      <c r="A67" s="306" t="s">
        <v>300</v>
      </c>
      <c r="B67" s="307" t="s">
        <v>301</v>
      </c>
      <c r="C67" s="308"/>
      <c r="D67" s="113">
        <v>2.9154518950437316</v>
      </c>
      <c r="E67" s="115">
        <v>60</v>
      </c>
      <c r="F67" s="114">
        <v>28</v>
      </c>
      <c r="G67" s="114">
        <v>62</v>
      </c>
      <c r="H67" s="114">
        <v>35</v>
      </c>
      <c r="I67" s="140">
        <v>60</v>
      </c>
      <c r="J67" s="115">
        <v>0</v>
      </c>
      <c r="K67" s="116">
        <v>0</v>
      </c>
    </row>
    <row r="68" spans="1:11" ht="14.1" customHeight="1" x14ac:dyDescent="0.2">
      <c r="A68" s="306" t="s">
        <v>302</v>
      </c>
      <c r="B68" s="307" t="s">
        <v>303</v>
      </c>
      <c r="C68" s="308"/>
      <c r="D68" s="113">
        <v>1.652089407191448</v>
      </c>
      <c r="E68" s="115">
        <v>34</v>
      </c>
      <c r="F68" s="114">
        <v>26</v>
      </c>
      <c r="G68" s="114">
        <v>31</v>
      </c>
      <c r="H68" s="114">
        <v>31</v>
      </c>
      <c r="I68" s="140">
        <v>45</v>
      </c>
      <c r="J68" s="115">
        <v>-11</v>
      </c>
      <c r="K68" s="116">
        <v>-24.444444444444443</v>
      </c>
    </row>
    <row r="69" spans="1:11" ht="14.1" customHeight="1" x14ac:dyDescent="0.2">
      <c r="A69" s="306">
        <v>83</v>
      </c>
      <c r="B69" s="307" t="s">
        <v>304</v>
      </c>
      <c r="C69" s="308"/>
      <c r="D69" s="113">
        <v>3.9844509232264333</v>
      </c>
      <c r="E69" s="115">
        <v>82</v>
      </c>
      <c r="F69" s="114">
        <v>64</v>
      </c>
      <c r="G69" s="114">
        <v>181</v>
      </c>
      <c r="H69" s="114">
        <v>56</v>
      </c>
      <c r="I69" s="140">
        <v>76</v>
      </c>
      <c r="J69" s="115">
        <v>6</v>
      </c>
      <c r="K69" s="116">
        <v>7.8947368421052628</v>
      </c>
    </row>
    <row r="70" spans="1:11" ht="14.1" customHeight="1" x14ac:dyDescent="0.2">
      <c r="A70" s="306" t="s">
        <v>305</v>
      </c>
      <c r="B70" s="307" t="s">
        <v>306</v>
      </c>
      <c r="C70" s="308"/>
      <c r="D70" s="113">
        <v>3.2555879494655007</v>
      </c>
      <c r="E70" s="115">
        <v>67</v>
      </c>
      <c r="F70" s="114">
        <v>52</v>
      </c>
      <c r="G70" s="114">
        <v>164</v>
      </c>
      <c r="H70" s="114">
        <v>41</v>
      </c>
      <c r="I70" s="140">
        <v>59</v>
      </c>
      <c r="J70" s="115">
        <v>8</v>
      </c>
      <c r="K70" s="116">
        <v>13.559322033898304</v>
      </c>
    </row>
    <row r="71" spans="1:11" ht="14.1" customHeight="1" x14ac:dyDescent="0.2">
      <c r="A71" s="306"/>
      <c r="B71" s="307" t="s">
        <v>307</v>
      </c>
      <c r="C71" s="308"/>
      <c r="D71" s="113">
        <v>2.4295432458697763</v>
      </c>
      <c r="E71" s="115">
        <v>50</v>
      </c>
      <c r="F71" s="114">
        <v>39</v>
      </c>
      <c r="G71" s="114">
        <v>146</v>
      </c>
      <c r="H71" s="114">
        <v>31</v>
      </c>
      <c r="I71" s="140">
        <v>46</v>
      </c>
      <c r="J71" s="115">
        <v>4</v>
      </c>
      <c r="K71" s="116">
        <v>8.695652173913043</v>
      </c>
    </row>
    <row r="72" spans="1:11" ht="14.1" customHeight="1" x14ac:dyDescent="0.2">
      <c r="A72" s="306">
        <v>84</v>
      </c>
      <c r="B72" s="307" t="s">
        <v>308</v>
      </c>
      <c r="C72" s="308"/>
      <c r="D72" s="113">
        <v>0.38872691933916426</v>
      </c>
      <c r="E72" s="115">
        <v>8</v>
      </c>
      <c r="F72" s="114">
        <v>3</v>
      </c>
      <c r="G72" s="114">
        <v>22</v>
      </c>
      <c r="H72" s="114">
        <v>6</v>
      </c>
      <c r="I72" s="140">
        <v>8</v>
      </c>
      <c r="J72" s="115">
        <v>0</v>
      </c>
      <c r="K72" s="116">
        <v>0</v>
      </c>
    </row>
    <row r="73" spans="1:11" ht="14.1" customHeight="1" x14ac:dyDescent="0.2">
      <c r="A73" s="306" t="s">
        <v>309</v>
      </c>
      <c r="B73" s="307" t="s">
        <v>310</v>
      </c>
      <c r="C73" s="308"/>
      <c r="D73" s="113" t="s">
        <v>513</v>
      </c>
      <c r="E73" s="115" t="s">
        <v>513</v>
      </c>
      <c r="F73" s="114" t="s">
        <v>513</v>
      </c>
      <c r="G73" s="114">
        <v>17</v>
      </c>
      <c r="H73" s="114">
        <v>0</v>
      </c>
      <c r="I73" s="140" t="s">
        <v>513</v>
      </c>
      <c r="J73" s="115" t="s">
        <v>513</v>
      </c>
      <c r="K73" s="116" t="s">
        <v>513</v>
      </c>
    </row>
    <row r="74" spans="1:11" ht="14.1" customHeight="1" x14ac:dyDescent="0.2">
      <c r="A74" s="306" t="s">
        <v>311</v>
      </c>
      <c r="B74" s="307" t="s">
        <v>312</v>
      </c>
      <c r="C74" s="308"/>
      <c r="D74" s="113" t="s">
        <v>513</v>
      </c>
      <c r="E74" s="115" t="s">
        <v>513</v>
      </c>
      <c r="F74" s="114">
        <v>0</v>
      </c>
      <c r="G74" s="114" t="s">
        <v>513</v>
      </c>
      <c r="H74" s="114">
        <v>0</v>
      </c>
      <c r="I74" s="140" t="s">
        <v>513</v>
      </c>
      <c r="J74" s="115" t="s">
        <v>513</v>
      </c>
      <c r="K74" s="116" t="s">
        <v>513</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t="s">
        <v>513</v>
      </c>
      <c r="E76" s="115" t="s">
        <v>513</v>
      </c>
      <c r="F76" s="114">
        <v>4</v>
      </c>
      <c r="G76" s="114">
        <v>5</v>
      </c>
      <c r="H76" s="114">
        <v>5</v>
      </c>
      <c r="I76" s="140">
        <v>4</v>
      </c>
      <c r="J76" s="115" t="s">
        <v>513</v>
      </c>
      <c r="K76" s="116" t="s">
        <v>513</v>
      </c>
    </row>
    <row r="77" spans="1:11" ht="14.1" customHeight="1" x14ac:dyDescent="0.2">
      <c r="A77" s="306">
        <v>92</v>
      </c>
      <c r="B77" s="307" t="s">
        <v>316</v>
      </c>
      <c r="C77" s="308"/>
      <c r="D77" s="113">
        <v>0.29154518950437319</v>
      </c>
      <c r="E77" s="115">
        <v>6</v>
      </c>
      <c r="F77" s="114" t="s">
        <v>513</v>
      </c>
      <c r="G77" s="114">
        <v>11</v>
      </c>
      <c r="H77" s="114">
        <v>8</v>
      </c>
      <c r="I77" s="140">
        <v>9</v>
      </c>
      <c r="J77" s="115">
        <v>-3</v>
      </c>
      <c r="K77" s="116">
        <v>-33.333333333333336</v>
      </c>
    </row>
    <row r="78" spans="1:11" ht="14.1" customHeight="1" x14ac:dyDescent="0.2">
      <c r="A78" s="306">
        <v>93</v>
      </c>
      <c r="B78" s="307" t="s">
        <v>317</v>
      </c>
      <c r="C78" s="308"/>
      <c r="D78" s="113">
        <v>0.24295432458697766</v>
      </c>
      <c r="E78" s="115">
        <v>5</v>
      </c>
      <c r="F78" s="114">
        <v>4</v>
      </c>
      <c r="G78" s="114">
        <v>3</v>
      </c>
      <c r="H78" s="114">
        <v>3</v>
      </c>
      <c r="I78" s="140">
        <v>0</v>
      </c>
      <c r="J78" s="115">
        <v>5</v>
      </c>
      <c r="K78" s="116" t="s">
        <v>514</v>
      </c>
    </row>
    <row r="79" spans="1:11" ht="14.1" customHeight="1" x14ac:dyDescent="0.2">
      <c r="A79" s="306">
        <v>94</v>
      </c>
      <c r="B79" s="307" t="s">
        <v>318</v>
      </c>
      <c r="C79" s="308"/>
      <c r="D79" s="113">
        <v>0.19436345966958213</v>
      </c>
      <c r="E79" s="115">
        <v>4</v>
      </c>
      <c r="F79" s="114" t="s">
        <v>513</v>
      </c>
      <c r="G79" s="114" t="s">
        <v>513</v>
      </c>
      <c r="H79" s="114" t="s">
        <v>513</v>
      </c>
      <c r="I79" s="140">
        <v>0</v>
      </c>
      <c r="J79" s="115">
        <v>4</v>
      </c>
      <c r="K79" s="116" t="s">
        <v>514</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0.1457725947521866</v>
      </c>
      <c r="E81" s="143">
        <v>3</v>
      </c>
      <c r="F81" s="144">
        <v>8</v>
      </c>
      <c r="G81" s="144">
        <v>3</v>
      </c>
      <c r="H81" s="144">
        <v>3</v>
      </c>
      <c r="I81" s="145" t="s">
        <v>513</v>
      </c>
      <c r="J81" s="143" t="s">
        <v>513</v>
      </c>
      <c r="K81" s="146" t="s">
        <v>513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20176</v>
      </c>
      <c r="C10" s="114">
        <v>11066</v>
      </c>
      <c r="D10" s="114">
        <v>9110</v>
      </c>
      <c r="E10" s="114">
        <v>15572</v>
      </c>
      <c r="F10" s="114">
        <v>4598</v>
      </c>
      <c r="G10" s="114">
        <v>3001</v>
      </c>
      <c r="H10" s="114">
        <v>5183</v>
      </c>
      <c r="I10" s="115">
        <v>7096</v>
      </c>
      <c r="J10" s="114">
        <v>4987</v>
      </c>
      <c r="K10" s="114">
        <v>2109</v>
      </c>
      <c r="L10" s="423">
        <v>1486</v>
      </c>
      <c r="M10" s="424">
        <v>1375</v>
      </c>
    </row>
    <row r="11" spans="1:13" ht="11.1" customHeight="1" x14ac:dyDescent="0.2">
      <c r="A11" s="422" t="s">
        <v>387</v>
      </c>
      <c r="B11" s="115">
        <v>20587</v>
      </c>
      <c r="C11" s="114">
        <v>11465</v>
      </c>
      <c r="D11" s="114">
        <v>9122</v>
      </c>
      <c r="E11" s="114">
        <v>15936</v>
      </c>
      <c r="F11" s="114">
        <v>4645</v>
      </c>
      <c r="G11" s="114">
        <v>2946</v>
      </c>
      <c r="H11" s="114">
        <v>5392</v>
      </c>
      <c r="I11" s="115">
        <v>7156</v>
      </c>
      <c r="J11" s="114">
        <v>5023</v>
      </c>
      <c r="K11" s="114">
        <v>2133</v>
      </c>
      <c r="L11" s="423">
        <v>1465</v>
      </c>
      <c r="M11" s="424">
        <v>1011</v>
      </c>
    </row>
    <row r="12" spans="1:13" ht="11.1" customHeight="1" x14ac:dyDescent="0.2">
      <c r="A12" s="422" t="s">
        <v>388</v>
      </c>
      <c r="B12" s="115">
        <v>21274</v>
      </c>
      <c r="C12" s="114">
        <v>11842</v>
      </c>
      <c r="D12" s="114">
        <v>9432</v>
      </c>
      <c r="E12" s="114">
        <v>16461</v>
      </c>
      <c r="F12" s="114">
        <v>4808</v>
      </c>
      <c r="G12" s="114">
        <v>3222</v>
      </c>
      <c r="H12" s="114">
        <v>5577</v>
      </c>
      <c r="I12" s="115">
        <v>7183</v>
      </c>
      <c r="J12" s="114">
        <v>4958</v>
      </c>
      <c r="K12" s="114">
        <v>2225</v>
      </c>
      <c r="L12" s="423">
        <v>2070</v>
      </c>
      <c r="M12" s="424">
        <v>1681</v>
      </c>
    </row>
    <row r="13" spans="1:13" s="110" customFormat="1" ht="11.1" customHeight="1" x14ac:dyDescent="0.2">
      <c r="A13" s="422" t="s">
        <v>389</v>
      </c>
      <c r="B13" s="115">
        <v>20956</v>
      </c>
      <c r="C13" s="114">
        <v>11536</v>
      </c>
      <c r="D13" s="114">
        <v>9420</v>
      </c>
      <c r="E13" s="114">
        <v>16105</v>
      </c>
      <c r="F13" s="114">
        <v>4847</v>
      </c>
      <c r="G13" s="114">
        <v>3100</v>
      </c>
      <c r="H13" s="114">
        <v>5599</v>
      </c>
      <c r="I13" s="115">
        <v>7334</v>
      </c>
      <c r="J13" s="114">
        <v>5038</v>
      </c>
      <c r="K13" s="114">
        <v>2296</v>
      </c>
      <c r="L13" s="423">
        <v>970</v>
      </c>
      <c r="M13" s="424">
        <v>1380</v>
      </c>
    </row>
    <row r="14" spans="1:13" ht="15" customHeight="1" x14ac:dyDescent="0.2">
      <c r="A14" s="422" t="s">
        <v>390</v>
      </c>
      <c r="B14" s="115">
        <v>21212</v>
      </c>
      <c r="C14" s="114">
        <v>11745</v>
      </c>
      <c r="D14" s="114">
        <v>9467</v>
      </c>
      <c r="E14" s="114">
        <v>15866</v>
      </c>
      <c r="F14" s="114">
        <v>5346</v>
      </c>
      <c r="G14" s="114">
        <v>3053</v>
      </c>
      <c r="H14" s="114">
        <v>5744</v>
      </c>
      <c r="I14" s="115">
        <v>7340</v>
      </c>
      <c r="J14" s="114">
        <v>5062</v>
      </c>
      <c r="K14" s="114">
        <v>2278</v>
      </c>
      <c r="L14" s="423">
        <v>1718</v>
      </c>
      <c r="M14" s="424">
        <v>1436</v>
      </c>
    </row>
    <row r="15" spans="1:13" ht="11.1" customHeight="1" x14ac:dyDescent="0.2">
      <c r="A15" s="422" t="s">
        <v>387</v>
      </c>
      <c r="B15" s="115">
        <v>21480</v>
      </c>
      <c r="C15" s="114">
        <v>11973</v>
      </c>
      <c r="D15" s="114">
        <v>9507</v>
      </c>
      <c r="E15" s="114">
        <v>15923</v>
      </c>
      <c r="F15" s="114">
        <v>5555</v>
      </c>
      <c r="G15" s="114">
        <v>3038</v>
      </c>
      <c r="H15" s="114">
        <v>5914</v>
      </c>
      <c r="I15" s="115">
        <v>7383</v>
      </c>
      <c r="J15" s="114">
        <v>5084</v>
      </c>
      <c r="K15" s="114">
        <v>2299</v>
      </c>
      <c r="L15" s="423">
        <v>1478</v>
      </c>
      <c r="M15" s="424">
        <v>1123</v>
      </c>
    </row>
    <row r="16" spans="1:13" ht="11.1" customHeight="1" x14ac:dyDescent="0.2">
      <c r="A16" s="422" t="s">
        <v>388</v>
      </c>
      <c r="B16" s="115">
        <v>22096</v>
      </c>
      <c r="C16" s="114">
        <v>12381</v>
      </c>
      <c r="D16" s="114">
        <v>9715</v>
      </c>
      <c r="E16" s="114">
        <v>16478</v>
      </c>
      <c r="F16" s="114">
        <v>5615</v>
      </c>
      <c r="G16" s="114">
        <v>3365</v>
      </c>
      <c r="H16" s="114">
        <v>6046</v>
      </c>
      <c r="I16" s="115">
        <v>7405</v>
      </c>
      <c r="J16" s="114">
        <v>5052</v>
      </c>
      <c r="K16" s="114">
        <v>2353</v>
      </c>
      <c r="L16" s="423">
        <v>2167</v>
      </c>
      <c r="M16" s="424">
        <v>1657</v>
      </c>
    </row>
    <row r="17" spans="1:13" s="110" customFormat="1" ht="11.1" customHeight="1" x14ac:dyDescent="0.2">
      <c r="A17" s="422" t="s">
        <v>389</v>
      </c>
      <c r="B17" s="115">
        <v>21841</v>
      </c>
      <c r="C17" s="114">
        <v>12195</v>
      </c>
      <c r="D17" s="114">
        <v>9646</v>
      </c>
      <c r="E17" s="114">
        <v>16253</v>
      </c>
      <c r="F17" s="114">
        <v>5581</v>
      </c>
      <c r="G17" s="114">
        <v>3240</v>
      </c>
      <c r="H17" s="114">
        <v>6062</v>
      </c>
      <c r="I17" s="115">
        <v>7517</v>
      </c>
      <c r="J17" s="114">
        <v>5084</v>
      </c>
      <c r="K17" s="114">
        <v>2433</v>
      </c>
      <c r="L17" s="423">
        <v>1035</v>
      </c>
      <c r="M17" s="424">
        <v>1345</v>
      </c>
    </row>
    <row r="18" spans="1:13" ht="15" customHeight="1" x14ac:dyDescent="0.2">
      <c r="A18" s="422" t="s">
        <v>391</v>
      </c>
      <c r="B18" s="115">
        <v>21906</v>
      </c>
      <c r="C18" s="114">
        <v>12238</v>
      </c>
      <c r="D18" s="114">
        <v>9668</v>
      </c>
      <c r="E18" s="114">
        <v>16196</v>
      </c>
      <c r="F18" s="114">
        <v>5706</v>
      </c>
      <c r="G18" s="114">
        <v>3155</v>
      </c>
      <c r="H18" s="114">
        <v>6190</v>
      </c>
      <c r="I18" s="115">
        <v>7423</v>
      </c>
      <c r="J18" s="114">
        <v>5013</v>
      </c>
      <c r="K18" s="114">
        <v>2410</v>
      </c>
      <c r="L18" s="423">
        <v>1692</v>
      </c>
      <c r="M18" s="424">
        <v>1640</v>
      </c>
    </row>
    <row r="19" spans="1:13" ht="11.1" customHeight="1" x14ac:dyDescent="0.2">
      <c r="A19" s="422" t="s">
        <v>387</v>
      </c>
      <c r="B19" s="115">
        <v>22122</v>
      </c>
      <c r="C19" s="114">
        <v>12376</v>
      </c>
      <c r="D19" s="114">
        <v>9746</v>
      </c>
      <c r="E19" s="114">
        <v>16322</v>
      </c>
      <c r="F19" s="114">
        <v>5799</v>
      </c>
      <c r="G19" s="114">
        <v>3050</v>
      </c>
      <c r="H19" s="114">
        <v>6374</v>
      </c>
      <c r="I19" s="115">
        <v>7534</v>
      </c>
      <c r="J19" s="114">
        <v>5092</v>
      </c>
      <c r="K19" s="114">
        <v>2442</v>
      </c>
      <c r="L19" s="423">
        <v>1479</v>
      </c>
      <c r="M19" s="424">
        <v>1293</v>
      </c>
    </row>
    <row r="20" spans="1:13" ht="11.1" customHeight="1" x14ac:dyDescent="0.2">
      <c r="A20" s="422" t="s">
        <v>388</v>
      </c>
      <c r="B20" s="115">
        <v>22564</v>
      </c>
      <c r="C20" s="114">
        <v>12707</v>
      </c>
      <c r="D20" s="114">
        <v>9857</v>
      </c>
      <c r="E20" s="114">
        <v>16717</v>
      </c>
      <c r="F20" s="114">
        <v>5847</v>
      </c>
      <c r="G20" s="114">
        <v>3292</v>
      </c>
      <c r="H20" s="114">
        <v>6506</v>
      </c>
      <c r="I20" s="115">
        <v>7648</v>
      </c>
      <c r="J20" s="114">
        <v>5065</v>
      </c>
      <c r="K20" s="114">
        <v>2583</v>
      </c>
      <c r="L20" s="423">
        <v>2204</v>
      </c>
      <c r="M20" s="424">
        <v>1799</v>
      </c>
    </row>
    <row r="21" spans="1:13" s="110" customFormat="1" ht="11.1" customHeight="1" x14ac:dyDescent="0.2">
      <c r="A21" s="422" t="s">
        <v>389</v>
      </c>
      <c r="B21" s="115">
        <v>22262</v>
      </c>
      <c r="C21" s="114">
        <v>12380</v>
      </c>
      <c r="D21" s="114">
        <v>9882</v>
      </c>
      <c r="E21" s="114">
        <v>16425</v>
      </c>
      <c r="F21" s="114">
        <v>5837</v>
      </c>
      <c r="G21" s="114">
        <v>3186</v>
      </c>
      <c r="H21" s="114">
        <v>6498</v>
      </c>
      <c r="I21" s="115">
        <v>7613</v>
      </c>
      <c r="J21" s="114">
        <v>5070</v>
      </c>
      <c r="K21" s="114">
        <v>2543</v>
      </c>
      <c r="L21" s="423">
        <v>1069</v>
      </c>
      <c r="M21" s="424">
        <v>1357</v>
      </c>
    </row>
    <row r="22" spans="1:13" ht="15" customHeight="1" x14ac:dyDescent="0.2">
      <c r="A22" s="422" t="s">
        <v>392</v>
      </c>
      <c r="B22" s="115">
        <v>22250</v>
      </c>
      <c r="C22" s="114">
        <v>12374</v>
      </c>
      <c r="D22" s="114">
        <v>9876</v>
      </c>
      <c r="E22" s="114">
        <v>16401</v>
      </c>
      <c r="F22" s="114">
        <v>5849</v>
      </c>
      <c r="G22" s="114">
        <v>3092</v>
      </c>
      <c r="H22" s="114">
        <v>6579</v>
      </c>
      <c r="I22" s="115">
        <v>7546</v>
      </c>
      <c r="J22" s="114">
        <v>5006</v>
      </c>
      <c r="K22" s="114">
        <v>2540</v>
      </c>
      <c r="L22" s="423">
        <v>1428</v>
      </c>
      <c r="M22" s="424">
        <v>1466</v>
      </c>
    </row>
    <row r="23" spans="1:13" ht="11.1" customHeight="1" x14ac:dyDescent="0.2">
      <c r="A23" s="422" t="s">
        <v>387</v>
      </c>
      <c r="B23" s="115">
        <v>22504</v>
      </c>
      <c r="C23" s="114">
        <v>12545</v>
      </c>
      <c r="D23" s="114">
        <v>9959</v>
      </c>
      <c r="E23" s="114">
        <v>16531</v>
      </c>
      <c r="F23" s="114">
        <v>5973</v>
      </c>
      <c r="G23" s="114">
        <v>3044</v>
      </c>
      <c r="H23" s="114">
        <v>6801</v>
      </c>
      <c r="I23" s="115">
        <v>7737</v>
      </c>
      <c r="J23" s="114">
        <v>5133</v>
      </c>
      <c r="K23" s="114">
        <v>2604</v>
      </c>
      <c r="L23" s="423">
        <v>1364</v>
      </c>
      <c r="M23" s="424">
        <v>1116</v>
      </c>
    </row>
    <row r="24" spans="1:13" ht="11.1" customHeight="1" x14ac:dyDescent="0.2">
      <c r="A24" s="422" t="s">
        <v>388</v>
      </c>
      <c r="B24" s="115">
        <v>23015</v>
      </c>
      <c r="C24" s="114">
        <v>12860</v>
      </c>
      <c r="D24" s="114">
        <v>10155</v>
      </c>
      <c r="E24" s="114">
        <v>16958</v>
      </c>
      <c r="F24" s="114">
        <v>6057</v>
      </c>
      <c r="G24" s="114">
        <v>3263</v>
      </c>
      <c r="H24" s="114">
        <v>7006</v>
      </c>
      <c r="I24" s="115">
        <v>7827</v>
      </c>
      <c r="J24" s="114">
        <v>5138</v>
      </c>
      <c r="K24" s="114">
        <v>2689</v>
      </c>
      <c r="L24" s="423">
        <v>2264</v>
      </c>
      <c r="M24" s="424">
        <v>1933</v>
      </c>
    </row>
    <row r="25" spans="1:13" s="110" customFormat="1" ht="11.1" customHeight="1" x14ac:dyDescent="0.2">
      <c r="A25" s="422" t="s">
        <v>389</v>
      </c>
      <c r="B25" s="115">
        <v>22677</v>
      </c>
      <c r="C25" s="114">
        <v>12559</v>
      </c>
      <c r="D25" s="114">
        <v>10118</v>
      </c>
      <c r="E25" s="114">
        <v>16617</v>
      </c>
      <c r="F25" s="114">
        <v>6060</v>
      </c>
      <c r="G25" s="114">
        <v>3098</v>
      </c>
      <c r="H25" s="114">
        <v>6957</v>
      </c>
      <c r="I25" s="115">
        <v>7782</v>
      </c>
      <c r="J25" s="114">
        <v>5114</v>
      </c>
      <c r="K25" s="114">
        <v>2668</v>
      </c>
      <c r="L25" s="423">
        <v>1067</v>
      </c>
      <c r="M25" s="424">
        <v>1412</v>
      </c>
    </row>
    <row r="26" spans="1:13" ht="15" customHeight="1" x14ac:dyDescent="0.2">
      <c r="A26" s="422" t="s">
        <v>393</v>
      </c>
      <c r="B26" s="115">
        <v>22807</v>
      </c>
      <c r="C26" s="114">
        <v>12619</v>
      </c>
      <c r="D26" s="114">
        <v>10188</v>
      </c>
      <c r="E26" s="114">
        <v>16618</v>
      </c>
      <c r="F26" s="114">
        <v>6189</v>
      </c>
      <c r="G26" s="114">
        <v>3019</v>
      </c>
      <c r="H26" s="114">
        <v>7113</v>
      </c>
      <c r="I26" s="115">
        <v>7832</v>
      </c>
      <c r="J26" s="114">
        <v>5133</v>
      </c>
      <c r="K26" s="114">
        <v>2699</v>
      </c>
      <c r="L26" s="423">
        <v>1679</v>
      </c>
      <c r="M26" s="424">
        <v>1612</v>
      </c>
    </row>
    <row r="27" spans="1:13" ht="11.1" customHeight="1" x14ac:dyDescent="0.2">
      <c r="A27" s="422" t="s">
        <v>387</v>
      </c>
      <c r="B27" s="115">
        <v>23112</v>
      </c>
      <c r="C27" s="114">
        <v>12836</v>
      </c>
      <c r="D27" s="114">
        <v>10276</v>
      </c>
      <c r="E27" s="114">
        <v>16825</v>
      </c>
      <c r="F27" s="114">
        <v>6287</v>
      </c>
      <c r="G27" s="114">
        <v>2987</v>
      </c>
      <c r="H27" s="114">
        <v>7280</v>
      </c>
      <c r="I27" s="115">
        <v>7868</v>
      </c>
      <c r="J27" s="114">
        <v>5106</v>
      </c>
      <c r="K27" s="114">
        <v>2762</v>
      </c>
      <c r="L27" s="423">
        <v>1468</v>
      </c>
      <c r="M27" s="424">
        <v>1202</v>
      </c>
    </row>
    <row r="28" spans="1:13" ht="11.1" customHeight="1" x14ac:dyDescent="0.2">
      <c r="A28" s="422" t="s">
        <v>388</v>
      </c>
      <c r="B28" s="115">
        <v>23419</v>
      </c>
      <c r="C28" s="114">
        <v>13001</v>
      </c>
      <c r="D28" s="114">
        <v>10418</v>
      </c>
      <c r="E28" s="114">
        <v>17087</v>
      </c>
      <c r="F28" s="114">
        <v>6332</v>
      </c>
      <c r="G28" s="114">
        <v>3186</v>
      </c>
      <c r="H28" s="114">
        <v>7343</v>
      </c>
      <c r="I28" s="115">
        <v>7845</v>
      </c>
      <c r="J28" s="114">
        <v>5000</v>
      </c>
      <c r="K28" s="114">
        <v>2845</v>
      </c>
      <c r="L28" s="423">
        <v>2248</v>
      </c>
      <c r="M28" s="424">
        <v>1895</v>
      </c>
    </row>
    <row r="29" spans="1:13" s="110" customFormat="1" ht="11.1" customHeight="1" x14ac:dyDescent="0.2">
      <c r="A29" s="422" t="s">
        <v>389</v>
      </c>
      <c r="B29" s="115">
        <v>23239</v>
      </c>
      <c r="C29" s="114">
        <v>12756</v>
      </c>
      <c r="D29" s="114">
        <v>10483</v>
      </c>
      <c r="E29" s="114">
        <v>16861</v>
      </c>
      <c r="F29" s="114">
        <v>6378</v>
      </c>
      <c r="G29" s="114">
        <v>2994</v>
      </c>
      <c r="H29" s="114">
        <v>7547</v>
      </c>
      <c r="I29" s="115">
        <v>7798</v>
      </c>
      <c r="J29" s="114">
        <v>4952</v>
      </c>
      <c r="K29" s="114">
        <v>2846</v>
      </c>
      <c r="L29" s="423">
        <v>1459</v>
      </c>
      <c r="M29" s="424">
        <v>1612</v>
      </c>
    </row>
    <row r="30" spans="1:13" ht="15" customHeight="1" x14ac:dyDescent="0.2">
      <c r="A30" s="422" t="s">
        <v>394</v>
      </c>
      <c r="B30" s="115">
        <v>23342</v>
      </c>
      <c r="C30" s="114">
        <v>12773</v>
      </c>
      <c r="D30" s="114">
        <v>10569</v>
      </c>
      <c r="E30" s="114">
        <v>16804</v>
      </c>
      <c r="F30" s="114">
        <v>6538</v>
      </c>
      <c r="G30" s="114">
        <v>2946</v>
      </c>
      <c r="H30" s="114">
        <v>7625</v>
      </c>
      <c r="I30" s="115">
        <v>7458</v>
      </c>
      <c r="J30" s="114">
        <v>4761</v>
      </c>
      <c r="K30" s="114">
        <v>2697</v>
      </c>
      <c r="L30" s="423">
        <v>2045</v>
      </c>
      <c r="M30" s="424">
        <v>2009</v>
      </c>
    </row>
    <row r="31" spans="1:13" ht="11.1" customHeight="1" x14ac:dyDescent="0.2">
      <c r="A31" s="422" t="s">
        <v>387</v>
      </c>
      <c r="B31" s="115">
        <v>23382</v>
      </c>
      <c r="C31" s="114">
        <v>12785</v>
      </c>
      <c r="D31" s="114">
        <v>10597</v>
      </c>
      <c r="E31" s="114">
        <v>16746</v>
      </c>
      <c r="F31" s="114">
        <v>6636</v>
      </c>
      <c r="G31" s="114">
        <v>2883</v>
      </c>
      <c r="H31" s="114">
        <v>7602</v>
      </c>
      <c r="I31" s="115">
        <v>7546</v>
      </c>
      <c r="J31" s="114">
        <v>4770</v>
      </c>
      <c r="K31" s="114">
        <v>2776</v>
      </c>
      <c r="L31" s="423">
        <v>1509</v>
      </c>
      <c r="M31" s="424">
        <v>1464</v>
      </c>
    </row>
    <row r="32" spans="1:13" ht="11.1" customHeight="1" x14ac:dyDescent="0.2">
      <c r="A32" s="422" t="s">
        <v>388</v>
      </c>
      <c r="B32" s="115">
        <v>23669</v>
      </c>
      <c r="C32" s="114">
        <v>12946</v>
      </c>
      <c r="D32" s="114">
        <v>10723</v>
      </c>
      <c r="E32" s="114">
        <v>17030</v>
      </c>
      <c r="F32" s="114">
        <v>6639</v>
      </c>
      <c r="G32" s="114">
        <v>3056</v>
      </c>
      <c r="H32" s="114">
        <v>7690</v>
      </c>
      <c r="I32" s="115">
        <v>7451</v>
      </c>
      <c r="J32" s="114">
        <v>4693</v>
      </c>
      <c r="K32" s="114">
        <v>2758</v>
      </c>
      <c r="L32" s="423">
        <v>2389</v>
      </c>
      <c r="M32" s="424">
        <v>2086</v>
      </c>
    </row>
    <row r="33" spans="1:13" s="110" customFormat="1" ht="11.1" customHeight="1" x14ac:dyDescent="0.2">
      <c r="A33" s="422" t="s">
        <v>389</v>
      </c>
      <c r="B33" s="115">
        <v>23409</v>
      </c>
      <c r="C33" s="114">
        <v>12721</v>
      </c>
      <c r="D33" s="114">
        <v>10688</v>
      </c>
      <c r="E33" s="114">
        <v>16737</v>
      </c>
      <c r="F33" s="114">
        <v>6672</v>
      </c>
      <c r="G33" s="114">
        <v>2965</v>
      </c>
      <c r="H33" s="114">
        <v>7633</v>
      </c>
      <c r="I33" s="115">
        <v>7523</v>
      </c>
      <c r="J33" s="114">
        <v>4713</v>
      </c>
      <c r="K33" s="114">
        <v>2810</v>
      </c>
      <c r="L33" s="423">
        <v>1221</v>
      </c>
      <c r="M33" s="424">
        <v>1545</v>
      </c>
    </row>
    <row r="34" spans="1:13" ht="15" customHeight="1" x14ac:dyDescent="0.2">
      <c r="A34" s="422" t="s">
        <v>395</v>
      </c>
      <c r="B34" s="115">
        <v>23611</v>
      </c>
      <c r="C34" s="114">
        <v>12821</v>
      </c>
      <c r="D34" s="114">
        <v>10790</v>
      </c>
      <c r="E34" s="114">
        <v>16829</v>
      </c>
      <c r="F34" s="114">
        <v>6782</v>
      </c>
      <c r="G34" s="114">
        <v>2869</v>
      </c>
      <c r="H34" s="114">
        <v>7825</v>
      </c>
      <c r="I34" s="115">
        <v>7666</v>
      </c>
      <c r="J34" s="114">
        <v>4857</v>
      </c>
      <c r="K34" s="114">
        <v>2809</v>
      </c>
      <c r="L34" s="423">
        <v>1773</v>
      </c>
      <c r="M34" s="424">
        <v>1671</v>
      </c>
    </row>
    <row r="35" spans="1:13" ht="11.1" customHeight="1" x14ac:dyDescent="0.2">
      <c r="A35" s="422" t="s">
        <v>387</v>
      </c>
      <c r="B35" s="115">
        <v>23997</v>
      </c>
      <c r="C35" s="114">
        <v>13057</v>
      </c>
      <c r="D35" s="114">
        <v>10940</v>
      </c>
      <c r="E35" s="114">
        <v>17065</v>
      </c>
      <c r="F35" s="114">
        <v>6932</v>
      </c>
      <c r="G35" s="114">
        <v>2783</v>
      </c>
      <c r="H35" s="114">
        <v>8057</v>
      </c>
      <c r="I35" s="115">
        <v>7750</v>
      </c>
      <c r="J35" s="114">
        <v>4875</v>
      </c>
      <c r="K35" s="114">
        <v>2875</v>
      </c>
      <c r="L35" s="423">
        <v>1625</v>
      </c>
      <c r="M35" s="424">
        <v>1262</v>
      </c>
    </row>
    <row r="36" spans="1:13" ht="11.1" customHeight="1" x14ac:dyDescent="0.2">
      <c r="A36" s="422" t="s">
        <v>388</v>
      </c>
      <c r="B36" s="115">
        <v>24361</v>
      </c>
      <c r="C36" s="114">
        <v>13251</v>
      </c>
      <c r="D36" s="114">
        <v>11110</v>
      </c>
      <c r="E36" s="114">
        <v>17400</v>
      </c>
      <c r="F36" s="114">
        <v>6961</v>
      </c>
      <c r="G36" s="114">
        <v>3081</v>
      </c>
      <c r="H36" s="114">
        <v>8127</v>
      </c>
      <c r="I36" s="115">
        <v>7752</v>
      </c>
      <c r="J36" s="114">
        <v>4896</v>
      </c>
      <c r="K36" s="114">
        <v>2856</v>
      </c>
      <c r="L36" s="423">
        <v>2333</v>
      </c>
      <c r="M36" s="424">
        <v>1999</v>
      </c>
    </row>
    <row r="37" spans="1:13" s="110" customFormat="1" ht="11.1" customHeight="1" x14ac:dyDescent="0.2">
      <c r="A37" s="422" t="s">
        <v>389</v>
      </c>
      <c r="B37" s="115">
        <v>24098</v>
      </c>
      <c r="C37" s="114">
        <v>13042</v>
      </c>
      <c r="D37" s="114">
        <v>11056</v>
      </c>
      <c r="E37" s="114">
        <v>17151</v>
      </c>
      <c r="F37" s="114">
        <v>6947</v>
      </c>
      <c r="G37" s="114">
        <v>2957</v>
      </c>
      <c r="H37" s="114">
        <v>8147</v>
      </c>
      <c r="I37" s="115">
        <v>7875</v>
      </c>
      <c r="J37" s="114">
        <v>4959</v>
      </c>
      <c r="K37" s="114">
        <v>2916</v>
      </c>
      <c r="L37" s="423">
        <v>1275</v>
      </c>
      <c r="M37" s="424">
        <v>1510</v>
      </c>
    </row>
    <row r="38" spans="1:13" ht="15" customHeight="1" x14ac:dyDescent="0.2">
      <c r="A38" s="425" t="s">
        <v>396</v>
      </c>
      <c r="B38" s="115">
        <v>24198</v>
      </c>
      <c r="C38" s="114">
        <v>13167</v>
      </c>
      <c r="D38" s="114">
        <v>11031</v>
      </c>
      <c r="E38" s="114">
        <v>17179</v>
      </c>
      <c r="F38" s="114">
        <v>7019</v>
      </c>
      <c r="G38" s="114">
        <v>2882</v>
      </c>
      <c r="H38" s="114">
        <v>8235</v>
      </c>
      <c r="I38" s="115">
        <v>7949</v>
      </c>
      <c r="J38" s="114">
        <v>5013</v>
      </c>
      <c r="K38" s="114">
        <v>2936</v>
      </c>
      <c r="L38" s="423">
        <v>1972</v>
      </c>
      <c r="M38" s="424">
        <v>1903</v>
      </c>
    </row>
    <row r="39" spans="1:13" ht="11.1" customHeight="1" x14ac:dyDescent="0.2">
      <c r="A39" s="422" t="s">
        <v>387</v>
      </c>
      <c r="B39" s="115">
        <v>26054</v>
      </c>
      <c r="C39" s="114">
        <v>14266</v>
      </c>
      <c r="D39" s="114">
        <v>11788</v>
      </c>
      <c r="E39" s="114">
        <v>18833</v>
      </c>
      <c r="F39" s="114">
        <v>7221</v>
      </c>
      <c r="G39" s="114">
        <v>2971</v>
      </c>
      <c r="H39" s="114">
        <v>8868</v>
      </c>
      <c r="I39" s="115">
        <v>8058</v>
      </c>
      <c r="J39" s="114">
        <v>5057</v>
      </c>
      <c r="K39" s="114">
        <v>3001</v>
      </c>
      <c r="L39" s="423">
        <v>1739</v>
      </c>
      <c r="M39" s="424">
        <v>1459</v>
      </c>
    </row>
    <row r="40" spans="1:13" ht="11.1" customHeight="1" x14ac:dyDescent="0.2">
      <c r="A40" s="425" t="s">
        <v>388</v>
      </c>
      <c r="B40" s="115">
        <v>25518</v>
      </c>
      <c r="C40" s="114">
        <v>13965</v>
      </c>
      <c r="D40" s="114">
        <v>11553</v>
      </c>
      <c r="E40" s="114">
        <v>18297</v>
      </c>
      <c r="F40" s="114">
        <v>7221</v>
      </c>
      <c r="G40" s="114">
        <v>3168</v>
      </c>
      <c r="H40" s="114">
        <v>8597</v>
      </c>
      <c r="I40" s="115">
        <v>8027</v>
      </c>
      <c r="J40" s="114">
        <v>4983</v>
      </c>
      <c r="K40" s="114">
        <v>3044</v>
      </c>
      <c r="L40" s="423">
        <v>2720</v>
      </c>
      <c r="M40" s="424">
        <v>2267</v>
      </c>
    </row>
    <row r="41" spans="1:13" s="110" customFormat="1" ht="11.1" customHeight="1" x14ac:dyDescent="0.2">
      <c r="A41" s="422" t="s">
        <v>389</v>
      </c>
      <c r="B41" s="115">
        <v>25326</v>
      </c>
      <c r="C41" s="114">
        <v>13762</v>
      </c>
      <c r="D41" s="114">
        <v>11564</v>
      </c>
      <c r="E41" s="114">
        <v>18111</v>
      </c>
      <c r="F41" s="114">
        <v>7215</v>
      </c>
      <c r="G41" s="114">
        <v>3067</v>
      </c>
      <c r="H41" s="114">
        <v>8613</v>
      </c>
      <c r="I41" s="115">
        <v>8027</v>
      </c>
      <c r="J41" s="114">
        <v>4929</v>
      </c>
      <c r="K41" s="114">
        <v>3098</v>
      </c>
      <c r="L41" s="423">
        <v>1598</v>
      </c>
      <c r="M41" s="424">
        <v>1793</v>
      </c>
    </row>
    <row r="42" spans="1:13" ht="15" customHeight="1" x14ac:dyDescent="0.2">
      <c r="A42" s="422" t="s">
        <v>397</v>
      </c>
      <c r="B42" s="115">
        <v>25832</v>
      </c>
      <c r="C42" s="114">
        <v>14069</v>
      </c>
      <c r="D42" s="114">
        <v>11763</v>
      </c>
      <c r="E42" s="114">
        <v>18451</v>
      </c>
      <c r="F42" s="114">
        <v>7381</v>
      </c>
      <c r="G42" s="114">
        <v>3004</v>
      </c>
      <c r="H42" s="114">
        <v>8789</v>
      </c>
      <c r="I42" s="115">
        <v>8076</v>
      </c>
      <c r="J42" s="114">
        <v>5018</v>
      </c>
      <c r="K42" s="114">
        <v>3058</v>
      </c>
      <c r="L42" s="423">
        <v>2412</v>
      </c>
      <c r="M42" s="424">
        <v>1933</v>
      </c>
    </row>
    <row r="43" spans="1:13" ht="11.1" customHeight="1" x14ac:dyDescent="0.2">
      <c r="A43" s="422" t="s">
        <v>387</v>
      </c>
      <c r="B43" s="115">
        <v>26201</v>
      </c>
      <c r="C43" s="114">
        <v>14347</v>
      </c>
      <c r="D43" s="114">
        <v>11854</v>
      </c>
      <c r="E43" s="114">
        <v>18743</v>
      </c>
      <c r="F43" s="114">
        <v>7458</v>
      </c>
      <c r="G43" s="114">
        <v>2980</v>
      </c>
      <c r="H43" s="114">
        <v>8988</v>
      </c>
      <c r="I43" s="115">
        <v>8262</v>
      </c>
      <c r="J43" s="114">
        <v>5114</v>
      </c>
      <c r="K43" s="114">
        <v>3148</v>
      </c>
      <c r="L43" s="423">
        <v>1823</v>
      </c>
      <c r="M43" s="424">
        <v>1566</v>
      </c>
    </row>
    <row r="44" spans="1:13" ht="11.1" customHeight="1" x14ac:dyDescent="0.2">
      <c r="A44" s="422" t="s">
        <v>388</v>
      </c>
      <c r="B44" s="115">
        <v>26651</v>
      </c>
      <c r="C44" s="114">
        <v>14539</v>
      </c>
      <c r="D44" s="114">
        <v>12112</v>
      </c>
      <c r="E44" s="114">
        <v>19043</v>
      </c>
      <c r="F44" s="114">
        <v>7608</v>
      </c>
      <c r="G44" s="114">
        <v>3335</v>
      </c>
      <c r="H44" s="114">
        <v>9044</v>
      </c>
      <c r="I44" s="115">
        <v>8289</v>
      </c>
      <c r="J44" s="114">
        <v>4979</v>
      </c>
      <c r="K44" s="114">
        <v>3310</v>
      </c>
      <c r="L44" s="423">
        <v>2670</v>
      </c>
      <c r="M44" s="424">
        <v>2227</v>
      </c>
    </row>
    <row r="45" spans="1:13" s="110" customFormat="1" ht="11.1" customHeight="1" x14ac:dyDescent="0.2">
      <c r="A45" s="422" t="s">
        <v>389</v>
      </c>
      <c r="B45" s="115">
        <v>26667</v>
      </c>
      <c r="C45" s="114">
        <v>14435</v>
      </c>
      <c r="D45" s="114">
        <v>12232</v>
      </c>
      <c r="E45" s="114">
        <v>19084</v>
      </c>
      <c r="F45" s="114">
        <v>7583</v>
      </c>
      <c r="G45" s="114">
        <v>3250</v>
      </c>
      <c r="H45" s="114">
        <v>9121</v>
      </c>
      <c r="I45" s="115">
        <v>8241</v>
      </c>
      <c r="J45" s="114">
        <v>4970</v>
      </c>
      <c r="K45" s="114">
        <v>3271</v>
      </c>
      <c r="L45" s="423">
        <v>1763</v>
      </c>
      <c r="M45" s="424">
        <v>1954</v>
      </c>
    </row>
    <row r="46" spans="1:13" ht="15" customHeight="1" x14ac:dyDescent="0.2">
      <c r="A46" s="422" t="s">
        <v>398</v>
      </c>
      <c r="B46" s="115">
        <v>26708</v>
      </c>
      <c r="C46" s="114">
        <v>14478</v>
      </c>
      <c r="D46" s="114">
        <v>12230</v>
      </c>
      <c r="E46" s="114">
        <v>19103</v>
      </c>
      <c r="F46" s="114">
        <v>7605</v>
      </c>
      <c r="G46" s="114">
        <v>3130</v>
      </c>
      <c r="H46" s="114">
        <v>9145</v>
      </c>
      <c r="I46" s="115">
        <v>8124</v>
      </c>
      <c r="J46" s="114">
        <v>4899</v>
      </c>
      <c r="K46" s="114">
        <v>3225</v>
      </c>
      <c r="L46" s="423">
        <v>2203</v>
      </c>
      <c r="M46" s="424">
        <v>2180</v>
      </c>
    </row>
    <row r="47" spans="1:13" ht="11.1" customHeight="1" x14ac:dyDescent="0.2">
      <c r="A47" s="422" t="s">
        <v>387</v>
      </c>
      <c r="B47" s="115">
        <v>26823</v>
      </c>
      <c r="C47" s="114">
        <v>14551</v>
      </c>
      <c r="D47" s="114">
        <v>12272</v>
      </c>
      <c r="E47" s="114">
        <v>19165</v>
      </c>
      <c r="F47" s="114">
        <v>7658</v>
      </c>
      <c r="G47" s="114">
        <v>3016</v>
      </c>
      <c r="H47" s="114">
        <v>9258</v>
      </c>
      <c r="I47" s="115">
        <v>8261</v>
      </c>
      <c r="J47" s="114">
        <v>4908</v>
      </c>
      <c r="K47" s="114">
        <v>3353</v>
      </c>
      <c r="L47" s="423">
        <v>1846</v>
      </c>
      <c r="M47" s="424">
        <v>1661</v>
      </c>
    </row>
    <row r="48" spans="1:13" ht="11.1" customHeight="1" x14ac:dyDescent="0.2">
      <c r="A48" s="422" t="s">
        <v>388</v>
      </c>
      <c r="B48" s="115">
        <v>27155</v>
      </c>
      <c r="C48" s="114">
        <v>14739</v>
      </c>
      <c r="D48" s="114">
        <v>12416</v>
      </c>
      <c r="E48" s="114">
        <v>19417</v>
      </c>
      <c r="F48" s="114">
        <v>7738</v>
      </c>
      <c r="G48" s="114">
        <v>3266</v>
      </c>
      <c r="H48" s="114">
        <v>9296</v>
      </c>
      <c r="I48" s="115">
        <v>8189</v>
      </c>
      <c r="J48" s="114">
        <v>4791</v>
      </c>
      <c r="K48" s="114">
        <v>3398</v>
      </c>
      <c r="L48" s="423">
        <v>2662</v>
      </c>
      <c r="M48" s="424">
        <v>2378</v>
      </c>
    </row>
    <row r="49" spans="1:17" s="110" customFormat="1" ht="11.1" customHeight="1" x14ac:dyDescent="0.2">
      <c r="A49" s="422" t="s">
        <v>389</v>
      </c>
      <c r="B49" s="115">
        <v>26742</v>
      </c>
      <c r="C49" s="114">
        <v>14356</v>
      </c>
      <c r="D49" s="114">
        <v>12386</v>
      </c>
      <c r="E49" s="114">
        <v>19042</v>
      </c>
      <c r="F49" s="114">
        <v>7700</v>
      </c>
      <c r="G49" s="114">
        <v>3148</v>
      </c>
      <c r="H49" s="114">
        <v>9188</v>
      </c>
      <c r="I49" s="115">
        <v>8166</v>
      </c>
      <c r="J49" s="114">
        <v>4772</v>
      </c>
      <c r="K49" s="114">
        <v>3394</v>
      </c>
      <c r="L49" s="423">
        <v>1387</v>
      </c>
      <c r="M49" s="424">
        <v>1827</v>
      </c>
    </row>
    <row r="50" spans="1:17" ht="15" customHeight="1" x14ac:dyDescent="0.2">
      <c r="A50" s="422" t="s">
        <v>399</v>
      </c>
      <c r="B50" s="143">
        <v>26667</v>
      </c>
      <c r="C50" s="144">
        <v>14294</v>
      </c>
      <c r="D50" s="144">
        <v>12373</v>
      </c>
      <c r="E50" s="144">
        <v>18867</v>
      </c>
      <c r="F50" s="144">
        <v>7800</v>
      </c>
      <c r="G50" s="144">
        <v>3092</v>
      </c>
      <c r="H50" s="144">
        <v>9151</v>
      </c>
      <c r="I50" s="143">
        <v>8008</v>
      </c>
      <c r="J50" s="144">
        <v>4677</v>
      </c>
      <c r="K50" s="144">
        <v>3331</v>
      </c>
      <c r="L50" s="426">
        <v>1987</v>
      </c>
      <c r="M50" s="427">
        <v>2058</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-0.15351205631271528</v>
      </c>
      <c r="C6" s="480">
        <f>'Tabelle 3.3'!J11</f>
        <v>-1.4278680452978829</v>
      </c>
      <c r="D6" s="481">
        <f t="shared" ref="D6:E9" si="0">IF(OR(AND(B6&gt;=-50,B6&lt;=50),ISNUMBER(B6)=FALSE),B6,"")</f>
        <v>-0.15351205631271528</v>
      </c>
      <c r="E6" s="481">
        <f t="shared" si="0"/>
        <v>-1.4278680452978829</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-0.15351205631271528</v>
      </c>
      <c r="C14" s="480">
        <f>'Tabelle 3.3'!J11</f>
        <v>-1.4278680452978829</v>
      </c>
      <c r="D14" s="481">
        <f>IF(OR(AND(B14&gt;=-50,B14&lt;=50),ISNUMBER(B14)=FALSE),B14,"")</f>
        <v>-0.15351205631271528</v>
      </c>
      <c r="E14" s="481">
        <f>IF(OR(AND(C14&gt;=-50,C14&lt;=50),ISNUMBER(C14)=FALSE),C14,"")</f>
        <v>-1.4278680452978829</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t="str">
        <f>'Tabelle 2.3'!J12</f>
        <v>*</v>
      </c>
      <c r="C15" s="480" t="str">
        <f>'Tabelle 3.3'!J12</f>
        <v>*</v>
      </c>
      <c r="D15" s="481" t="str">
        <f t="shared" ref="D15:E45" si="3">IF(OR(AND(B15&gt;=-50,B15&lt;=50),ISNUMBER(B15)=FALSE),B15,"")</f>
        <v>*</v>
      </c>
      <c r="E15" s="481" t="str">
        <f t="shared" si="3"/>
        <v>*</v>
      </c>
      <c r="F15" s="476" t="str">
        <f t="shared" ref="F15:G45" si="4">IF(ISNUMBER(B15)=FALSE,"",IF(B15&lt;-50,"&lt; -50",IF(B15&gt;50,"&gt; 50","")))</f>
        <v/>
      </c>
      <c r="G15" s="476" t="str">
        <f t="shared" si="4"/>
        <v/>
      </c>
      <c r="H15" s="482">
        <f t="shared" ref="H15:I45" si="5">IF(B15&lt;-50,0.75,IF(B15&gt;50,-0.75,""))</f>
        <v>-0.75</v>
      </c>
      <c r="I15" s="482">
        <f t="shared" si="5"/>
        <v>-0.75</v>
      </c>
      <c r="J15" s="476">
        <f t="shared" ref="J15:J45" si="6">IF(OR(B15&lt;-50,B15&gt;50),N15,#N/A)</f>
        <v>15</v>
      </c>
      <c r="K15" s="476">
        <f t="shared" ref="K15:K45" si="7">IF(B15&lt;-50,-45,IF(B15&gt;50,45,#N/A))</f>
        <v>45</v>
      </c>
      <c r="L15" s="476">
        <f t="shared" ref="L15:L45" si="8">IF(OR(C15&lt;-50,C15&gt;50),N15,#N/A)</f>
        <v>15</v>
      </c>
      <c r="M15" s="476">
        <f t="shared" ref="M15:M45" si="9">IF(C15&lt;-50,-45,IF(C15&gt;50,45,#N/A))</f>
        <v>45</v>
      </c>
      <c r="N15" s="476">
        <v>15</v>
      </c>
    </row>
    <row r="16" spans="1:14" s="475" customFormat="1" ht="15" customHeight="1" x14ac:dyDescent="0.2">
      <c r="A16" s="475">
        <v>3</v>
      </c>
      <c r="B16" s="479" t="str">
        <f>'Tabelle 2.3'!J13</f>
        <v>*</v>
      </c>
      <c r="C16" s="480" t="str">
        <f>'Tabelle 3.3'!J13</f>
        <v>*</v>
      </c>
      <c r="D16" s="481" t="str">
        <f t="shared" si="3"/>
        <v>*</v>
      </c>
      <c r="E16" s="481" t="str">
        <f t="shared" si="3"/>
        <v>*</v>
      </c>
      <c r="F16" s="476" t="str">
        <f t="shared" si="4"/>
        <v/>
      </c>
      <c r="G16" s="476" t="str">
        <f t="shared" si="4"/>
        <v/>
      </c>
      <c r="H16" s="482">
        <f t="shared" si="5"/>
        <v>-0.75</v>
      </c>
      <c r="I16" s="482">
        <f t="shared" si="5"/>
        <v>-0.75</v>
      </c>
      <c r="J16" s="476">
        <f t="shared" si="6"/>
        <v>25</v>
      </c>
      <c r="K16" s="476">
        <f t="shared" si="7"/>
        <v>45</v>
      </c>
      <c r="L16" s="476">
        <f t="shared" si="8"/>
        <v>25</v>
      </c>
      <c r="M16" s="476">
        <f t="shared" si="9"/>
        <v>45</v>
      </c>
      <c r="N16" s="476">
        <v>25</v>
      </c>
    </row>
    <row r="17" spans="1:14" s="475" customFormat="1" ht="15" customHeight="1" x14ac:dyDescent="0.2">
      <c r="A17" s="475">
        <v>4</v>
      </c>
      <c r="B17" s="479">
        <f>'Tabelle 2.3'!J14</f>
        <v>-3.0426884650317891</v>
      </c>
      <c r="C17" s="480">
        <f>'Tabelle 3.3'!J14</f>
        <v>-5.7716436637390212</v>
      </c>
      <c r="D17" s="481">
        <f t="shared" si="3"/>
        <v>-3.0426884650317891</v>
      </c>
      <c r="E17" s="481">
        <f t="shared" si="3"/>
        <v>-5.7716436637390212</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0.95497953615279674</v>
      </c>
      <c r="C18" s="480">
        <f>'Tabelle 3.3'!J15</f>
        <v>2.5974025974025974</v>
      </c>
      <c r="D18" s="481">
        <f t="shared" si="3"/>
        <v>0.95497953615279674</v>
      </c>
      <c r="E18" s="481">
        <f t="shared" si="3"/>
        <v>2.5974025974025974</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-7.6005961251862892</v>
      </c>
      <c r="C19" s="480">
        <f>'Tabelle 3.3'!J16</f>
        <v>-13.959390862944163</v>
      </c>
      <c r="D19" s="481">
        <f t="shared" si="3"/>
        <v>-7.6005961251862892</v>
      </c>
      <c r="E19" s="481">
        <f t="shared" si="3"/>
        <v>-13.959390862944163</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0.54054054054054057</v>
      </c>
      <c r="C20" s="480">
        <f>'Tabelle 3.3'!J17</f>
        <v>1.0526315789473684</v>
      </c>
      <c r="D20" s="481">
        <f t="shared" si="3"/>
        <v>0.54054054054054057</v>
      </c>
      <c r="E20" s="481">
        <f t="shared" si="3"/>
        <v>1.0526315789473684</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-6.4947468958930274</v>
      </c>
      <c r="C21" s="480">
        <f>'Tabelle 3.3'!J18</f>
        <v>6.3063063063063067</v>
      </c>
      <c r="D21" s="481">
        <f t="shared" si="3"/>
        <v>-6.4947468958930274</v>
      </c>
      <c r="E21" s="481">
        <f t="shared" si="3"/>
        <v>6.3063063063063067</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4.9050632911392409</v>
      </c>
      <c r="C22" s="480">
        <f>'Tabelle 3.3'!J19</f>
        <v>1.6891891891891893</v>
      </c>
      <c r="D22" s="481">
        <f t="shared" si="3"/>
        <v>4.9050632911392409</v>
      </c>
      <c r="E22" s="481">
        <f t="shared" si="3"/>
        <v>1.6891891891891893</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-5.161461090524087</v>
      </c>
      <c r="C23" s="480">
        <f>'Tabelle 3.3'!J20</f>
        <v>-10.62874251497006</v>
      </c>
      <c r="D23" s="481">
        <f t="shared" si="3"/>
        <v>-5.161461090524087</v>
      </c>
      <c r="E23" s="481">
        <f t="shared" si="3"/>
        <v>-10.62874251497006</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t="str">
        <f>'Tabelle 2.3'!J21</f>
        <v>*</v>
      </c>
      <c r="C24" s="480" t="str">
        <f>'Tabelle 3.3'!J21</f>
        <v>*</v>
      </c>
      <c r="D24" s="481" t="str">
        <f t="shared" si="3"/>
        <v>*</v>
      </c>
      <c r="E24" s="481" t="str">
        <f t="shared" si="3"/>
        <v>*</v>
      </c>
      <c r="F24" s="476" t="str">
        <f t="shared" si="4"/>
        <v/>
      </c>
      <c r="G24" s="476" t="str">
        <f t="shared" si="4"/>
        <v/>
      </c>
      <c r="H24" s="482">
        <f t="shared" si="5"/>
        <v>-0.75</v>
      </c>
      <c r="I24" s="482">
        <f t="shared" si="5"/>
        <v>-0.75</v>
      </c>
      <c r="J24" s="476">
        <f t="shared" si="6"/>
        <v>108</v>
      </c>
      <c r="K24" s="476">
        <f t="shared" si="7"/>
        <v>45</v>
      </c>
      <c r="L24" s="476">
        <f t="shared" si="8"/>
        <v>108</v>
      </c>
      <c r="M24" s="476">
        <f t="shared" si="9"/>
        <v>45</v>
      </c>
      <c r="N24" s="476">
        <v>108</v>
      </c>
    </row>
    <row r="25" spans="1:14" s="475" customFormat="1" ht="15" customHeight="1" x14ac:dyDescent="0.2">
      <c r="A25" s="475">
        <v>12</v>
      </c>
      <c r="B25" s="479">
        <f>'Tabelle 2.3'!J22</f>
        <v>6.1200923787528865</v>
      </c>
      <c r="C25" s="480">
        <f>'Tabelle 3.3'!J22</f>
        <v>21.25</v>
      </c>
      <c r="D25" s="481">
        <f t="shared" si="3"/>
        <v>6.1200923787528865</v>
      </c>
      <c r="E25" s="481">
        <f t="shared" si="3"/>
        <v>21.25</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-0.22172949002217296</v>
      </c>
      <c r="C26" s="480">
        <f>'Tabelle 3.3'!J23</f>
        <v>-1.0526315789473684</v>
      </c>
      <c r="D26" s="481">
        <f t="shared" si="3"/>
        <v>-0.22172949002217296</v>
      </c>
      <c r="E26" s="481">
        <f t="shared" si="3"/>
        <v>-1.0526315789473684</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5.1248357424441524</v>
      </c>
      <c r="C27" s="480">
        <f>'Tabelle 3.3'!J24</f>
        <v>1.0341261633919339</v>
      </c>
      <c r="D27" s="481">
        <f t="shared" si="3"/>
        <v>5.1248357424441524</v>
      </c>
      <c r="E27" s="481">
        <f t="shared" si="3"/>
        <v>1.0341261633919339</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7.598784194528875</v>
      </c>
      <c r="C28" s="480">
        <f>'Tabelle 3.3'!J25</f>
        <v>-1.0291595197255574</v>
      </c>
      <c r="D28" s="481">
        <f t="shared" si="3"/>
        <v>7.598784194528875</v>
      </c>
      <c r="E28" s="481">
        <f t="shared" si="3"/>
        <v>-1.0291595197255574</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t="str">
        <f>'Tabelle 2.3'!J26</f>
        <v>*</v>
      </c>
      <c r="C29" s="480" t="str">
        <f>'Tabelle 3.3'!J26</f>
        <v>*</v>
      </c>
      <c r="D29" s="481" t="str">
        <f t="shared" si="3"/>
        <v>*</v>
      </c>
      <c r="E29" s="481" t="str">
        <f t="shared" si="3"/>
        <v>*</v>
      </c>
      <c r="F29" s="476" t="str">
        <f t="shared" si="4"/>
        <v/>
      </c>
      <c r="G29" s="476" t="str">
        <f t="shared" si="4"/>
        <v/>
      </c>
      <c r="H29" s="482">
        <f t="shared" si="5"/>
        <v>-0.75</v>
      </c>
      <c r="I29" s="482">
        <f t="shared" si="5"/>
        <v>-0.75</v>
      </c>
      <c r="J29" s="476">
        <f t="shared" si="6"/>
        <v>160</v>
      </c>
      <c r="K29" s="476">
        <f t="shared" si="7"/>
        <v>45</v>
      </c>
      <c r="L29" s="476">
        <f t="shared" si="8"/>
        <v>160</v>
      </c>
      <c r="M29" s="476">
        <f t="shared" si="9"/>
        <v>45</v>
      </c>
      <c r="N29" s="476">
        <v>160</v>
      </c>
    </row>
    <row r="30" spans="1:14" s="475" customFormat="1" ht="15" customHeight="1" x14ac:dyDescent="0.2">
      <c r="A30" s="475">
        <v>17</v>
      </c>
      <c r="B30" s="479">
        <f>'Tabelle 2.3'!J27</f>
        <v>5.419766206163656</v>
      </c>
      <c r="C30" s="480">
        <f>'Tabelle 3.3'!J27</f>
        <v>-2.5839793281653747</v>
      </c>
      <c r="D30" s="481">
        <f t="shared" si="3"/>
        <v>5.419766206163656</v>
      </c>
      <c r="E30" s="481">
        <f t="shared" si="3"/>
        <v>-2.5839793281653747</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-1.3623978201634876</v>
      </c>
      <c r="C31" s="480">
        <f>'Tabelle 3.3'!J28</f>
        <v>10.824742268041238</v>
      </c>
      <c r="D31" s="481">
        <f t="shared" si="3"/>
        <v>-1.3623978201634876</v>
      </c>
      <c r="E31" s="481">
        <f t="shared" si="3"/>
        <v>10.824742268041238</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2.7624309392265194</v>
      </c>
      <c r="C32" s="480">
        <f>'Tabelle 3.3'!J29</f>
        <v>2.4456521739130435</v>
      </c>
      <c r="D32" s="481">
        <f t="shared" si="3"/>
        <v>2.7624309392265194</v>
      </c>
      <c r="E32" s="481">
        <f t="shared" si="3"/>
        <v>2.4456521739130435</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0.20768431983385255</v>
      </c>
      <c r="C33" s="480">
        <f>'Tabelle 3.3'!J30</f>
        <v>5.7591623036649215</v>
      </c>
      <c r="D33" s="481">
        <f t="shared" si="3"/>
        <v>0.20768431983385255</v>
      </c>
      <c r="E33" s="481">
        <f t="shared" si="3"/>
        <v>5.7591623036649215</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-0.62695924764890287</v>
      </c>
      <c r="C34" s="480">
        <f>'Tabelle 3.3'!J31</f>
        <v>-7.1230342275670679</v>
      </c>
      <c r="D34" s="481">
        <f t="shared" si="3"/>
        <v>-0.62695924764890287</v>
      </c>
      <c r="E34" s="481">
        <f t="shared" si="3"/>
        <v>-7.1230342275670679</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50</v>
      </c>
      <c r="D35" s="481">
        <f t="shared" si="3"/>
        <v>0</v>
      </c>
      <c r="E35" s="481">
        <f t="shared" si="3"/>
        <v>50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t="str">
        <f>'Tabelle 2.3'!J34</f>
        <v>*</v>
      </c>
      <c r="C37" s="480" t="str">
        <f>'Tabelle 3.3'!J34</f>
        <v>*</v>
      </c>
      <c r="D37" s="481" t="str">
        <f t="shared" si="3"/>
        <v>*</v>
      </c>
      <c r="E37" s="481" t="str">
        <f t="shared" si="3"/>
        <v>*</v>
      </c>
      <c r="F37" s="476" t="str">
        <f t="shared" si="4"/>
        <v/>
      </c>
      <c r="G37" s="476" t="str">
        <f t="shared" si="4"/>
        <v/>
      </c>
      <c r="H37" s="482">
        <f t="shared" si="5"/>
        <v>-0.75</v>
      </c>
      <c r="I37" s="482">
        <f t="shared" si="5"/>
        <v>-0.75</v>
      </c>
      <c r="J37" s="476">
        <f t="shared" si="6"/>
        <v>242</v>
      </c>
      <c r="K37" s="476">
        <f t="shared" si="7"/>
        <v>45</v>
      </c>
      <c r="L37" s="476">
        <f t="shared" si="8"/>
        <v>242</v>
      </c>
      <c r="M37" s="476">
        <f t="shared" si="9"/>
        <v>45</v>
      </c>
      <c r="N37" s="476">
        <v>242</v>
      </c>
    </row>
    <row r="38" spans="1:14" s="475" customFormat="1" ht="15" customHeight="1" x14ac:dyDescent="0.2">
      <c r="A38" s="475">
        <v>25</v>
      </c>
      <c r="B38" s="479" t="str">
        <f>'Tabelle 2.3'!J35</f>
        <v>*</v>
      </c>
      <c r="C38" s="480" t="str">
        <f>'Tabelle 3.3'!J35</f>
        <v>*</v>
      </c>
      <c r="D38" s="481" t="str">
        <f t="shared" si="3"/>
        <v>*</v>
      </c>
      <c r="E38" s="481" t="str">
        <f t="shared" si="3"/>
        <v>*</v>
      </c>
      <c r="F38" s="476" t="str">
        <f t="shared" si="4"/>
        <v/>
      </c>
      <c r="G38" s="476" t="str">
        <f t="shared" si="4"/>
        <v/>
      </c>
      <c r="H38" s="482">
        <f t="shared" si="5"/>
        <v>-0.75</v>
      </c>
      <c r="I38" s="482">
        <f t="shared" si="5"/>
        <v>-0.75</v>
      </c>
      <c r="J38" s="476">
        <f t="shared" si="6"/>
        <v>253</v>
      </c>
      <c r="K38" s="476">
        <f t="shared" si="7"/>
        <v>45</v>
      </c>
      <c r="L38" s="476">
        <f t="shared" si="8"/>
        <v>253</v>
      </c>
      <c r="M38" s="476">
        <f t="shared" si="9"/>
        <v>45</v>
      </c>
      <c r="N38" s="476">
        <v>253</v>
      </c>
    </row>
    <row r="39" spans="1:14" s="475" customFormat="1" ht="15" customHeight="1" x14ac:dyDescent="0.2">
      <c r="A39" s="475">
        <v>26</v>
      </c>
      <c r="B39" s="479">
        <f>'Tabelle 2.3'!J36</f>
        <v>1.0355648535564854</v>
      </c>
      <c r="C39" s="480">
        <f>'Tabelle 3.3'!J36</f>
        <v>-1.4634882317441158</v>
      </c>
      <c r="D39" s="481">
        <f t="shared" si="3"/>
        <v>1.0355648535564854</v>
      </c>
      <c r="E39" s="481">
        <f t="shared" si="3"/>
        <v>-1.4634882317441158</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1.0355648535564854</v>
      </c>
      <c r="C45" s="480">
        <f>'Tabelle 3.3'!J36</f>
        <v>-1.4634882317441158</v>
      </c>
      <c r="D45" s="481">
        <f t="shared" si="3"/>
        <v>1.0355648535564854</v>
      </c>
      <c r="E45" s="481">
        <f t="shared" si="3"/>
        <v>-1.4634882317441158</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22807</v>
      </c>
      <c r="C51" s="487">
        <v>5133</v>
      </c>
      <c r="D51" s="487">
        <v>2699</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23112</v>
      </c>
      <c r="C52" s="487">
        <v>5106</v>
      </c>
      <c r="D52" s="487">
        <v>2762</v>
      </c>
      <c r="E52" s="488">
        <f t="shared" ref="E52:G70" si="11">IF($A$51=37802,IF(COUNTBLANK(B$51:B$70)&gt;0,#N/A,B52/B$51*100),IF(COUNTBLANK(B$51:B$75)&gt;0,#N/A,B52/B$51*100))</f>
        <v>101.33730872100671</v>
      </c>
      <c r="F52" s="488">
        <f t="shared" si="11"/>
        <v>99.4739918176505</v>
      </c>
      <c r="G52" s="488">
        <f t="shared" si="11"/>
        <v>102.33419785105595</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23419</v>
      </c>
      <c r="C53" s="487">
        <v>5000</v>
      </c>
      <c r="D53" s="487">
        <v>2845</v>
      </c>
      <c r="E53" s="488">
        <f t="shared" si="11"/>
        <v>102.68338667952821</v>
      </c>
      <c r="F53" s="488">
        <f t="shared" si="11"/>
        <v>97.408922657315415</v>
      </c>
      <c r="G53" s="488">
        <f t="shared" si="11"/>
        <v>105.4094108929233</v>
      </c>
      <c r="H53" s="489">
        <f>IF(ISERROR(L53)=TRUE,IF(MONTH(A53)=MONTH(MAX(A$51:A$75)),A53,""),"")</f>
        <v>41883</v>
      </c>
      <c r="I53" s="488">
        <f t="shared" si="12"/>
        <v>102.68338667952821</v>
      </c>
      <c r="J53" s="488">
        <f t="shared" si="10"/>
        <v>97.408922657315415</v>
      </c>
      <c r="K53" s="488">
        <f t="shared" si="10"/>
        <v>105.4094108929233</v>
      </c>
      <c r="L53" s="488" t="e">
        <f t="shared" si="13"/>
        <v>#N/A</v>
      </c>
    </row>
    <row r="54" spans="1:14" ht="15" customHeight="1" x14ac:dyDescent="0.2">
      <c r="A54" s="490" t="s">
        <v>462</v>
      </c>
      <c r="B54" s="487">
        <v>23239</v>
      </c>
      <c r="C54" s="487">
        <v>4952</v>
      </c>
      <c r="D54" s="487">
        <v>2846</v>
      </c>
      <c r="E54" s="488">
        <f t="shared" si="11"/>
        <v>101.89415530319638</v>
      </c>
      <c r="F54" s="488">
        <f t="shared" si="11"/>
        <v>96.473796999805188</v>
      </c>
      <c r="G54" s="488">
        <f t="shared" si="11"/>
        <v>105.44646165246388</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23342</v>
      </c>
      <c r="C55" s="487">
        <v>4761</v>
      </c>
      <c r="D55" s="487">
        <v>2697</v>
      </c>
      <c r="E55" s="488">
        <f t="shared" si="11"/>
        <v>102.3457710352085</v>
      </c>
      <c r="F55" s="488">
        <f t="shared" si="11"/>
        <v>92.752776154295731</v>
      </c>
      <c r="G55" s="488">
        <f t="shared" si="11"/>
        <v>99.92589848091886</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23382</v>
      </c>
      <c r="C56" s="487">
        <v>4770</v>
      </c>
      <c r="D56" s="487">
        <v>2776</v>
      </c>
      <c r="E56" s="488">
        <f t="shared" si="11"/>
        <v>102.52115578550445</v>
      </c>
      <c r="F56" s="488">
        <f t="shared" si="11"/>
        <v>92.928112215078912</v>
      </c>
      <c r="G56" s="488">
        <f t="shared" si="11"/>
        <v>102.85290848462394</v>
      </c>
      <c r="H56" s="489" t="str">
        <f t="shared" si="14"/>
        <v/>
      </c>
      <c r="I56" s="488" t="str">
        <f t="shared" si="12"/>
        <v/>
      </c>
      <c r="J56" s="488" t="str">
        <f t="shared" si="10"/>
        <v/>
      </c>
      <c r="K56" s="488" t="str">
        <f t="shared" si="10"/>
        <v/>
      </c>
      <c r="L56" s="488" t="e">
        <f t="shared" si="13"/>
        <v>#N/A</v>
      </c>
    </row>
    <row r="57" spans="1:14" ht="15" customHeight="1" x14ac:dyDescent="0.2">
      <c r="A57" s="490">
        <v>42248</v>
      </c>
      <c r="B57" s="487">
        <v>23669</v>
      </c>
      <c r="C57" s="487">
        <v>4693</v>
      </c>
      <c r="D57" s="487">
        <v>2758</v>
      </c>
      <c r="E57" s="488">
        <f t="shared" si="11"/>
        <v>103.77954136887797</v>
      </c>
      <c r="F57" s="488">
        <f t="shared" si="11"/>
        <v>91.428014806156241</v>
      </c>
      <c r="G57" s="488">
        <f t="shared" si="11"/>
        <v>102.18599481289365</v>
      </c>
      <c r="H57" s="489">
        <f t="shared" si="14"/>
        <v>42248</v>
      </c>
      <c r="I57" s="488">
        <f t="shared" si="12"/>
        <v>103.77954136887797</v>
      </c>
      <c r="J57" s="488">
        <f t="shared" si="10"/>
        <v>91.428014806156241</v>
      </c>
      <c r="K57" s="488">
        <f t="shared" si="10"/>
        <v>102.18599481289365</v>
      </c>
      <c r="L57" s="488" t="e">
        <f t="shared" si="13"/>
        <v>#N/A</v>
      </c>
    </row>
    <row r="58" spans="1:14" ht="15" customHeight="1" x14ac:dyDescent="0.2">
      <c r="A58" s="490" t="s">
        <v>465</v>
      </c>
      <c r="B58" s="487">
        <v>23409</v>
      </c>
      <c r="C58" s="487">
        <v>4713</v>
      </c>
      <c r="D58" s="487">
        <v>2810</v>
      </c>
      <c r="E58" s="488">
        <f t="shared" si="11"/>
        <v>102.63954049195422</v>
      </c>
      <c r="F58" s="488">
        <f t="shared" si="11"/>
        <v>91.817650496785504</v>
      </c>
      <c r="G58" s="488">
        <f t="shared" si="11"/>
        <v>104.11263430900333</v>
      </c>
      <c r="H58" s="489" t="str">
        <f t="shared" si="14"/>
        <v/>
      </c>
      <c r="I58" s="488" t="str">
        <f t="shared" si="12"/>
        <v/>
      </c>
      <c r="J58" s="488" t="str">
        <f t="shared" si="10"/>
        <v/>
      </c>
      <c r="K58" s="488" t="str">
        <f t="shared" si="10"/>
        <v/>
      </c>
      <c r="L58" s="488" t="e">
        <f t="shared" si="13"/>
        <v>#N/A</v>
      </c>
    </row>
    <row r="59" spans="1:14" ht="15" customHeight="1" x14ac:dyDescent="0.2">
      <c r="A59" s="490" t="s">
        <v>466</v>
      </c>
      <c r="B59" s="487">
        <v>23611</v>
      </c>
      <c r="C59" s="487">
        <v>4857</v>
      </c>
      <c r="D59" s="487">
        <v>2809</v>
      </c>
      <c r="E59" s="488">
        <f t="shared" si="11"/>
        <v>103.52523348094884</v>
      </c>
      <c r="F59" s="488">
        <f t="shared" si="11"/>
        <v>94.623027469316185</v>
      </c>
      <c r="G59" s="488">
        <f t="shared" si="11"/>
        <v>104.07558354946276</v>
      </c>
      <c r="H59" s="489" t="str">
        <f t="shared" si="14"/>
        <v/>
      </c>
      <c r="I59" s="488" t="str">
        <f t="shared" si="12"/>
        <v/>
      </c>
      <c r="J59" s="488" t="str">
        <f t="shared" si="10"/>
        <v/>
      </c>
      <c r="K59" s="488" t="str">
        <f t="shared" si="10"/>
        <v/>
      </c>
      <c r="L59" s="488" t="e">
        <f t="shared" si="13"/>
        <v>#N/A</v>
      </c>
    </row>
    <row r="60" spans="1:14" ht="15" customHeight="1" x14ac:dyDescent="0.2">
      <c r="A60" s="490" t="s">
        <v>467</v>
      </c>
      <c r="B60" s="487">
        <v>23997</v>
      </c>
      <c r="C60" s="487">
        <v>4875</v>
      </c>
      <c r="D60" s="487">
        <v>2875</v>
      </c>
      <c r="E60" s="488">
        <f t="shared" si="11"/>
        <v>105.21769632130487</v>
      </c>
      <c r="F60" s="488">
        <f t="shared" si="11"/>
        <v>94.973699590882518</v>
      </c>
      <c r="G60" s="488">
        <f t="shared" si="11"/>
        <v>106.52093367914041</v>
      </c>
      <c r="H60" s="489" t="str">
        <f t="shared" si="14"/>
        <v/>
      </c>
      <c r="I60" s="488" t="str">
        <f t="shared" si="12"/>
        <v/>
      </c>
      <c r="J60" s="488" t="str">
        <f t="shared" si="10"/>
        <v/>
      </c>
      <c r="K60" s="488" t="str">
        <f t="shared" si="10"/>
        <v/>
      </c>
      <c r="L60" s="488" t="e">
        <f t="shared" si="13"/>
        <v>#N/A</v>
      </c>
    </row>
    <row r="61" spans="1:14" ht="15" customHeight="1" x14ac:dyDescent="0.2">
      <c r="A61" s="490">
        <v>42614</v>
      </c>
      <c r="B61" s="487">
        <v>24361</v>
      </c>
      <c r="C61" s="487">
        <v>4896</v>
      </c>
      <c r="D61" s="487">
        <v>2856</v>
      </c>
      <c r="E61" s="488">
        <f t="shared" si="11"/>
        <v>106.81369754899812</v>
      </c>
      <c r="F61" s="488">
        <f t="shared" si="11"/>
        <v>95.382817066043245</v>
      </c>
      <c r="G61" s="488">
        <f t="shared" si="11"/>
        <v>105.81696924786958</v>
      </c>
      <c r="H61" s="489">
        <f t="shared" si="14"/>
        <v>42614</v>
      </c>
      <c r="I61" s="488">
        <f t="shared" si="12"/>
        <v>106.81369754899812</v>
      </c>
      <c r="J61" s="488">
        <f t="shared" si="10"/>
        <v>95.382817066043245</v>
      </c>
      <c r="K61" s="488">
        <f t="shared" si="10"/>
        <v>105.81696924786958</v>
      </c>
      <c r="L61" s="488" t="e">
        <f t="shared" si="13"/>
        <v>#N/A</v>
      </c>
    </row>
    <row r="62" spans="1:14" ht="15" customHeight="1" x14ac:dyDescent="0.2">
      <c r="A62" s="490" t="s">
        <v>468</v>
      </c>
      <c r="B62" s="487">
        <v>24098</v>
      </c>
      <c r="C62" s="487">
        <v>4959</v>
      </c>
      <c r="D62" s="487">
        <v>2916</v>
      </c>
      <c r="E62" s="488">
        <f t="shared" si="11"/>
        <v>105.66054281580217</v>
      </c>
      <c r="F62" s="488">
        <f t="shared" si="11"/>
        <v>96.610169491525426</v>
      </c>
      <c r="G62" s="488">
        <f t="shared" si="11"/>
        <v>108.04001482030381</v>
      </c>
      <c r="H62" s="489" t="str">
        <f t="shared" si="14"/>
        <v/>
      </c>
      <c r="I62" s="488" t="str">
        <f t="shared" si="12"/>
        <v/>
      </c>
      <c r="J62" s="488" t="str">
        <f t="shared" si="10"/>
        <v/>
      </c>
      <c r="K62" s="488" t="str">
        <f t="shared" si="10"/>
        <v/>
      </c>
      <c r="L62" s="488" t="e">
        <f t="shared" si="13"/>
        <v>#N/A</v>
      </c>
    </row>
    <row r="63" spans="1:14" ht="15" customHeight="1" x14ac:dyDescent="0.2">
      <c r="A63" s="490" t="s">
        <v>469</v>
      </c>
      <c r="B63" s="487">
        <v>24198</v>
      </c>
      <c r="C63" s="487">
        <v>5013</v>
      </c>
      <c r="D63" s="487">
        <v>2936</v>
      </c>
      <c r="E63" s="488">
        <f t="shared" si="11"/>
        <v>106.09900469154208</v>
      </c>
      <c r="F63" s="488">
        <f t="shared" si="11"/>
        <v>97.662185856224426</v>
      </c>
      <c r="G63" s="488">
        <f t="shared" si="11"/>
        <v>108.78103001111523</v>
      </c>
      <c r="H63" s="489" t="str">
        <f t="shared" si="14"/>
        <v/>
      </c>
      <c r="I63" s="488" t="str">
        <f t="shared" si="12"/>
        <v/>
      </c>
      <c r="J63" s="488" t="str">
        <f t="shared" si="10"/>
        <v/>
      </c>
      <c r="K63" s="488" t="str">
        <f t="shared" si="10"/>
        <v/>
      </c>
      <c r="L63" s="488" t="e">
        <f t="shared" si="13"/>
        <v>#N/A</v>
      </c>
    </row>
    <row r="64" spans="1:14" ht="15" customHeight="1" x14ac:dyDescent="0.2">
      <c r="A64" s="490" t="s">
        <v>470</v>
      </c>
      <c r="B64" s="487">
        <v>26054</v>
      </c>
      <c r="C64" s="487">
        <v>5057</v>
      </c>
      <c r="D64" s="487">
        <v>3001</v>
      </c>
      <c r="E64" s="488">
        <f t="shared" si="11"/>
        <v>114.23685710527469</v>
      </c>
      <c r="F64" s="488">
        <f t="shared" si="11"/>
        <v>98.519384375608809</v>
      </c>
      <c r="G64" s="488">
        <f t="shared" si="11"/>
        <v>111.18932938125232</v>
      </c>
      <c r="H64" s="489" t="str">
        <f t="shared" si="14"/>
        <v/>
      </c>
      <c r="I64" s="488" t="str">
        <f t="shared" si="12"/>
        <v/>
      </c>
      <c r="J64" s="488" t="str">
        <f t="shared" si="10"/>
        <v/>
      </c>
      <c r="K64" s="488" t="str">
        <f t="shared" si="10"/>
        <v/>
      </c>
      <c r="L64" s="488" t="e">
        <f t="shared" si="13"/>
        <v>#N/A</v>
      </c>
    </row>
    <row r="65" spans="1:12" ht="15" customHeight="1" x14ac:dyDescent="0.2">
      <c r="A65" s="490">
        <v>42979</v>
      </c>
      <c r="B65" s="487">
        <v>25518</v>
      </c>
      <c r="C65" s="487">
        <v>4983</v>
      </c>
      <c r="D65" s="487">
        <v>3044</v>
      </c>
      <c r="E65" s="488">
        <f t="shared" si="11"/>
        <v>111.88670145130881</v>
      </c>
      <c r="F65" s="488">
        <f t="shared" si="11"/>
        <v>97.077732320280546</v>
      </c>
      <c r="G65" s="488">
        <f t="shared" si="11"/>
        <v>112.78251204149686</v>
      </c>
      <c r="H65" s="489">
        <f t="shared" si="14"/>
        <v>42979</v>
      </c>
      <c r="I65" s="488">
        <f t="shared" si="12"/>
        <v>111.88670145130881</v>
      </c>
      <c r="J65" s="488">
        <f t="shared" si="10"/>
        <v>97.077732320280546</v>
      </c>
      <c r="K65" s="488">
        <f t="shared" si="10"/>
        <v>112.78251204149686</v>
      </c>
      <c r="L65" s="488" t="e">
        <f t="shared" si="13"/>
        <v>#N/A</v>
      </c>
    </row>
    <row r="66" spans="1:12" ht="15" customHeight="1" x14ac:dyDescent="0.2">
      <c r="A66" s="490" t="s">
        <v>471</v>
      </c>
      <c r="B66" s="487">
        <v>25326</v>
      </c>
      <c r="C66" s="487">
        <v>4929</v>
      </c>
      <c r="D66" s="487">
        <v>3098</v>
      </c>
      <c r="E66" s="488">
        <f t="shared" si="11"/>
        <v>111.04485464988821</v>
      </c>
      <c r="F66" s="488">
        <f t="shared" si="11"/>
        <v>96.025715955581532</v>
      </c>
      <c r="G66" s="488">
        <f t="shared" si="11"/>
        <v>114.78325305668766</v>
      </c>
      <c r="H66" s="489" t="str">
        <f t="shared" si="14"/>
        <v/>
      </c>
      <c r="I66" s="488" t="str">
        <f t="shared" si="12"/>
        <v/>
      </c>
      <c r="J66" s="488" t="str">
        <f t="shared" si="10"/>
        <v/>
      </c>
      <c r="K66" s="488" t="str">
        <f t="shared" si="10"/>
        <v/>
      </c>
      <c r="L66" s="488" t="e">
        <f t="shared" si="13"/>
        <v>#N/A</v>
      </c>
    </row>
    <row r="67" spans="1:12" ht="15" customHeight="1" x14ac:dyDescent="0.2">
      <c r="A67" s="490" t="s">
        <v>472</v>
      </c>
      <c r="B67" s="487">
        <v>25832</v>
      </c>
      <c r="C67" s="487">
        <v>5018</v>
      </c>
      <c r="D67" s="487">
        <v>3058</v>
      </c>
      <c r="E67" s="488">
        <f t="shared" si="11"/>
        <v>113.26347174113212</v>
      </c>
      <c r="F67" s="488">
        <f t="shared" si="11"/>
        <v>97.759594778881748</v>
      </c>
      <c r="G67" s="488">
        <f t="shared" si="11"/>
        <v>113.30122267506484</v>
      </c>
      <c r="H67" s="489" t="str">
        <f t="shared" si="14"/>
        <v/>
      </c>
      <c r="I67" s="488" t="str">
        <f t="shared" si="12"/>
        <v/>
      </c>
      <c r="J67" s="488" t="str">
        <f t="shared" si="12"/>
        <v/>
      </c>
      <c r="K67" s="488" t="str">
        <f t="shared" si="12"/>
        <v/>
      </c>
      <c r="L67" s="488" t="e">
        <f t="shared" si="13"/>
        <v>#N/A</v>
      </c>
    </row>
    <row r="68" spans="1:12" ht="15" customHeight="1" x14ac:dyDescent="0.2">
      <c r="A68" s="490" t="s">
        <v>473</v>
      </c>
      <c r="B68" s="487">
        <v>26201</v>
      </c>
      <c r="C68" s="487">
        <v>5114</v>
      </c>
      <c r="D68" s="487">
        <v>3148</v>
      </c>
      <c r="E68" s="488">
        <f t="shared" si="11"/>
        <v>114.88139606261237</v>
      </c>
      <c r="F68" s="488">
        <f t="shared" si="11"/>
        <v>99.629846093902202</v>
      </c>
      <c r="G68" s="488">
        <f t="shared" si="11"/>
        <v>116.6357910337162</v>
      </c>
      <c r="H68" s="489" t="str">
        <f t="shared" si="14"/>
        <v/>
      </c>
      <c r="I68" s="488" t="str">
        <f t="shared" si="12"/>
        <v/>
      </c>
      <c r="J68" s="488" t="str">
        <f t="shared" si="12"/>
        <v/>
      </c>
      <c r="K68" s="488" t="str">
        <f t="shared" si="12"/>
        <v/>
      </c>
      <c r="L68" s="488" t="e">
        <f t="shared" si="13"/>
        <v>#N/A</v>
      </c>
    </row>
    <row r="69" spans="1:12" ht="15" customHeight="1" x14ac:dyDescent="0.2">
      <c r="A69" s="490">
        <v>43344</v>
      </c>
      <c r="B69" s="487">
        <v>26651</v>
      </c>
      <c r="C69" s="487">
        <v>4979</v>
      </c>
      <c r="D69" s="487">
        <v>3310</v>
      </c>
      <c r="E69" s="488">
        <f t="shared" si="11"/>
        <v>116.85447450344193</v>
      </c>
      <c r="F69" s="488">
        <f t="shared" si="11"/>
        <v>96.999805182154688</v>
      </c>
      <c r="G69" s="488">
        <f t="shared" si="11"/>
        <v>122.63801407928862</v>
      </c>
      <c r="H69" s="489">
        <f t="shared" si="14"/>
        <v>43344</v>
      </c>
      <c r="I69" s="488">
        <f t="shared" si="12"/>
        <v>116.85447450344193</v>
      </c>
      <c r="J69" s="488">
        <f t="shared" si="12"/>
        <v>96.999805182154688</v>
      </c>
      <c r="K69" s="488">
        <f t="shared" si="12"/>
        <v>122.63801407928862</v>
      </c>
      <c r="L69" s="488" t="e">
        <f t="shared" si="13"/>
        <v>#N/A</v>
      </c>
    </row>
    <row r="70" spans="1:12" ht="15" customHeight="1" x14ac:dyDescent="0.2">
      <c r="A70" s="490" t="s">
        <v>474</v>
      </c>
      <c r="B70" s="487">
        <v>26667</v>
      </c>
      <c r="C70" s="487">
        <v>4970</v>
      </c>
      <c r="D70" s="487">
        <v>3271</v>
      </c>
      <c r="E70" s="488">
        <f t="shared" si="11"/>
        <v>116.92462840356031</v>
      </c>
      <c r="F70" s="488">
        <f t="shared" si="11"/>
        <v>96.824469121371521</v>
      </c>
      <c r="G70" s="488">
        <f t="shared" si="11"/>
        <v>121.19303445720637</v>
      </c>
      <c r="H70" s="489" t="str">
        <f t="shared" si="14"/>
        <v/>
      </c>
      <c r="I70" s="488" t="str">
        <f t="shared" si="12"/>
        <v/>
      </c>
      <c r="J70" s="488" t="str">
        <f t="shared" si="12"/>
        <v/>
      </c>
      <c r="K70" s="488" t="str">
        <f t="shared" si="12"/>
        <v/>
      </c>
      <c r="L70" s="488" t="e">
        <f t="shared" si="13"/>
        <v>#N/A</v>
      </c>
    </row>
    <row r="71" spans="1:12" ht="15" customHeight="1" x14ac:dyDescent="0.2">
      <c r="A71" s="490" t="s">
        <v>475</v>
      </c>
      <c r="B71" s="487">
        <v>26708</v>
      </c>
      <c r="C71" s="487">
        <v>4899</v>
      </c>
      <c r="D71" s="487">
        <v>3225</v>
      </c>
      <c r="E71" s="491">
        <f t="shared" ref="E71:G75" si="15">IF($A$51=37802,IF(COUNTBLANK(B$51:B$70)&gt;0,#N/A,IF(ISBLANK(B71)=FALSE,B71/B$51*100,#N/A)),IF(COUNTBLANK(B$51:B$75)&gt;0,#N/A,B71/B$51*100))</f>
        <v>117.10439777261368</v>
      </c>
      <c r="F71" s="491">
        <f t="shared" si="15"/>
        <v>95.441262419637638</v>
      </c>
      <c r="G71" s="491">
        <f t="shared" si="15"/>
        <v>119.48869951834014</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26823</v>
      </c>
      <c r="C72" s="487">
        <v>4908</v>
      </c>
      <c r="D72" s="487">
        <v>3353</v>
      </c>
      <c r="E72" s="491">
        <f t="shared" si="15"/>
        <v>117.60862892971456</v>
      </c>
      <c r="F72" s="491">
        <f t="shared" si="15"/>
        <v>95.616598480420805</v>
      </c>
      <c r="G72" s="491">
        <f t="shared" si="15"/>
        <v>124.23119673953316</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27155</v>
      </c>
      <c r="C73" s="487">
        <v>4791</v>
      </c>
      <c r="D73" s="487">
        <v>3398</v>
      </c>
      <c r="E73" s="491">
        <f t="shared" si="15"/>
        <v>119.06432235717104</v>
      </c>
      <c r="F73" s="491">
        <f t="shared" si="15"/>
        <v>93.337229690239639</v>
      </c>
      <c r="G73" s="491">
        <f t="shared" si="15"/>
        <v>125.89848091885885</v>
      </c>
      <c r="H73" s="492">
        <f>IF(A$51=37802,IF(ISERROR(L73)=TRUE,IF(ISBLANK(A73)=FALSE,IF(MONTH(A73)=MONTH(MAX(A$51:A$75)),A73,""),""),""),IF(ISERROR(L73)=TRUE,IF(MONTH(A73)=MONTH(MAX(A$51:A$75)),A73,""),""))</f>
        <v>43709</v>
      </c>
      <c r="I73" s="488">
        <f t="shared" si="12"/>
        <v>119.06432235717104</v>
      </c>
      <c r="J73" s="488">
        <f t="shared" si="12"/>
        <v>93.337229690239639</v>
      </c>
      <c r="K73" s="488">
        <f t="shared" si="12"/>
        <v>125.89848091885885</v>
      </c>
      <c r="L73" s="488" t="e">
        <f t="shared" si="13"/>
        <v>#N/A</v>
      </c>
    </row>
    <row r="74" spans="1:12" ht="15" customHeight="1" x14ac:dyDescent="0.2">
      <c r="A74" s="490" t="s">
        <v>477</v>
      </c>
      <c r="B74" s="487">
        <v>26742</v>
      </c>
      <c r="C74" s="487">
        <v>4772</v>
      </c>
      <c r="D74" s="487">
        <v>3394</v>
      </c>
      <c r="E74" s="491">
        <f t="shared" si="15"/>
        <v>117.25347481036523</v>
      </c>
      <c r="F74" s="491">
        <f t="shared" si="15"/>
        <v>92.967075784141826</v>
      </c>
      <c r="G74" s="491">
        <f t="shared" si="15"/>
        <v>125.75027788069654</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26667</v>
      </c>
      <c r="C75" s="493">
        <v>4677</v>
      </c>
      <c r="D75" s="493">
        <v>3331</v>
      </c>
      <c r="E75" s="491">
        <f t="shared" si="15"/>
        <v>116.92462840356031</v>
      </c>
      <c r="F75" s="491">
        <f t="shared" si="15"/>
        <v>91.116306253652837</v>
      </c>
      <c r="G75" s="491">
        <f t="shared" si="15"/>
        <v>123.41608002964063</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119.06432235717104</v>
      </c>
      <c r="J77" s="488">
        <f>IF(J75&lt;&gt;"",J75,IF(J74&lt;&gt;"",J74,IF(J73&lt;&gt;"",J73,IF(J72&lt;&gt;"",J72,IF(J71&lt;&gt;"",J71,IF(J70&lt;&gt;"",J70,""))))))</f>
        <v>93.337229690239639</v>
      </c>
      <c r="K77" s="488">
        <f>IF(K75&lt;&gt;"",K75,IF(K74&lt;&gt;"",K74,IF(K73&lt;&gt;"",K73,IF(K72&lt;&gt;"",K72,IF(K71&lt;&gt;"",K71,IF(K70&lt;&gt;"",K70,""))))))</f>
        <v>125.89848091885885</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+19,1%</v>
      </c>
      <c r="J79" s="488" t="str">
        <f>"GeB - ausschließlich: "&amp;IF(J77&gt;100,"+","")&amp;TEXT(J77-100,"0,0")&amp;"%"</f>
        <v>GeB - ausschließlich: -6,7%</v>
      </c>
      <c r="K79" s="488" t="str">
        <f>"GeB - im Nebenjob: "&amp;IF(K77&gt;100,"+","")&amp;TEXT(K77-100,"0,0")&amp;"%"</f>
        <v>GeB - im Nebenjob: +25,9%</v>
      </c>
    </row>
    <row r="81" spans="9:9" ht="15" customHeight="1" x14ac:dyDescent="0.2">
      <c r="I81" s="488" t="str">
        <f>IF(ISERROR(HLOOKUP(1,I$78:K$79,2,FALSE)),"",HLOOKUP(1,I$78:K$79,2,FALSE))</f>
        <v>GeB - im Nebenjob: +25,9%</v>
      </c>
    </row>
    <row r="82" spans="9:9" ht="15" customHeight="1" x14ac:dyDescent="0.2">
      <c r="I82" s="488" t="str">
        <f>IF(ISERROR(HLOOKUP(2,I$78:K$79,2,FALSE)),"",HLOOKUP(2,I$78:K$79,2,FALSE))</f>
        <v>SvB: +19,1%</v>
      </c>
    </row>
    <row r="83" spans="9:9" ht="15" customHeight="1" x14ac:dyDescent="0.2">
      <c r="I83" s="488" t="str">
        <f>IF(ISERROR(HLOOKUP(3,I$78:K$79,2,FALSE)),"",HLOOKUP(3,I$78:K$79,2,FALSE))</f>
        <v>GeB - ausschließlich: -6,7%</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26667</v>
      </c>
      <c r="E12" s="114">
        <v>26742</v>
      </c>
      <c r="F12" s="114">
        <v>27155</v>
      </c>
      <c r="G12" s="114">
        <v>26823</v>
      </c>
      <c r="H12" s="114">
        <v>26708</v>
      </c>
      <c r="I12" s="115">
        <v>-41</v>
      </c>
      <c r="J12" s="116">
        <v>-0.15351205631271528</v>
      </c>
      <c r="N12" s="117"/>
    </row>
    <row r="13" spans="1:15" s="110" customFormat="1" ht="13.5" customHeight="1" x14ac:dyDescent="0.2">
      <c r="A13" s="118" t="s">
        <v>105</v>
      </c>
      <c r="B13" s="119" t="s">
        <v>106</v>
      </c>
      <c r="C13" s="113">
        <v>53.601829977125284</v>
      </c>
      <c r="D13" s="114">
        <v>14294</v>
      </c>
      <c r="E13" s="114">
        <v>14356</v>
      </c>
      <c r="F13" s="114">
        <v>14739</v>
      </c>
      <c r="G13" s="114">
        <v>14551</v>
      </c>
      <c r="H13" s="114">
        <v>14478</v>
      </c>
      <c r="I13" s="115">
        <v>-184</v>
      </c>
      <c r="J13" s="116">
        <v>-1.2708937698577152</v>
      </c>
    </row>
    <row r="14" spans="1:15" s="110" customFormat="1" ht="13.5" customHeight="1" x14ac:dyDescent="0.2">
      <c r="A14" s="120"/>
      <c r="B14" s="119" t="s">
        <v>107</v>
      </c>
      <c r="C14" s="113">
        <v>46.398170022874716</v>
      </c>
      <c r="D14" s="114">
        <v>12373</v>
      </c>
      <c r="E14" s="114">
        <v>12386</v>
      </c>
      <c r="F14" s="114">
        <v>12416</v>
      </c>
      <c r="G14" s="114">
        <v>12272</v>
      </c>
      <c r="H14" s="114">
        <v>12230</v>
      </c>
      <c r="I14" s="115">
        <v>143</v>
      </c>
      <c r="J14" s="116">
        <v>1.169255928045789</v>
      </c>
    </row>
    <row r="15" spans="1:15" s="110" customFormat="1" ht="13.5" customHeight="1" x14ac:dyDescent="0.2">
      <c r="A15" s="118" t="s">
        <v>105</v>
      </c>
      <c r="B15" s="121" t="s">
        <v>108</v>
      </c>
      <c r="C15" s="113">
        <v>11.594855064311696</v>
      </c>
      <c r="D15" s="114">
        <v>3092</v>
      </c>
      <c r="E15" s="114">
        <v>3148</v>
      </c>
      <c r="F15" s="114">
        <v>3266</v>
      </c>
      <c r="G15" s="114">
        <v>3016</v>
      </c>
      <c r="H15" s="114">
        <v>3130</v>
      </c>
      <c r="I15" s="115">
        <v>-38</v>
      </c>
      <c r="J15" s="116">
        <v>-1.2140575079872205</v>
      </c>
    </row>
    <row r="16" spans="1:15" s="110" customFormat="1" ht="13.5" customHeight="1" x14ac:dyDescent="0.2">
      <c r="A16" s="118"/>
      <c r="B16" s="121" t="s">
        <v>109</v>
      </c>
      <c r="C16" s="113">
        <v>66.242921963475453</v>
      </c>
      <c r="D16" s="114">
        <v>17665</v>
      </c>
      <c r="E16" s="114">
        <v>17678</v>
      </c>
      <c r="F16" s="114">
        <v>17962</v>
      </c>
      <c r="G16" s="114">
        <v>17967</v>
      </c>
      <c r="H16" s="114">
        <v>17860</v>
      </c>
      <c r="I16" s="115">
        <v>-195</v>
      </c>
      <c r="J16" s="116">
        <v>-1.0918253079507279</v>
      </c>
    </row>
    <row r="17" spans="1:10" s="110" customFormat="1" ht="13.5" customHeight="1" x14ac:dyDescent="0.2">
      <c r="A17" s="118"/>
      <c r="B17" s="121" t="s">
        <v>110</v>
      </c>
      <c r="C17" s="113">
        <v>20.954738065774176</v>
      </c>
      <c r="D17" s="114">
        <v>5588</v>
      </c>
      <c r="E17" s="114">
        <v>5596</v>
      </c>
      <c r="F17" s="114">
        <v>5601</v>
      </c>
      <c r="G17" s="114">
        <v>5512</v>
      </c>
      <c r="H17" s="114">
        <v>5410</v>
      </c>
      <c r="I17" s="115">
        <v>178</v>
      </c>
      <c r="J17" s="116">
        <v>3.2902033271719038</v>
      </c>
    </row>
    <row r="18" spans="1:10" s="110" customFormat="1" ht="13.5" customHeight="1" x14ac:dyDescent="0.2">
      <c r="A18" s="120"/>
      <c r="B18" s="121" t="s">
        <v>111</v>
      </c>
      <c r="C18" s="113">
        <v>1.2074849064386695</v>
      </c>
      <c r="D18" s="114">
        <v>322</v>
      </c>
      <c r="E18" s="114">
        <v>320</v>
      </c>
      <c r="F18" s="114">
        <v>326</v>
      </c>
      <c r="G18" s="114">
        <v>328</v>
      </c>
      <c r="H18" s="114">
        <v>308</v>
      </c>
      <c r="I18" s="115">
        <v>14</v>
      </c>
      <c r="J18" s="116">
        <v>4.5454545454545459</v>
      </c>
    </row>
    <row r="19" spans="1:10" s="110" customFormat="1" ht="13.5" customHeight="1" x14ac:dyDescent="0.2">
      <c r="A19" s="120"/>
      <c r="B19" s="121" t="s">
        <v>112</v>
      </c>
      <c r="C19" s="113">
        <v>0.29999625004687441</v>
      </c>
      <c r="D19" s="114">
        <v>80</v>
      </c>
      <c r="E19" s="114">
        <v>78</v>
      </c>
      <c r="F19" s="114">
        <v>89</v>
      </c>
      <c r="G19" s="114">
        <v>83</v>
      </c>
      <c r="H19" s="114">
        <v>78</v>
      </c>
      <c r="I19" s="115">
        <v>2</v>
      </c>
      <c r="J19" s="116">
        <v>2.5641025641025643</v>
      </c>
    </row>
    <row r="20" spans="1:10" s="110" customFormat="1" ht="13.5" customHeight="1" x14ac:dyDescent="0.2">
      <c r="A20" s="118" t="s">
        <v>113</v>
      </c>
      <c r="B20" s="122" t="s">
        <v>114</v>
      </c>
      <c r="C20" s="113">
        <v>70.750365620429747</v>
      </c>
      <c r="D20" s="114">
        <v>18867</v>
      </c>
      <c r="E20" s="114">
        <v>19042</v>
      </c>
      <c r="F20" s="114">
        <v>19417</v>
      </c>
      <c r="G20" s="114">
        <v>19165</v>
      </c>
      <c r="H20" s="114">
        <v>19103</v>
      </c>
      <c r="I20" s="115">
        <v>-236</v>
      </c>
      <c r="J20" s="116">
        <v>-1.2354080510914516</v>
      </c>
    </row>
    <row r="21" spans="1:10" s="110" customFormat="1" ht="13.5" customHeight="1" x14ac:dyDescent="0.2">
      <c r="A21" s="120"/>
      <c r="B21" s="122" t="s">
        <v>115</v>
      </c>
      <c r="C21" s="113">
        <v>29.249634379570256</v>
      </c>
      <c r="D21" s="114">
        <v>7800</v>
      </c>
      <c r="E21" s="114">
        <v>7700</v>
      </c>
      <c r="F21" s="114">
        <v>7738</v>
      </c>
      <c r="G21" s="114">
        <v>7658</v>
      </c>
      <c r="H21" s="114">
        <v>7605</v>
      </c>
      <c r="I21" s="115">
        <v>195</v>
      </c>
      <c r="J21" s="116">
        <v>2.5641025641025643</v>
      </c>
    </row>
    <row r="22" spans="1:10" s="110" customFormat="1" ht="13.5" customHeight="1" x14ac:dyDescent="0.2">
      <c r="A22" s="118" t="s">
        <v>113</v>
      </c>
      <c r="B22" s="122" t="s">
        <v>116</v>
      </c>
      <c r="C22" s="113">
        <v>88.405144935688298</v>
      </c>
      <c r="D22" s="114">
        <v>23575</v>
      </c>
      <c r="E22" s="114">
        <v>23754</v>
      </c>
      <c r="F22" s="114">
        <v>23952</v>
      </c>
      <c r="G22" s="114">
        <v>23660</v>
      </c>
      <c r="H22" s="114">
        <v>23651</v>
      </c>
      <c r="I22" s="115">
        <v>-76</v>
      </c>
      <c r="J22" s="116">
        <v>-0.32133947824616294</v>
      </c>
    </row>
    <row r="23" spans="1:10" s="110" customFormat="1" ht="13.5" customHeight="1" x14ac:dyDescent="0.2">
      <c r="A23" s="123"/>
      <c r="B23" s="124" t="s">
        <v>117</v>
      </c>
      <c r="C23" s="125">
        <v>11.546105673679079</v>
      </c>
      <c r="D23" s="114">
        <v>3079</v>
      </c>
      <c r="E23" s="114">
        <v>2973</v>
      </c>
      <c r="F23" s="114">
        <v>3191</v>
      </c>
      <c r="G23" s="114">
        <v>3147</v>
      </c>
      <c r="H23" s="114">
        <v>3040</v>
      </c>
      <c r="I23" s="115">
        <v>39</v>
      </c>
      <c r="J23" s="116">
        <v>1.2828947368421053</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8008</v>
      </c>
      <c r="E26" s="114">
        <v>8166</v>
      </c>
      <c r="F26" s="114">
        <v>8189</v>
      </c>
      <c r="G26" s="114">
        <v>8261</v>
      </c>
      <c r="H26" s="140">
        <v>8124</v>
      </c>
      <c r="I26" s="115">
        <v>-116</v>
      </c>
      <c r="J26" s="116">
        <v>-1.4278680452978829</v>
      </c>
    </row>
    <row r="27" spans="1:10" s="110" customFormat="1" ht="13.5" customHeight="1" x14ac:dyDescent="0.2">
      <c r="A27" s="118" t="s">
        <v>105</v>
      </c>
      <c r="B27" s="119" t="s">
        <v>106</v>
      </c>
      <c r="C27" s="113">
        <v>40.759240759240761</v>
      </c>
      <c r="D27" s="115">
        <v>3264</v>
      </c>
      <c r="E27" s="114">
        <v>3262</v>
      </c>
      <c r="F27" s="114">
        <v>3277</v>
      </c>
      <c r="G27" s="114">
        <v>3300</v>
      </c>
      <c r="H27" s="140">
        <v>3238</v>
      </c>
      <c r="I27" s="115">
        <v>26</v>
      </c>
      <c r="J27" s="116">
        <v>0.80296479308214952</v>
      </c>
    </row>
    <row r="28" spans="1:10" s="110" customFormat="1" ht="13.5" customHeight="1" x14ac:dyDescent="0.2">
      <c r="A28" s="120"/>
      <c r="B28" s="119" t="s">
        <v>107</v>
      </c>
      <c r="C28" s="113">
        <v>59.240759240759239</v>
      </c>
      <c r="D28" s="115">
        <v>4744</v>
      </c>
      <c r="E28" s="114">
        <v>4904</v>
      </c>
      <c r="F28" s="114">
        <v>4912</v>
      </c>
      <c r="G28" s="114">
        <v>4961</v>
      </c>
      <c r="H28" s="140">
        <v>4886</v>
      </c>
      <c r="I28" s="115">
        <v>-142</v>
      </c>
      <c r="J28" s="116">
        <v>-2.9062627916496111</v>
      </c>
    </row>
    <row r="29" spans="1:10" s="110" customFormat="1" ht="13.5" customHeight="1" x14ac:dyDescent="0.2">
      <c r="A29" s="118" t="s">
        <v>105</v>
      </c>
      <c r="B29" s="121" t="s">
        <v>108</v>
      </c>
      <c r="C29" s="113">
        <v>12.649850149850149</v>
      </c>
      <c r="D29" s="115">
        <v>1013</v>
      </c>
      <c r="E29" s="114">
        <v>1038</v>
      </c>
      <c r="F29" s="114">
        <v>1070</v>
      </c>
      <c r="G29" s="114">
        <v>1132</v>
      </c>
      <c r="H29" s="140">
        <v>1101</v>
      </c>
      <c r="I29" s="115">
        <v>-88</v>
      </c>
      <c r="J29" s="116">
        <v>-7.9927338782924613</v>
      </c>
    </row>
    <row r="30" spans="1:10" s="110" customFormat="1" ht="13.5" customHeight="1" x14ac:dyDescent="0.2">
      <c r="A30" s="118"/>
      <c r="B30" s="121" t="s">
        <v>109</v>
      </c>
      <c r="C30" s="113">
        <v>48.264235764235764</v>
      </c>
      <c r="D30" s="115">
        <v>3865</v>
      </c>
      <c r="E30" s="114">
        <v>3947</v>
      </c>
      <c r="F30" s="114">
        <v>3952</v>
      </c>
      <c r="G30" s="114">
        <v>4001</v>
      </c>
      <c r="H30" s="140">
        <v>3909</v>
      </c>
      <c r="I30" s="115">
        <v>-44</v>
      </c>
      <c r="J30" s="116">
        <v>-1.1256075722691226</v>
      </c>
    </row>
    <row r="31" spans="1:10" s="110" customFormat="1" ht="13.5" customHeight="1" x14ac:dyDescent="0.2">
      <c r="A31" s="118"/>
      <c r="B31" s="121" t="s">
        <v>110</v>
      </c>
      <c r="C31" s="113">
        <v>21.828171828171829</v>
      </c>
      <c r="D31" s="115">
        <v>1748</v>
      </c>
      <c r="E31" s="114">
        <v>1770</v>
      </c>
      <c r="F31" s="114">
        <v>1765</v>
      </c>
      <c r="G31" s="114">
        <v>1778</v>
      </c>
      <c r="H31" s="140">
        <v>1795</v>
      </c>
      <c r="I31" s="115">
        <v>-47</v>
      </c>
      <c r="J31" s="116">
        <v>-2.6183844011142061</v>
      </c>
    </row>
    <row r="32" spans="1:10" s="110" customFormat="1" ht="13.5" customHeight="1" x14ac:dyDescent="0.2">
      <c r="A32" s="120"/>
      <c r="B32" s="121" t="s">
        <v>111</v>
      </c>
      <c r="C32" s="113">
        <v>17.257742257742258</v>
      </c>
      <c r="D32" s="115">
        <v>1382</v>
      </c>
      <c r="E32" s="114">
        <v>1411</v>
      </c>
      <c r="F32" s="114">
        <v>1402</v>
      </c>
      <c r="G32" s="114">
        <v>1350</v>
      </c>
      <c r="H32" s="140">
        <v>1319</v>
      </c>
      <c r="I32" s="115">
        <v>63</v>
      </c>
      <c r="J32" s="116">
        <v>4.7763457164518579</v>
      </c>
    </row>
    <row r="33" spans="1:10" s="110" customFormat="1" ht="13.5" customHeight="1" x14ac:dyDescent="0.2">
      <c r="A33" s="120"/>
      <c r="B33" s="121" t="s">
        <v>112</v>
      </c>
      <c r="C33" s="113">
        <v>1.9605394605394606</v>
      </c>
      <c r="D33" s="115">
        <v>157</v>
      </c>
      <c r="E33" s="114">
        <v>168</v>
      </c>
      <c r="F33" s="114">
        <v>174</v>
      </c>
      <c r="G33" s="114">
        <v>139</v>
      </c>
      <c r="H33" s="140">
        <v>134</v>
      </c>
      <c r="I33" s="115">
        <v>23</v>
      </c>
      <c r="J33" s="116">
        <v>17.164179104477611</v>
      </c>
    </row>
    <row r="34" spans="1:10" s="110" customFormat="1" ht="13.5" customHeight="1" x14ac:dyDescent="0.2">
      <c r="A34" s="118" t="s">
        <v>113</v>
      </c>
      <c r="B34" s="122" t="s">
        <v>116</v>
      </c>
      <c r="C34" s="113">
        <v>92.145354645354644</v>
      </c>
      <c r="D34" s="115">
        <v>7379</v>
      </c>
      <c r="E34" s="114">
        <v>7553</v>
      </c>
      <c r="F34" s="114">
        <v>7555</v>
      </c>
      <c r="G34" s="114">
        <v>7640</v>
      </c>
      <c r="H34" s="140">
        <v>7537</v>
      </c>
      <c r="I34" s="115">
        <v>-158</v>
      </c>
      <c r="J34" s="116">
        <v>-2.0963247976648534</v>
      </c>
    </row>
    <row r="35" spans="1:10" s="110" customFormat="1" ht="13.5" customHeight="1" x14ac:dyDescent="0.2">
      <c r="A35" s="118"/>
      <c r="B35" s="119" t="s">
        <v>117</v>
      </c>
      <c r="C35" s="113">
        <v>7.6298701298701301</v>
      </c>
      <c r="D35" s="115">
        <v>611</v>
      </c>
      <c r="E35" s="114">
        <v>589</v>
      </c>
      <c r="F35" s="114">
        <v>614</v>
      </c>
      <c r="G35" s="114">
        <v>601</v>
      </c>
      <c r="H35" s="140">
        <v>568</v>
      </c>
      <c r="I35" s="115">
        <v>43</v>
      </c>
      <c r="J35" s="116">
        <v>7.570422535211268</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4677</v>
      </c>
      <c r="E37" s="114">
        <v>4772</v>
      </c>
      <c r="F37" s="114">
        <v>4791</v>
      </c>
      <c r="G37" s="114">
        <v>4908</v>
      </c>
      <c r="H37" s="140">
        <v>4899</v>
      </c>
      <c r="I37" s="115">
        <v>-222</v>
      </c>
      <c r="J37" s="116">
        <v>-4.5315370483772197</v>
      </c>
    </row>
    <row r="38" spans="1:10" s="110" customFormat="1" ht="13.5" customHeight="1" x14ac:dyDescent="0.2">
      <c r="A38" s="118" t="s">
        <v>105</v>
      </c>
      <c r="B38" s="119" t="s">
        <v>106</v>
      </c>
      <c r="C38" s="113">
        <v>35.770793243532182</v>
      </c>
      <c r="D38" s="115">
        <v>1673</v>
      </c>
      <c r="E38" s="114">
        <v>1671</v>
      </c>
      <c r="F38" s="114">
        <v>1662</v>
      </c>
      <c r="G38" s="114">
        <v>1730</v>
      </c>
      <c r="H38" s="140">
        <v>1750</v>
      </c>
      <c r="I38" s="115">
        <v>-77</v>
      </c>
      <c r="J38" s="116">
        <v>-4.4000000000000004</v>
      </c>
    </row>
    <row r="39" spans="1:10" s="110" customFormat="1" ht="13.5" customHeight="1" x14ac:dyDescent="0.2">
      <c r="A39" s="120"/>
      <c r="B39" s="119" t="s">
        <v>107</v>
      </c>
      <c r="C39" s="113">
        <v>64.229206756467818</v>
      </c>
      <c r="D39" s="115">
        <v>3004</v>
      </c>
      <c r="E39" s="114">
        <v>3101</v>
      </c>
      <c r="F39" s="114">
        <v>3129</v>
      </c>
      <c r="G39" s="114">
        <v>3178</v>
      </c>
      <c r="H39" s="140">
        <v>3149</v>
      </c>
      <c r="I39" s="115">
        <v>-145</v>
      </c>
      <c r="J39" s="116">
        <v>-4.6046363925055571</v>
      </c>
    </row>
    <row r="40" spans="1:10" s="110" customFormat="1" ht="13.5" customHeight="1" x14ac:dyDescent="0.2">
      <c r="A40" s="118" t="s">
        <v>105</v>
      </c>
      <c r="B40" s="121" t="s">
        <v>108</v>
      </c>
      <c r="C40" s="113">
        <v>14.15437246097926</v>
      </c>
      <c r="D40" s="115">
        <v>662</v>
      </c>
      <c r="E40" s="114">
        <v>668</v>
      </c>
      <c r="F40" s="114">
        <v>679</v>
      </c>
      <c r="G40" s="114">
        <v>794</v>
      </c>
      <c r="H40" s="140">
        <v>774</v>
      </c>
      <c r="I40" s="115">
        <v>-112</v>
      </c>
      <c r="J40" s="116">
        <v>-14.470284237726098</v>
      </c>
    </row>
    <row r="41" spans="1:10" s="110" customFormat="1" ht="13.5" customHeight="1" x14ac:dyDescent="0.2">
      <c r="A41" s="118"/>
      <c r="B41" s="121" t="s">
        <v>109</v>
      </c>
      <c r="C41" s="113">
        <v>32.456703014753046</v>
      </c>
      <c r="D41" s="115">
        <v>1518</v>
      </c>
      <c r="E41" s="114">
        <v>1562</v>
      </c>
      <c r="F41" s="114">
        <v>1577</v>
      </c>
      <c r="G41" s="114">
        <v>1606</v>
      </c>
      <c r="H41" s="140">
        <v>1619</v>
      </c>
      <c r="I41" s="115">
        <v>-101</v>
      </c>
      <c r="J41" s="116">
        <v>-6.2384187770228534</v>
      </c>
    </row>
    <row r="42" spans="1:10" s="110" customFormat="1" ht="13.5" customHeight="1" x14ac:dyDescent="0.2">
      <c r="A42" s="118"/>
      <c r="B42" s="121" t="s">
        <v>110</v>
      </c>
      <c r="C42" s="113">
        <v>24.588411374812914</v>
      </c>
      <c r="D42" s="115">
        <v>1150</v>
      </c>
      <c r="E42" s="114">
        <v>1170</v>
      </c>
      <c r="F42" s="114">
        <v>1172</v>
      </c>
      <c r="G42" s="114">
        <v>1202</v>
      </c>
      <c r="H42" s="140">
        <v>1225</v>
      </c>
      <c r="I42" s="115">
        <v>-75</v>
      </c>
      <c r="J42" s="116">
        <v>-6.1224489795918364</v>
      </c>
    </row>
    <row r="43" spans="1:10" s="110" customFormat="1" ht="13.5" customHeight="1" x14ac:dyDescent="0.2">
      <c r="A43" s="120"/>
      <c r="B43" s="121" t="s">
        <v>111</v>
      </c>
      <c r="C43" s="113">
        <v>28.80051314945478</v>
      </c>
      <c r="D43" s="115">
        <v>1347</v>
      </c>
      <c r="E43" s="114">
        <v>1372</v>
      </c>
      <c r="F43" s="114">
        <v>1363</v>
      </c>
      <c r="G43" s="114">
        <v>1306</v>
      </c>
      <c r="H43" s="140">
        <v>1281</v>
      </c>
      <c r="I43" s="115">
        <v>66</v>
      </c>
      <c r="J43" s="116">
        <v>5.1522248243559723</v>
      </c>
    </row>
    <row r="44" spans="1:10" s="110" customFormat="1" ht="13.5" customHeight="1" x14ac:dyDescent="0.2">
      <c r="A44" s="120"/>
      <c r="B44" s="121" t="s">
        <v>112</v>
      </c>
      <c r="C44" s="113">
        <v>3.228565319649348</v>
      </c>
      <c r="D44" s="115">
        <v>151</v>
      </c>
      <c r="E44" s="114">
        <v>158</v>
      </c>
      <c r="F44" s="114">
        <v>165</v>
      </c>
      <c r="G44" s="114">
        <v>128</v>
      </c>
      <c r="H44" s="140">
        <v>124</v>
      </c>
      <c r="I44" s="115">
        <v>27</v>
      </c>
      <c r="J44" s="116">
        <v>21.774193548387096</v>
      </c>
    </row>
    <row r="45" spans="1:10" s="110" customFormat="1" ht="13.5" customHeight="1" x14ac:dyDescent="0.2">
      <c r="A45" s="118" t="s">
        <v>113</v>
      </c>
      <c r="B45" s="122" t="s">
        <v>116</v>
      </c>
      <c r="C45" s="113">
        <v>92.66623904212102</v>
      </c>
      <c r="D45" s="115">
        <v>4334</v>
      </c>
      <c r="E45" s="114">
        <v>4419</v>
      </c>
      <c r="F45" s="114">
        <v>4438</v>
      </c>
      <c r="G45" s="114">
        <v>4542</v>
      </c>
      <c r="H45" s="140">
        <v>4536</v>
      </c>
      <c r="I45" s="115">
        <v>-202</v>
      </c>
      <c r="J45" s="116">
        <v>-4.4532627865961203</v>
      </c>
    </row>
    <row r="46" spans="1:10" s="110" customFormat="1" ht="13.5" customHeight="1" x14ac:dyDescent="0.2">
      <c r="A46" s="118"/>
      <c r="B46" s="119" t="s">
        <v>117</v>
      </c>
      <c r="C46" s="113">
        <v>6.9488988667949538</v>
      </c>
      <c r="D46" s="115">
        <v>325</v>
      </c>
      <c r="E46" s="114">
        <v>329</v>
      </c>
      <c r="F46" s="114">
        <v>333</v>
      </c>
      <c r="G46" s="114">
        <v>346</v>
      </c>
      <c r="H46" s="140">
        <v>344</v>
      </c>
      <c r="I46" s="115">
        <v>-19</v>
      </c>
      <c r="J46" s="116">
        <v>-5.5232558139534884</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3331</v>
      </c>
      <c r="E48" s="114">
        <v>3394</v>
      </c>
      <c r="F48" s="114">
        <v>3398</v>
      </c>
      <c r="G48" s="114">
        <v>3353</v>
      </c>
      <c r="H48" s="140">
        <v>3225</v>
      </c>
      <c r="I48" s="115">
        <v>106</v>
      </c>
      <c r="J48" s="116">
        <v>3.2868217054263567</v>
      </c>
    </row>
    <row r="49" spans="1:12" s="110" customFormat="1" ht="13.5" customHeight="1" x14ac:dyDescent="0.2">
      <c r="A49" s="118" t="s">
        <v>105</v>
      </c>
      <c r="B49" s="119" t="s">
        <v>106</v>
      </c>
      <c r="C49" s="113">
        <v>47.763434404082858</v>
      </c>
      <c r="D49" s="115">
        <v>1591</v>
      </c>
      <c r="E49" s="114">
        <v>1591</v>
      </c>
      <c r="F49" s="114">
        <v>1615</v>
      </c>
      <c r="G49" s="114">
        <v>1570</v>
      </c>
      <c r="H49" s="140">
        <v>1488</v>
      </c>
      <c r="I49" s="115">
        <v>103</v>
      </c>
      <c r="J49" s="116">
        <v>6.922043010752688</v>
      </c>
    </row>
    <row r="50" spans="1:12" s="110" customFormat="1" ht="13.5" customHeight="1" x14ac:dyDescent="0.2">
      <c r="A50" s="120"/>
      <c r="B50" s="119" t="s">
        <v>107</v>
      </c>
      <c r="C50" s="113">
        <v>52.236565595917142</v>
      </c>
      <c r="D50" s="115">
        <v>1740</v>
      </c>
      <c r="E50" s="114">
        <v>1803</v>
      </c>
      <c r="F50" s="114">
        <v>1783</v>
      </c>
      <c r="G50" s="114">
        <v>1783</v>
      </c>
      <c r="H50" s="140">
        <v>1737</v>
      </c>
      <c r="I50" s="115">
        <v>3</v>
      </c>
      <c r="J50" s="116">
        <v>0.17271157167530224</v>
      </c>
    </row>
    <row r="51" spans="1:12" s="110" customFormat="1" ht="13.5" customHeight="1" x14ac:dyDescent="0.2">
      <c r="A51" s="118" t="s">
        <v>105</v>
      </c>
      <c r="B51" s="121" t="s">
        <v>108</v>
      </c>
      <c r="C51" s="113">
        <v>10.53737616331432</v>
      </c>
      <c r="D51" s="115">
        <v>351</v>
      </c>
      <c r="E51" s="114">
        <v>370</v>
      </c>
      <c r="F51" s="114">
        <v>391</v>
      </c>
      <c r="G51" s="114">
        <v>338</v>
      </c>
      <c r="H51" s="140">
        <v>327</v>
      </c>
      <c r="I51" s="115">
        <v>24</v>
      </c>
      <c r="J51" s="116">
        <v>7.3394495412844041</v>
      </c>
    </row>
    <row r="52" spans="1:12" s="110" customFormat="1" ht="13.5" customHeight="1" x14ac:dyDescent="0.2">
      <c r="A52" s="118"/>
      <c r="B52" s="121" t="s">
        <v>109</v>
      </c>
      <c r="C52" s="113">
        <v>70.459321525067551</v>
      </c>
      <c r="D52" s="115">
        <v>2347</v>
      </c>
      <c r="E52" s="114">
        <v>2385</v>
      </c>
      <c r="F52" s="114">
        <v>2375</v>
      </c>
      <c r="G52" s="114">
        <v>2395</v>
      </c>
      <c r="H52" s="140">
        <v>2290</v>
      </c>
      <c r="I52" s="115">
        <v>57</v>
      </c>
      <c r="J52" s="116">
        <v>2.4890829694323142</v>
      </c>
    </row>
    <row r="53" spans="1:12" s="110" customFormat="1" ht="13.5" customHeight="1" x14ac:dyDescent="0.2">
      <c r="A53" s="118"/>
      <c r="B53" s="121" t="s">
        <v>110</v>
      </c>
      <c r="C53" s="113">
        <v>17.952566796757729</v>
      </c>
      <c r="D53" s="115">
        <v>598</v>
      </c>
      <c r="E53" s="114">
        <v>600</v>
      </c>
      <c r="F53" s="114">
        <v>593</v>
      </c>
      <c r="G53" s="114">
        <v>576</v>
      </c>
      <c r="H53" s="140">
        <v>570</v>
      </c>
      <c r="I53" s="115">
        <v>28</v>
      </c>
      <c r="J53" s="116">
        <v>4.9122807017543861</v>
      </c>
    </row>
    <row r="54" spans="1:12" s="110" customFormat="1" ht="13.5" customHeight="1" x14ac:dyDescent="0.2">
      <c r="A54" s="120"/>
      <c r="B54" s="121" t="s">
        <v>111</v>
      </c>
      <c r="C54" s="113">
        <v>1.0507355148604023</v>
      </c>
      <c r="D54" s="115">
        <v>35</v>
      </c>
      <c r="E54" s="114">
        <v>39</v>
      </c>
      <c r="F54" s="114">
        <v>39</v>
      </c>
      <c r="G54" s="114">
        <v>44</v>
      </c>
      <c r="H54" s="140">
        <v>38</v>
      </c>
      <c r="I54" s="115">
        <v>-3</v>
      </c>
      <c r="J54" s="116">
        <v>-7.8947368421052628</v>
      </c>
    </row>
    <row r="55" spans="1:12" s="110" customFormat="1" ht="13.5" customHeight="1" x14ac:dyDescent="0.2">
      <c r="A55" s="120"/>
      <c r="B55" s="121" t="s">
        <v>112</v>
      </c>
      <c r="C55" s="113">
        <v>0.18012608826178325</v>
      </c>
      <c r="D55" s="115">
        <v>6</v>
      </c>
      <c r="E55" s="114">
        <v>10</v>
      </c>
      <c r="F55" s="114">
        <v>9</v>
      </c>
      <c r="G55" s="114">
        <v>11</v>
      </c>
      <c r="H55" s="140">
        <v>10</v>
      </c>
      <c r="I55" s="115">
        <v>-4</v>
      </c>
      <c r="J55" s="116">
        <v>-40</v>
      </c>
    </row>
    <row r="56" spans="1:12" s="110" customFormat="1" ht="13.5" customHeight="1" x14ac:dyDescent="0.2">
      <c r="A56" s="118" t="s">
        <v>113</v>
      </c>
      <c r="B56" s="122" t="s">
        <v>116</v>
      </c>
      <c r="C56" s="113">
        <v>91.413989792855006</v>
      </c>
      <c r="D56" s="115">
        <v>3045</v>
      </c>
      <c r="E56" s="114">
        <v>3134</v>
      </c>
      <c r="F56" s="114">
        <v>3117</v>
      </c>
      <c r="G56" s="114">
        <v>3098</v>
      </c>
      <c r="H56" s="140">
        <v>3001</v>
      </c>
      <c r="I56" s="115">
        <v>44</v>
      </c>
      <c r="J56" s="116">
        <v>1.4661779406864379</v>
      </c>
    </row>
    <row r="57" spans="1:12" s="110" customFormat="1" ht="13.5" customHeight="1" x14ac:dyDescent="0.2">
      <c r="A57" s="142"/>
      <c r="B57" s="124" t="s">
        <v>117</v>
      </c>
      <c r="C57" s="125">
        <v>8.5860102071450015</v>
      </c>
      <c r="D57" s="143">
        <v>286</v>
      </c>
      <c r="E57" s="144">
        <v>260</v>
      </c>
      <c r="F57" s="144">
        <v>281</v>
      </c>
      <c r="G57" s="144">
        <v>255</v>
      </c>
      <c r="H57" s="145">
        <v>224</v>
      </c>
      <c r="I57" s="143">
        <v>62</v>
      </c>
      <c r="J57" s="146">
        <v>27.678571428571427</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26667</v>
      </c>
      <c r="E12" s="236">
        <v>26742</v>
      </c>
      <c r="F12" s="114">
        <v>27155</v>
      </c>
      <c r="G12" s="114">
        <v>26823</v>
      </c>
      <c r="H12" s="140">
        <v>26708</v>
      </c>
      <c r="I12" s="115">
        <v>-41</v>
      </c>
      <c r="J12" s="116">
        <v>-0.15351205631271528</v>
      </c>
    </row>
    <row r="13" spans="1:15" s="110" customFormat="1" ht="12" customHeight="1" x14ac:dyDescent="0.2">
      <c r="A13" s="118" t="s">
        <v>105</v>
      </c>
      <c r="B13" s="119" t="s">
        <v>106</v>
      </c>
      <c r="C13" s="113">
        <v>53.601829977125284</v>
      </c>
      <c r="D13" s="115">
        <v>14294</v>
      </c>
      <c r="E13" s="114">
        <v>14356</v>
      </c>
      <c r="F13" s="114">
        <v>14739</v>
      </c>
      <c r="G13" s="114">
        <v>14551</v>
      </c>
      <c r="H13" s="140">
        <v>14478</v>
      </c>
      <c r="I13" s="115">
        <v>-184</v>
      </c>
      <c r="J13" s="116">
        <v>-1.2708937698577152</v>
      </c>
    </row>
    <row r="14" spans="1:15" s="110" customFormat="1" ht="12" customHeight="1" x14ac:dyDescent="0.2">
      <c r="A14" s="118"/>
      <c r="B14" s="119" t="s">
        <v>107</v>
      </c>
      <c r="C14" s="113">
        <v>46.398170022874716</v>
      </c>
      <c r="D14" s="115">
        <v>12373</v>
      </c>
      <c r="E14" s="114">
        <v>12386</v>
      </c>
      <c r="F14" s="114">
        <v>12416</v>
      </c>
      <c r="G14" s="114">
        <v>12272</v>
      </c>
      <c r="H14" s="140">
        <v>12230</v>
      </c>
      <c r="I14" s="115">
        <v>143</v>
      </c>
      <c r="J14" s="116">
        <v>1.169255928045789</v>
      </c>
    </row>
    <row r="15" spans="1:15" s="110" customFormat="1" ht="12" customHeight="1" x14ac:dyDescent="0.2">
      <c r="A15" s="118" t="s">
        <v>105</v>
      </c>
      <c r="B15" s="121" t="s">
        <v>108</v>
      </c>
      <c r="C15" s="113">
        <v>11.594855064311696</v>
      </c>
      <c r="D15" s="115">
        <v>3092</v>
      </c>
      <c r="E15" s="114">
        <v>3148</v>
      </c>
      <c r="F15" s="114">
        <v>3266</v>
      </c>
      <c r="G15" s="114">
        <v>3016</v>
      </c>
      <c r="H15" s="140">
        <v>3130</v>
      </c>
      <c r="I15" s="115">
        <v>-38</v>
      </c>
      <c r="J15" s="116">
        <v>-1.2140575079872205</v>
      </c>
    </row>
    <row r="16" spans="1:15" s="110" customFormat="1" ht="12" customHeight="1" x14ac:dyDescent="0.2">
      <c r="A16" s="118"/>
      <c r="B16" s="121" t="s">
        <v>109</v>
      </c>
      <c r="C16" s="113">
        <v>66.242921963475453</v>
      </c>
      <c r="D16" s="115">
        <v>17665</v>
      </c>
      <c r="E16" s="114">
        <v>17678</v>
      </c>
      <c r="F16" s="114">
        <v>17962</v>
      </c>
      <c r="G16" s="114">
        <v>17967</v>
      </c>
      <c r="H16" s="140">
        <v>17860</v>
      </c>
      <c r="I16" s="115">
        <v>-195</v>
      </c>
      <c r="J16" s="116">
        <v>-1.0918253079507279</v>
      </c>
    </row>
    <row r="17" spans="1:10" s="110" customFormat="1" ht="12" customHeight="1" x14ac:dyDescent="0.2">
      <c r="A17" s="118"/>
      <c r="B17" s="121" t="s">
        <v>110</v>
      </c>
      <c r="C17" s="113">
        <v>20.954738065774176</v>
      </c>
      <c r="D17" s="115">
        <v>5588</v>
      </c>
      <c r="E17" s="114">
        <v>5596</v>
      </c>
      <c r="F17" s="114">
        <v>5601</v>
      </c>
      <c r="G17" s="114">
        <v>5512</v>
      </c>
      <c r="H17" s="140">
        <v>5410</v>
      </c>
      <c r="I17" s="115">
        <v>178</v>
      </c>
      <c r="J17" s="116">
        <v>3.2902033271719038</v>
      </c>
    </row>
    <row r="18" spans="1:10" s="110" customFormat="1" ht="12" customHeight="1" x14ac:dyDescent="0.2">
      <c r="A18" s="120"/>
      <c r="B18" s="121" t="s">
        <v>111</v>
      </c>
      <c r="C18" s="113">
        <v>1.2074849064386695</v>
      </c>
      <c r="D18" s="115">
        <v>322</v>
      </c>
      <c r="E18" s="114">
        <v>320</v>
      </c>
      <c r="F18" s="114">
        <v>326</v>
      </c>
      <c r="G18" s="114">
        <v>328</v>
      </c>
      <c r="H18" s="140">
        <v>308</v>
      </c>
      <c r="I18" s="115">
        <v>14</v>
      </c>
      <c r="J18" s="116">
        <v>4.5454545454545459</v>
      </c>
    </row>
    <row r="19" spans="1:10" s="110" customFormat="1" ht="12" customHeight="1" x14ac:dyDescent="0.2">
      <c r="A19" s="120"/>
      <c r="B19" s="121" t="s">
        <v>112</v>
      </c>
      <c r="C19" s="113">
        <v>0.29999625004687441</v>
      </c>
      <c r="D19" s="115">
        <v>80</v>
      </c>
      <c r="E19" s="114">
        <v>78</v>
      </c>
      <c r="F19" s="114">
        <v>89</v>
      </c>
      <c r="G19" s="114">
        <v>83</v>
      </c>
      <c r="H19" s="140">
        <v>78</v>
      </c>
      <c r="I19" s="115">
        <v>2</v>
      </c>
      <c r="J19" s="116">
        <v>2.5641025641025643</v>
      </c>
    </row>
    <row r="20" spans="1:10" s="110" customFormat="1" ht="12" customHeight="1" x14ac:dyDescent="0.2">
      <c r="A20" s="118" t="s">
        <v>113</v>
      </c>
      <c r="B20" s="119" t="s">
        <v>181</v>
      </c>
      <c r="C20" s="113">
        <v>70.750365620429747</v>
      </c>
      <c r="D20" s="115">
        <v>18867</v>
      </c>
      <c r="E20" s="114">
        <v>19042</v>
      </c>
      <c r="F20" s="114">
        <v>19417</v>
      </c>
      <c r="G20" s="114">
        <v>19165</v>
      </c>
      <c r="H20" s="140">
        <v>19103</v>
      </c>
      <c r="I20" s="115">
        <v>-236</v>
      </c>
      <c r="J20" s="116">
        <v>-1.2354080510914516</v>
      </c>
    </row>
    <row r="21" spans="1:10" s="110" customFormat="1" ht="12" customHeight="1" x14ac:dyDescent="0.2">
      <c r="A21" s="118"/>
      <c r="B21" s="119" t="s">
        <v>182</v>
      </c>
      <c r="C21" s="113">
        <v>29.249634379570256</v>
      </c>
      <c r="D21" s="115">
        <v>7800</v>
      </c>
      <c r="E21" s="114">
        <v>7700</v>
      </c>
      <c r="F21" s="114">
        <v>7738</v>
      </c>
      <c r="G21" s="114">
        <v>7658</v>
      </c>
      <c r="H21" s="140">
        <v>7605</v>
      </c>
      <c r="I21" s="115">
        <v>195</v>
      </c>
      <c r="J21" s="116">
        <v>2.5641025641025643</v>
      </c>
    </row>
    <row r="22" spans="1:10" s="110" customFormat="1" ht="12" customHeight="1" x14ac:dyDescent="0.2">
      <c r="A22" s="118" t="s">
        <v>113</v>
      </c>
      <c r="B22" s="119" t="s">
        <v>116</v>
      </c>
      <c r="C22" s="113">
        <v>88.405144935688298</v>
      </c>
      <c r="D22" s="115">
        <v>23575</v>
      </c>
      <c r="E22" s="114">
        <v>23754</v>
      </c>
      <c r="F22" s="114">
        <v>23952</v>
      </c>
      <c r="G22" s="114">
        <v>23660</v>
      </c>
      <c r="H22" s="140">
        <v>23651</v>
      </c>
      <c r="I22" s="115">
        <v>-76</v>
      </c>
      <c r="J22" s="116">
        <v>-0.32133947824616294</v>
      </c>
    </row>
    <row r="23" spans="1:10" s="110" customFormat="1" ht="12" customHeight="1" x14ac:dyDescent="0.2">
      <c r="A23" s="118"/>
      <c r="B23" s="119" t="s">
        <v>117</v>
      </c>
      <c r="C23" s="113">
        <v>11.546105673679079</v>
      </c>
      <c r="D23" s="115">
        <v>3079</v>
      </c>
      <c r="E23" s="114">
        <v>2973</v>
      </c>
      <c r="F23" s="114">
        <v>3191</v>
      </c>
      <c r="G23" s="114">
        <v>3147</v>
      </c>
      <c r="H23" s="140">
        <v>3040</v>
      </c>
      <c r="I23" s="115">
        <v>39</v>
      </c>
      <c r="J23" s="116">
        <v>1.2828947368421053</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49867</v>
      </c>
      <c r="E64" s="236">
        <v>49971</v>
      </c>
      <c r="F64" s="236">
        <v>50427</v>
      </c>
      <c r="G64" s="236">
        <v>49719</v>
      </c>
      <c r="H64" s="140">
        <v>49684</v>
      </c>
      <c r="I64" s="115">
        <v>183</v>
      </c>
      <c r="J64" s="116">
        <v>0.36832783189759277</v>
      </c>
    </row>
    <row r="65" spans="1:12" s="110" customFormat="1" ht="12" customHeight="1" x14ac:dyDescent="0.2">
      <c r="A65" s="118" t="s">
        <v>105</v>
      </c>
      <c r="B65" s="119" t="s">
        <v>106</v>
      </c>
      <c r="C65" s="113">
        <v>54.645356648685507</v>
      </c>
      <c r="D65" s="235">
        <v>27250</v>
      </c>
      <c r="E65" s="236">
        <v>27285</v>
      </c>
      <c r="F65" s="236">
        <v>27715</v>
      </c>
      <c r="G65" s="236">
        <v>27310</v>
      </c>
      <c r="H65" s="140">
        <v>27235</v>
      </c>
      <c r="I65" s="115">
        <v>15</v>
      </c>
      <c r="J65" s="116">
        <v>5.507618872774004E-2</v>
      </c>
    </row>
    <row r="66" spans="1:12" s="110" customFormat="1" ht="12" customHeight="1" x14ac:dyDescent="0.2">
      <c r="A66" s="118"/>
      <c r="B66" s="119" t="s">
        <v>107</v>
      </c>
      <c r="C66" s="113">
        <v>45.354643351314493</v>
      </c>
      <c r="D66" s="235">
        <v>22617</v>
      </c>
      <c r="E66" s="236">
        <v>22686</v>
      </c>
      <c r="F66" s="236">
        <v>22712</v>
      </c>
      <c r="G66" s="236">
        <v>22409</v>
      </c>
      <c r="H66" s="140">
        <v>22449</v>
      </c>
      <c r="I66" s="115">
        <v>168</v>
      </c>
      <c r="J66" s="116">
        <v>0.74836295603367631</v>
      </c>
    </row>
    <row r="67" spans="1:12" s="110" customFormat="1" ht="12" customHeight="1" x14ac:dyDescent="0.2">
      <c r="A67" s="118" t="s">
        <v>105</v>
      </c>
      <c r="B67" s="121" t="s">
        <v>108</v>
      </c>
      <c r="C67" s="113">
        <v>11.646980969378546</v>
      </c>
      <c r="D67" s="235">
        <v>5808</v>
      </c>
      <c r="E67" s="236">
        <v>5997</v>
      </c>
      <c r="F67" s="236">
        <v>6195</v>
      </c>
      <c r="G67" s="236">
        <v>5711</v>
      </c>
      <c r="H67" s="140">
        <v>5845</v>
      </c>
      <c r="I67" s="115">
        <v>-37</v>
      </c>
      <c r="J67" s="116">
        <v>-0.63301967493584255</v>
      </c>
    </row>
    <row r="68" spans="1:12" s="110" customFormat="1" ht="12" customHeight="1" x14ac:dyDescent="0.2">
      <c r="A68" s="118"/>
      <c r="B68" s="121" t="s">
        <v>109</v>
      </c>
      <c r="C68" s="113">
        <v>65.267611847514388</v>
      </c>
      <c r="D68" s="235">
        <v>32547</v>
      </c>
      <c r="E68" s="236">
        <v>32528</v>
      </c>
      <c r="F68" s="236">
        <v>32844</v>
      </c>
      <c r="G68" s="236">
        <v>32808</v>
      </c>
      <c r="H68" s="140">
        <v>32834</v>
      </c>
      <c r="I68" s="115">
        <v>-287</v>
      </c>
      <c r="J68" s="116">
        <v>-0.87409392702686239</v>
      </c>
    </row>
    <row r="69" spans="1:12" s="110" customFormat="1" ht="12" customHeight="1" x14ac:dyDescent="0.2">
      <c r="A69" s="118"/>
      <c r="B69" s="121" t="s">
        <v>110</v>
      </c>
      <c r="C69" s="113">
        <v>22.291294844285801</v>
      </c>
      <c r="D69" s="235">
        <v>11116</v>
      </c>
      <c r="E69" s="236">
        <v>11046</v>
      </c>
      <c r="F69" s="236">
        <v>10975</v>
      </c>
      <c r="G69" s="236">
        <v>10812</v>
      </c>
      <c r="H69" s="140">
        <v>10640</v>
      </c>
      <c r="I69" s="115">
        <v>476</v>
      </c>
      <c r="J69" s="116">
        <v>4.4736842105263159</v>
      </c>
    </row>
    <row r="70" spans="1:12" s="110" customFormat="1" ht="12" customHeight="1" x14ac:dyDescent="0.2">
      <c r="A70" s="120"/>
      <c r="B70" s="121" t="s">
        <v>111</v>
      </c>
      <c r="C70" s="113">
        <v>0.79411233882126453</v>
      </c>
      <c r="D70" s="235">
        <v>396</v>
      </c>
      <c r="E70" s="236">
        <v>400</v>
      </c>
      <c r="F70" s="236">
        <v>413</v>
      </c>
      <c r="G70" s="236">
        <v>388</v>
      </c>
      <c r="H70" s="140">
        <v>365</v>
      </c>
      <c r="I70" s="115">
        <v>31</v>
      </c>
      <c r="J70" s="116">
        <v>8.493150684931507</v>
      </c>
    </row>
    <row r="71" spans="1:12" s="110" customFormat="1" ht="12" customHeight="1" x14ac:dyDescent="0.2">
      <c r="A71" s="120"/>
      <c r="B71" s="121" t="s">
        <v>112</v>
      </c>
      <c r="C71" s="113">
        <v>0.24465077105099564</v>
      </c>
      <c r="D71" s="235">
        <v>122</v>
      </c>
      <c r="E71" s="236">
        <v>118</v>
      </c>
      <c r="F71" s="236">
        <v>135</v>
      </c>
      <c r="G71" s="236">
        <v>117</v>
      </c>
      <c r="H71" s="140">
        <v>108</v>
      </c>
      <c r="I71" s="115">
        <v>14</v>
      </c>
      <c r="J71" s="116">
        <v>12.962962962962964</v>
      </c>
    </row>
    <row r="72" spans="1:12" s="110" customFormat="1" ht="12" customHeight="1" x14ac:dyDescent="0.2">
      <c r="A72" s="118" t="s">
        <v>113</v>
      </c>
      <c r="B72" s="119" t="s">
        <v>181</v>
      </c>
      <c r="C72" s="113">
        <v>71.817033308600884</v>
      </c>
      <c r="D72" s="235">
        <v>35813</v>
      </c>
      <c r="E72" s="236">
        <v>35963</v>
      </c>
      <c r="F72" s="236">
        <v>36411</v>
      </c>
      <c r="G72" s="236">
        <v>35950</v>
      </c>
      <c r="H72" s="140">
        <v>35938</v>
      </c>
      <c r="I72" s="115">
        <v>-125</v>
      </c>
      <c r="J72" s="116">
        <v>-0.34782124770437978</v>
      </c>
    </row>
    <row r="73" spans="1:12" s="110" customFormat="1" ht="12" customHeight="1" x14ac:dyDescent="0.2">
      <c r="A73" s="118"/>
      <c r="B73" s="119" t="s">
        <v>182</v>
      </c>
      <c r="C73" s="113">
        <v>28.182966691399123</v>
      </c>
      <c r="D73" s="115">
        <v>14054</v>
      </c>
      <c r="E73" s="114">
        <v>14008</v>
      </c>
      <c r="F73" s="114">
        <v>14016</v>
      </c>
      <c r="G73" s="114">
        <v>13769</v>
      </c>
      <c r="H73" s="140">
        <v>13746</v>
      </c>
      <c r="I73" s="115">
        <v>308</v>
      </c>
      <c r="J73" s="116">
        <v>2.2406518259857413</v>
      </c>
    </row>
    <row r="74" spans="1:12" s="110" customFormat="1" ht="12" customHeight="1" x14ac:dyDescent="0.2">
      <c r="A74" s="118" t="s">
        <v>113</v>
      </c>
      <c r="B74" s="119" t="s">
        <v>116</v>
      </c>
      <c r="C74" s="113">
        <v>94.068221469107826</v>
      </c>
      <c r="D74" s="115">
        <v>46909</v>
      </c>
      <c r="E74" s="114">
        <v>47160</v>
      </c>
      <c r="F74" s="114">
        <v>47428</v>
      </c>
      <c r="G74" s="114">
        <v>46765</v>
      </c>
      <c r="H74" s="140">
        <v>46883</v>
      </c>
      <c r="I74" s="115">
        <v>26</v>
      </c>
      <c r="J74" s="116">
        <v>5.5457201970863637E-2</v>
      </c>
    </row>
    <row r="75" spans="1:12" s="110" customFormat="1" ht="12" customHeight="1" x14ac:dyDescent="0.2">
      <c r="A75" s="142"/>
      <c r="B75" s="124" t="s">
        <v>117</v>
      </c>
      <c r="C75" s="125">
        <v>5.9117251890027473</v>
      </c>
      <c r="D75" s="143">
        <v>2948</v>
      </c>
      <c r="E75" s="144">
        <v>2799</v>
      </c>
      <c r="F75" s="144">
        <v>2987</v>
      </c>
      <c r="G75" s="144">
        <v>2940</v>
      </c>
      <c r="H75" s="145">
        <v>2786</v>
      </c>
      <c r="I75" s="143">
        <v>162</v>
      </c>
      <c r="J75" s="146">
        <v>5.8147882268485285</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26667</v>
      </c>
      <c r="G11" s="114">
        <v>26742</v>
      </c>
      <c r="H11" s="114">
        <v>27155</v>
      </c>
      <c r="I11" s="114">
        <v>26823</v>
      </c>
      <c r="J11" s="140">
        <v>26708</v>
      </c>
      <c r="K11" s="114">
        <v>-41</v>
      </c>
      <c r="L11" s="116">
        <v>-0.15351205631271528</v>
      </c>
    </row>
    <row r="12" spans="1:17" s="110" customFormat="1" ht="24.95" customHeight="1" x14ac:dyDescent="0.2">
      <c r="A12" s="604" t="s">
        <v>185</v>
      </c>
      <c r="B12" s="605"/>
      <c r="C12" s="605"/>
      <c r="D12" s="606"/>
      <c r="E12" s="113">
        <v>53.601829977125284</v>
      </c>
      <c r="F12" s="115">
        <v>14294</v>
      </c>
      <c r="G12" s="114">
        <v>14356</v>
      </c>
      <c r="H12" s="114">
        <v>14739</v>
      </c>
      <c r="I12" s="114">
        <v>14551</v>
      </c>
      <c r="J12" s="140">
        <v>14478</v>
      </c>
      <c r="K12" s="114">
        <v>-184</v>
      </c>
      <c r="L12" s="116">
        <v>-1.2708937698577152</v>
      </c>
    </row>
    <row r="13" spans="1:17" s="110" customFormat="1" ht="15" customHeight="1" x14ac:dyDescent="0.2">
      <c r="A13" s="120"/>
      <c r="B13" s="612" t="s">
        <v>107</v>
      </c>
      <c r="C13" s="612"/>
      <c r="E13" s="113">
        <v>46.398170022874716</v>
      </c>
      <c r="F13" s="115">
        <v>12373</v>
      </c>
      <c r="G13" s="114">
        <v>12386</v>
      </c>
      <c r="H13" s="114">
        <v>12416</v>
      </c>
      <c r="I13" s="114">
        <v>12272</v>
      </c>
      <c r="J13" s="140">
        <v>12230</v>
      </c>
      <c r="K13" s="114">
        <v>143</v>
      </c>
      <c r="L13" s="116">
        <v>1.169255928045789</v>
      </c>
    </row>
    <row r="14" spans="1:17" s="110" customFormat="1" ht="24.95" customHeight="1" x14ac:dyDescent="0.2">
      <c r="A14" s="604" t="s">
        <v>186</v>
      </c>
      <c r="B14" s="605"/>
      <c r="C14" s="605"/>
      <c r="D14" s="606"/>
      <c r="E14" s="113">
        <v>11.594855064311696</v>
      </c>
      <c r="F14" s="115">
        <v>3092</v>
      </c>
      <c r="G14" s="114">
        <v>3148</v>
      </c>
      <c r="H14" s="114">
        <v>3266</v>
      </c>
      <c r="I14" s="114">
        <v>3016</v>
      </c>
      <c r="J14" s="140">
        <v>3130</v>
      </c>
      <c r="K14" s="114">
        <v>-38</v>
      </c>
      <c r="L14" s="116">
        <v>-1.2140575079872205</v>
      </c>
    </row>
    <row r="15" spans="1:17" s="110" customFormat="1" ht="15" customHeight="1" x14ac:dyDescent="0.2">
      <c r="A15" s="120"/>
      <c r="B15" s="119"/>
      <c r="C15" s="258" t="s">
        <v>106</v>
      </c>
      <c r="E15" s="113">
        <v>57.956015523932727</v>
      </c>
      <c r="F15" s="115">
        <v>1792</v>
      </c>
      <c r="G15" s="114">
        <v>1811</v>
      </c>
      <c r="H15" s="114">
        <v>1917</v>
      </c>
      <c r="I15" s="114">
        <v>1761</v>
      </c>
      <c r="J15" s="140">
        <v>1830</v>
      </c>
      <c r="K15" s="114">
        <v>-38</v>
      </c>
      <c r="L15" s="116">
        <v>-2.0765027322404372</v>
      </c>
    </row>
    <row r="16" spans="1:17" s="110" customFormat="1" ht="15" customHeight="1" x14ac:dyDescent="0.2">
      <c r="A16" s="120"/>
      <c r="B16" s="119"/>
      <c r="C16" s="258" t="s">
        <v>107</v>
      </c>
      <c r="E16" s="113">
        <v>42.043984476067273</v>
      </c>
      <c r="F16" s="115">
        <v>1300</v>
      </c>
      <c r="G16" s="114">
        <v>1337</v>
      </c>
      <c r="H16" s="114">
        <v>1349</v>
      </c>
      <c r="I16" s="114">
        <v>1255</v>
      </c>
      <c r="J16" s="140">
        <v>1300</v>
      </c>
      <c r="K16" s="114">
        <v>0</v>
      </c>
      <c r="L16" s="116">
        <v>0</v>
      </c>
    </row>
    <row r="17" spans="1:12" s="110" customFormat="1" ht="15" customHeight="1" x14ac:dyDescent="0.2">
      <c r="A17" s="120"/>
      <c r="B17" s="121" t="s">
        <v>109</v>
      </c>
      <c r="C17" s="258"/>
      <c r="E17" s="113">
        <v>66.242921963475453</v>
      </c>
      <c r="F17" s="115">
        <v>17665</v>
      </c>
      <c r="G17" s="114">
        <v>17678</v>
      </c>
      <c r="H17" s="114">
        <v>17962</v>
      </c>
      <c r="I17" s="114">
        <v>17967</v>
      </c>
      <c r="J17" s="140">
        <v>17860</v>
      </c>
      <c r="K17" s="114">
        <v>-195</v>
      </c>
      <c r="L17" s="116">
        <v>-1.0918253079507279</v>
      </c>
    </row>
    <row r="18" spans="1:12" s="110" customFormat="1" ht="15" customHeight="1" x14ac:dyDescent="0.2">
      <c r="A18" s="120"/>
      <c r="B18" s="119"/>
      <c r="C18" s="258" t="s">
        <v>106</v>
      </c>
      <c r="E18" s="113">
        <v>53.744692895556184</v>
      </c>
      <c r="F18" s="115">
        <v>9494</v>
      </c>
      <c r="G18" s="114">
        <v>9543</v>
      </c>
      <c r="H18" s="114">
        <v>9763</v>
      </c>
      <c r="I18" s="114">
        <v>9775</v>
      </c>
      <c r="J18" s="140">
        <v>9674</v>
      </c>
      <c r="K18" s="114">
        <v>-180</v>
      </c>
      <c r="L18" s="116">
        <v>-1.8606574322927434</v>
      </c>
    </row>
    <row r="19" spans="1:12" s="110" customFormat="1" ht="15" customHeight="1" x14ac:dyDescent="0.2">
      <c r="A19" s="120"/>
      <c r="B19" s="119"/>
      <c r="C19" s="258" t="s">
        <v>107</v>
      </c>
      <c r="E19" s="113">
        <v>46.255307104443816</v>
      </c>
      <c r="F19" s="115">
        <v>8171</v>
      </c>
      <c r="G19" s="114">
        <v>8135</v>
      </c>
      <c r="H19" s="114">
        <v>8199</v>
      </c>
      <c r="I19" s="114">
        <v>8192</v>
      </c>
      <c r="J19" s="140">
        <v>8186</v>
      </c>
      <c r="K19" s="114">
        <v>-15</v>
      </c>
      <c r="L19" s="116">
        <v>-0.18323967749816761</v>
      </c>
    </row>
    <row r="20" spans="1:12" s="110" customFormat="1" ht="15" customHeight="1" x14ac:dyDescent="0.2">
      <c r="A20" s="120"/>
      <c r="B20" s="121" t="s">
        <v>110</v>
      </c>
      <c r="C20" s="258"/>
      <c r="E20" s="113">
        <v>20.954738065774176</v>
      </c>
      <c r="F20" s="115">
        <v>5588</v>
      </c>
      <c r="G20" s="114">
        <v>5596</v>
      </c>
      <c r="H20" s="114">
        <v>5601</v>
      </c>
      <c r="I20" s="114">
        <v>5512</v>
      </c>
      <c r="J20" s="140">
        <v>5410</v>
      </c>
      <c r="K20" s="114">
        <v>178</v>
      </c>
      <c r="L20" s="116">
        <v>3.2902033271719038</v>
      </c>
    </row>
    <row r="21" spans="1:12" s="110" customFormat="1" ht="15" customHeight="1" x14ac:dyDescent="0.2">
      <c r="A21" s="120"/>
      <c r="B21" s="119"/>
      <c r="C21" s="258" t="s">
        <v>106</v>
      </c>
      <c r="E21" s="113">
        <v>50.071581961345743</v>
      </c>
      <c r="F21" s="115">
        <v>2798</v>
      </c>
      <c r="G21" s="114">
        <v>2799</v>
      </c>
      <c r="H21" s="114">
        <v>2851</v>
      </c>
      <c r="I21" s="114">
        <v>2805</v>
      </c>
      <c r="J21" s="140">
        <v>2770</v>
      </c>
      <c r="K21" s="114">
        <v>28</v>
      </c>
      <c r="L21" s="116">
        <v>1.0108303249097472</v>
      </c>
    </row>
    <row r="22" spans="1:12" s="110" customFormat="1" ht="15" customHeight="1" x14ac:dyDescent="0.2">
      <c r="A22" s="120"/>
      <c r="B22" s="119"/>
      <c r="C22" s="258" t="s">
        <v>107</v>
      </c>
      <c r="E22" s="113">
        <v>49.928418038654257</v>
      </c>
      <c r="F22" s="115">
        <v>2790</v>
      </c>
      <c r="G22" s="114">
        <v>2797</v>
      </c>
      <c r="H22" s="114">
        <v>2750</v>
      </c>
      <c r="I22" s="114">
        <v>2707</v>
      </c>
      <c r="J22" s="140">
        <v>2640</v>
      </c>
      <c r="K22" s="114">
        <v>150</v>
      </c>
      <c r="L22" s="116">
        <v>5.6818181818181817</v>
      </c>
    </row>
    <row r="23" spans="1:12" s="110" customFormat="1" ht="15" customHeight="1" x14ac:dyDescent="0.2">
      <c r="A23" s="120"/>
      <c r="B23" s="121" t="s">
        <v>111</v>
      </c>
      <c r="C23" s="258"/>
      <c r="E23" s="113">
        <v>1.2074849064386695</v>
      </c>
      <c r="F23" s="115">
        <v>322</v>
      </c>
      <c r="G23" s="114">
        <v>320</v>
      </c>
      <c r="H23" s="114">
        <v>326</v>
      </c>
      <c r="I23" s="114">
        <v>328</v>
      </c>
      <c r="J23" s="140">
        <v>308</v>
      </c>
      <c r="K23" s="114">
        <v>14</v>
      </c>
      <c r="L23" s="116">
        <v>4.5454545454545459</v>
      </c>
    </row>
    <row r="24" spans="1:12" s="110" customFormat="1" ht="15" customHeight="1" x14ac:dyDescent="0.2">
      <c r="A24" s="120"/>
      <c r="B24" s="119"/>
      <c r="C24" s="258" t="s">
        <v>106</v>
      </c>
      <c r="E24" s="113">
        <v>65.217391304347828</v>
      </c>
      <c r="F24" s="115">
        <v>210</v>
      </c>
      <c r="G24" s="114">
        <v>203</v>
      </c>
      <c r="H24" s="114">
        <v>208</v>
      </c>
      <c r="I24" s="114">
        <v>210</v>
      </c>
      <c r="J24" s="140">
        <v>204</v>
      </c>
      <c r="K24" s="114">
        <v>6</v>
      </c>
      <c r="L24" s="116">
        <v>2.9411764705882355</v>
      </c>
    </row>
    <row r="25" spans="1:12" s="110" customFormat="1" ht="15" customHeight="1" x14ac:dyDescent="0.2">
      <c r="A25" s="120"/>
      <c r="B25" s="119"/>
      <c r="C25" s="258" t="s">
        <v>107</v>
      </c>
      <c r="E25" s="113">
        <v>34.782608695652172</v>
      </c>
      <c r="F25" s="115">
        <v>112</v>
      </c>
      <c r="G25" s="114">
        <v>117</v>
      </c>
      <c r="H25" s="114">
        <v>118</v>
      </c>
      <c r="I25" s="114">
        <v>118</v>
      </c>
      <c r="J25" s="140">
        <v>104</v>
      </c>
      <c r="K25" s="114">
        <v>8</v>
      </c>
      <c r="L25" s="116">
        <v>7.6923076923076925</v>
      </c>
    </row>
    <row r="26" spans="1:12" s="110" customFormat="1" ht="15" customHeight="1" x14ac:dyDescent="0.2">
      <c r="A26" s="120"/>
      <c r="C26" s="121" t="s">
        <v>187</v>
      </c>
      <c r="D26" s="110" t="s">
        <v>188</v>
      </c>
      <c r="E26" s="113">
        <v>0.29999625004687441</v>
      </c>
      <c r="F26" s="115">
        <v>80</v>
      </c>
      <c r="G26" s="114">
        <v>78</v>
      </c>
      <c r="H26" s="114">
        <v>89</v>
      </c>
      <c r="I26" s="114">
        <v>83</v>
      </c>
      <c r="J26" s="140">
        <v>78</v>
      </c>
      <c r="K26" s="114">
        <v>2</v>
      </c>
      <c r="L26" s="116">
        <v>2.5641025641025643</v>
      </c>
    </row>
    <row r="27" spans="1:12" s="110" customFormat="1" ht="15" customHeight="1" x14ac:dyDescent="0.2">
      <c r="A27" s="120"/>
      <c r="B27" s="119"/>
      <c r="D27" s="259" t="s">
        <v>106</v>
      </c>
      <c r="E27" s="113">
        <v>61.25</v>
      </c>
      <c r="F27" s="115">
        <v>49</v>
      </c>
      <c r="G27" s="114">
        <v>42</v>
      </c>
      <c r="H27" s="114">
        <v>50</v>
      </c>
      <c r="I27" s="114">
        <v>45</v>
      </c>
      <c r="J27" s="140">
        <v>42</v>
      </c>
      <c r="K27" s="114">
        <v>7</v>
      </c>
      <c r="L27" s="116">
        <v>16.666666666666668</v>
      </c>
    </row>
    <row r="28" spans="1:12" s="110" customFormat="1" ht="15" customHeight="1" x14ac:dyDescent="0.2">
      <c r="A28" s="120"/>
      <c r="B28" s="119"/>
      <c r="D28" s="259" t="s">
        <v>107</v>
      </c>
      <c r="E28" s="113">
        <v>38.75</v>
      </c>
      <c r="F28" s="115">
        <v>31</v>
      </c>
      <c r="G28" s="114">
        <v>36</v>
      </c>
      <c r="H28" s="114">
        <v>39</v>
      </c>
      <c r="I28" s="114">
        <v>38</v>
      </c>
      <c r="J28" s="140">
        <v>36</v>
      </c>
      <c r="K28" s="114">
        <v>-5</v>
      </c>
      <c r="L28" s="116">
        <v>-13.888888888888889</v>
      </c>
    </row>
    <row r="29" spans="1:12" s="110" customFormat="1" ht="24.95" customHeight="1" x14ac:dyDescent="0.2">
      <c r="A29" s="604" t="s">
        <v>189</v>
      </c>
      <c r="B29" s="605"/>
      <c r="C29" s="605"/>
      <c r="D29" s="606"/>
      <c r="E29" s="113">
        <v>88.405144935688298</v>
      </c>
      <c r="F29" s="115">
        <v>23575</v>
      </c>
      <c r="G29" s="114">
        <v>23754</v>
      </c>
      <c r="H29" s="114">
        <v>23952</v>
      </c>
      <c r="I29" s="114">
        <v>23660</v>
      </c>
      <c r="J29" s="140">
        <v>23651</v>
      </c>
      <c r="K29" s="114">
        <v>-76</v>
      </c>
      <c r="L29" s="116">
        <v>-0.32133947824616294</v>
      </c>
    </row>
    <row r="30" spans="1:12" s="110" customFormat="1" ht="15" customHeight="1" x14ac:dyDescent="0.2">
      <c r="A30" s="120"/>
      <c r="B30" s="119"/>
      <c r="C30" s="258" t="s">
        <v>106</v>
      </c>
      <c r="E30" s="113">
        <v>51.126193001060443</v>
      </c>
      <c r="F30" s="115">
        <v>12053</v>
      </c>
      <c r="G30" s="114">
        <v>12165</v>
      </c>
      <c r="H30" s="114">
        <v>12350</v>
      </c>
      <c r="I30" s="114">
        <v>12206</v>
      </c>
      <c r="J30" s="140">
        <v>12208</v>
      </c>
      <c r="K30" s="114">
        <v>-155</v>
      </c>
      <c r="L30" s="116">
        <v>-1.269659239842726</v>
      </c>
    </row>
    <row r="31" spans="1:12" s="110" customFormat="1" ht="15" customHeight="1" x14ac:dyDescent="0.2">
      <c r="A31" s="120"/>
      <c r="B31" s="119"/>
      <c r="C31" s="258" t="s">
        <v>107</v>
      </c>
      <c r="E31" s="113">
        <v>48.873806998939557</v>
      </c>
      <c r="F31" s="115">
        <v>11522</v>
      </c>
      <c r="G31" s="114">
        <v>11589</v>
      </c>
      <c r="H31" s="114">
        <v>11602</v>
      </c>
      <c r="I31" s="114">
        <v>11454</v>
      </c>
      <c r="J31" s="140">
        <v>11443</v>
      </c>
      <c r="K31" s="114">
        <v>79</v>
      </c>
      <c r="L31" s="116">
        <v>0.6903783972734423</v>
      </c>
    </row>
    <row r="32" spans="1:12" s="110" customFormat="1" ht="15" customHeight="1" x14ac:dyDescent="0.2">
      <c r="A32" s="120"/>
      <c r="B32" s="119" t="s">
        <v>117</v>
      </c>
      <c r="C32" s="258"/>
      <c r="E32" s="113">
        <v>11.546105673679079</v>
      </c>
      <c r="F32" s="115">
        <v>3079</v>
      </c>
      <c r="G32" s="114">
        <v>2973</v>
      </c>
      <c r="H32" s="114">
        <v>3191</v>
      </c>
      <c r="I32" s="114">
        <v>3147</v>
      </c>
      <c r="J32" s="140">
        <v>3040</v>
      </c>
      <c r="K32" s="114">
        <v>39</v>
      </c>
      <c r="L32" s="116">
        <v>1.2828947368421053</v>
      </c>
    </row>
    <row r="33" spans="1:12" s="110" customFormat="1" ht="15" customHeight="1" x14ac:dyDescent="0.2">
      <c r="A33" s="120"/>
      <c r="B33" s="119"/>
      <c r="C33" s="258" t="s">
        <v>106</v>
      </c>
      <c r="E33" s="113">
        <v>72.491068528743099</v>
      </c>
      <c r="F33" s="115">
        <v>2232</v>
      </c>
      <c r="G33" s="114">
        <v>2180</v>
      </c>
      <c r="H33" s="114">
        <v>2379</v>
      </c>
      <c r="I33" s="114">
        <v>2331</v>
      </c>
      <c r="J33" s="140">
        <v>2254</v>
      </c>
      <c r="K33" s="114">
        <v>-22</v>
      </c>
      <c r="L33" s="116">
        <v>-0.97604259094942325</v>
      </c>
    </row>
    <row r="34" spans="1:12" s="110" customFormat="1" ht="15" customHeight="1" x14ac:dyDescent="0.2">
      <c r="A34" s="120"/>
      <c r="B34" s="119"/>
      <c r="C34" s="258" t="s">
        <v>107</v>
      </c>
      <c r="E34" s="113">
        <v>27.508931471256901</v>
      </c>
      <c r="F34" s="115">
        <v>847</v>
      </c>
      <c r="G34" s="114">
        <v>793</v>
      </c>
      <c r="H34" s="114">
        <v>812</v>
      </c>
      <c r="I34" s="114">
        <v>816</v>
      </c>
      <c r="J34" s="140">
        <v>786</v>
      </c>
      <c r="K34" s="114">
        <v>61</v>
      </c>
      <c r="L34" s="116">
        <v>7.7608142493638681</v>
      </c>
    </row>
    <row r="35" spans="1:12" s="110" customFormat="1" ht="24.95" customHeight="1" x14ac:dyDescent="0.2">
      <c r="A35" s="604" t="s">
        <v>190</v>
      </c>
      <c r="B35" s="605"/>
      <c r="C35" s="605"/>
      <c r="D35" s="606"/>
      <c r="E35" s="113">
        <v>70.750365620429747</v>
      </c>
      <c r="F35" s="115">
        <v>18867</v>
      </c>
      <c r="G35" s="114">
        <v>19042</v>
      </c>
      <c r="H35" s="114">
        <v>19417</v>
      </c>
      <c r="I35" s="114">
        <v>19165</v>
      </c>
      <c r="J35" s="140">
        <v>19103</v>
      </c>
      <c r="K35" s="114">
        <v>-236</v>
      </c>
      <c r="L35" s="116">
        <v>-1.2354080510914516</v>
      </c>
    </row>
    <row r="36" spans="1:12" s="110" customFormat="1" ht="15" customHeight="1" x14ac:dyDescent="0.2">
      <c r="A36" s="120"/>
      <c r="B36" s="119"/>
      <c r="C36" s="258" t="s">
        <v>106</v>
      </c>
      <c r="E36" s="113">
        <v>70.133036518789424</v>
      </c>
      <c r="F36" s="115">
        <v>13232</v>
      </c>
      <c r="G36" s="114">
        <v>13340</v>
      </c>
      <c r="H36" s="114">
        <v>13668</v>
      </c>
      <c r="I36" s="114">
        <v>13502</v>
      </c>
      <c r="J36" s="140">
        <v>13446</v>
      </c>
      <c r="K36" s="114">
        <v>-214</v>
      </c>
      <c r="L36" s="116">
        <v>-1.591551390748178</v>
      </c>
    </row>
    <row r="37" spans="1:12" s="110" customFormat="1" ht="15" customHeight="1" x14ac:dyDescent="0.2">
      <c r="A37" s="120"/>
      <c r="B37" s="119"/>
      <c r="C37" s="258" t="s">
        <v>107</v>
      </c>
      <c r="E37" s="113">
        <v>29.866963481210579</v>
      </c>
      <c r="F37" s="115">
        <v>5635</v>
      </c>
      <c r="G37" s="114">
        <v>5702</v>
      </c>
      <c r="H37" s="114">
        <v>5749</v>
      </c>
      <c r="I37" s="114">
        <v>5663</v>
      </c>
      <c r="J37" s="140">
        <v>5657</v>
      </c>
      <c r="K37" s="114">
        <v>-22</v>
      </c>
      <c r="L37" s="116">
        <v>-0.3888987095633728</v>
      </c>
    </row>
    <row r="38" spans="1:12" s="110" customFormat="1" ht="15" customHeight="1" x14ac:dyDescent="0.2">
      <c r="A38" s="120"/>
      <c r="B38" s="119" t="s">
        <v>182</v>
      </c>
      <c r="C38" s="258"/>
      <c r="E38" s="113">
        <v>29.249634379570256</v>
      </c>
      <c r="F38" s="115">
        <v>7800</v>
      </c>
      <c r="G38" s="114">
        <v>7700</v>
      </c>
      <c r="H38" s="114">
        <v>7738</v>
      </c>
      <c r="I38" s="114">
        <v>7658</v>
      </c>
      <c r="J38" s="140">
        <v>7605</v>
      </c>
      <c r="K38" s="114">
        <v>195</v>
      </c>
      <c r="L38" s="116">
        <v>2.5641025641025643</v>
      </c>
    </row>
    <row r="39" spans="1:12" s="110" customFormat="1" ht="15" customHeight="1" x14ac:dyDescent="0.2">
      <c r="A39" s="120"/>
      <c r="B39" s="119"/>
      <c r="C39" s="258" t="s">
        <v>106</v>
      </c>
      <c r="E39" s="113">
        <v>13.615384615384615</v>
      </c>
      <c r="F39" s="115">
        <v>1062</v>
      </c>
      <c r="G39" s="114">
        <v>1016</v>
      </c>
      <c r="H39" s="114">
        <v>1071</v>
      </c>
      <c r="I39" s="114">
        <v>1049</v>
      </c>
      <c r="J39" s="140">
        <v>1032</v>
      </c>
      <c r="K39" s="114">
        <v>30</v>
      </c>
      <c r="L39" s="116">
        <v>2.9069767441860463</v>
      </c>
    </row>
    <row r="40" spans="1:12" s="110" customFormat="1" ht="15" customHeight="1" x14ac:dyDescent="0.2">
      <c r="A40" s="120"/>
      <c r="B40" s="119"/>
      <c r="C40" s="258" t="s">
        <v>107</v>
      </c>
      <c r="E40" s="113">
        <v>86.384615384615387</v>
      </c>
      <c r="F40" s="115">
        <v>6738</v>
      </c>
      <c r="G40" s="114">
        <v>6684</v>
      </c>
      <c r="H40" s="114">
        <v>6667</v>
      </c>
      <c r="I40" s="114">
        <v>6609</v>
      </c>
      <c r="J40" s="140">
        <v>6573</v>
      </c>
      <c r="K40" s="114">
        <v>165</v>
      </c>
      <c r="L40" s="116">
        <v>2.5102692834322227</v>
      </c>
    </row>
    <row r="41" spans="1:12" s="110" customFormat="1" ht="24.75" customHeight="1" x14ac:dyDescent="0.2">
      <c r="A41" s="604" t="s">
        <v>518</v>
      </c>
      <c r="B41" s="605"/>
      <c r="C41" s="605"/>
      <c r="D41" s="606"/>
      <c r="E41" s="113">
        <v>4.93868826639667</v>
      </c>
      <c r="F41" s="115">
        <v>1317</v>
      </c>
      <c r="G41" s="114">
        <v>1478</v>
      </c>
      <c r="H41" s="114">
        <v>1498</v>
      </c>
      <c r="I41" s="114">
        <v>1298</v>
      </c>
      <c r="J41" s="140">
        <v>1364</v>
      </c>
      <c r="K41" s="114">
        <v>-47</v>
      </c>
      <c r="L41" s="116">
        <v>-3.4457478005865103</v>
      </c>
    </row>
    <row r="42" spans="1:12" s="110" customFormat="1" ht="15" customHeight="1" x14ac:dyDescent="0.2">
      <c r="A42" s="120"/>
      <c r="B42" s="119"/>
      <c r="C42" s="258" t="s">
        <v>106</v>
      </c>
      <c r="E42" s="113">
        <v>61.579347000759299</v>
      </c>
      <c r="F42" s="115">
        <v>811</v>
      </c>
      <c r="G42" s="114">
        <v>926</v>
      </c>
      <c r="H42" s="114">
        <v>950</v>
      </c>
      <c r="I42" s="114">
        <v>797</v>
      </c>
      <c r="J42" s="140">
        <v>847</v>
      </c>
      <c r="K42" s="114">
        <v>-36</v>
      </c>
      <c r="L42" s="116">
        <v>-4.2502951593860683</v>
      </c>
    </row>
    <row r="43" spans="1:12" s="110" customFormat="1" ht="15" customHeight="1" x14ac:dyDescent="0.2">
      <c r="A43" s="123"/>
      <c r="B43" s="124"/>
      <c r="C43" s="260" t="s">
        <v>107</v>
      </c>
      <c r="D43" s="261"/>
      <c r="E43" s="125">
        <v>38.420652999240701</v>
      </c>
      <c r="F43" s="143">
        <v>506</v>
      </c>
      <c r="G43" s="144">
        <v>552</v>
      </c>
      <c r="H43" s="144">
        <v>548</v>
      </c>
      <c r="I43" s="144">
        <v>501</v>
      </c>
      <c r="J43" s="145">
        <v>517</v>
      </c>
      <c r="K43" s="144">
        <v>-11</v>
      </c>
      <c r="L43" s="146">
        <v>-2.1276595744680851</v>
      </c>
    </row>
    <row r="44" spans="1:12" s="110" customFormat="1" ht="45.75" customHeight="1" x14ac:dyDescent="0.2">
      <c r="A44" s="604" t="s">
        <v>191</v>
      </c>
      <c r="B44" s="605"/>
      <c r="C44" s="605"/>
      <c r="D44" s="606"/>
      <c r="E44" s="113">
        <v>1.5262309221134736</v>
      </c>
      <c r="F44" s="115">
        <v>407</v>
      </c>
      <c r="G44" s="114">
        <v>419</v>
      </c>
      <c r="H44" s="114">
        <v>422</v>
      </c>
      <c r="I44" s="114">
        <v>426</v>
      </c>
      <c r="J44" s="140">
        <v>437</v>
      </c>
      <c r="K44" s="114">
        <v>-30</v>
      </c>
      <c r="L44" s="116">
        <v>-6.8649885583524028</v>
      </c>
    </row>
    <row r="45" spans="1:12" s="110" customFormat="1" ht="15" customHeight="1" x14ac:dyDescent="0.2">
      <c r="A45" s="120"/>
      <c r="B45" s="119"/>
      <c r="C45" s="258" t="s">
        <v>106</v>
      </c>
      <c r="E45" s="113">
        <v>54.299754299754298</v>
      </c>
      <c r="F45" s="115">
        <v>221</v>
      </c>
      <c r="G45" s="114">
        <v>226</v>
      </c>
      <c r="H45" s="114">
        <v>228</v>
      </c>
      <c r="I45" s="114">
        <v>224</v>
      </c>
      <c r="J45" s="140">
        <v>230</v>
      </c>
      <c r="K45" s="114">
        <v>-9</v>
      </c>
      <c r="L45" s="116">
        <v>-3.9130434782608696</v>
      </c>
    </row>
    <row r="46" spans="1:12" s="110" customFormat="1" ht="15" customHeight="1" x14ac:dyDescent="0.2">
      <c r="A46" s="123"/>
      <c r="B46" s="124"/>
      <c r="C46" s="260" t="s">
        <v>107</v>
      </c>
      <c r="D46" s="261"/>
      <c r="E46" s="125">
        <v>45.700245700245702</v>
      </c>
      <c r="F46" s="143">
        <v>186</v>
      </c>
      <c r="G46" s="144">
        <v>193</v>
      </c>
      <c r="H46" s="144">
        <v>194</v>
      </c>
      <c r="I46" s="144">
        <v>202</v>
      </c>
      <c r="J46" s="145">
        <v>207</v>
      </c>
      <c r="K46" s="144">
        <v>-21</v>
      </c>
      <c r="L46" s="146">
        <v>-10.144927536231885</v>
      </c>
    </row>
    <row r="47" spans="1:12" s="110" customFormat="1" ht="39" customHeight="1" x14ac:dyDescent="0.2">
      <c r="A47" s="604" t="s">
        <v>519</v>
      </c>
      <c r="B47" s="607"/>
      <c r="C47" s="607"/>
      <c r="D47" s="608"/>
      <c r="E47" s="113">
        <v>7.8749015637304534E-2</v>
      </c>
      <c r="F47" s="115">
        <v>21</v>
      </c>
      <c r="G47" s="114">
        <v>19</v>
      </c>
      <c r="H47" s="114">
        <v>20</v>
      </c>
      <c r="I47" s="114">
        <v>18</v>
      </c>
      <c r="J47" s="140">
        <v>21</v>
      </c>
      <c r="K47" s="114">
        <v>0</v>
      </c>
      <c r="L47" s="116">
        <v>0</v>
      </c>
    </row>
    <row r="48" spans="1:12" s="110" customFormat="1" ht="15" customHeight="1" x14ac:dyDescent="0.2">
      <c r="A48" s="120"/>
      <c r="B48" s="119"/>
      <c r="C48" s="258" t="s">
        <v>106</v>
      </c>
      <c r="E48" s="113">
        <v>28.571428571428573</v>
      </c>
      <c r="F48" s="115">
        <v>6</v>
      </c>
      <c r="G48" s="114">
        <v>5</v>
      </c>
      <c r="H48" s="114">
        <v>6</v>
      </c>
      <c r="I48" s="114">
        <v>6</v>
      </c>
      <c r="J48" s="140">
        <v>7</v>
      </c>
      <c r="K48" s="114">
        <v>-1</v>
      </c>
      <c r="L48" s="116">
        <v>-14.285714285714286</v>
      </c>
    </row>
    <row r="49" spans="1:12" s="110" customFormat="1" ht="15" customHeight="1" x14ac:dyDescent="0.2">
      <c r="A49" s="123"/>
      <c r="B49" s="124"/>
      <c r="C49" s="260" t="s">
        <v>107</v>
      </c>
      <c r="D49" s="261"/>
      <c r="E49" s="125">
        <v>71.428571428571431</v>
      </c>
      <c r="F49" s="143">
        <v>15</v>
      </c>
      <c r="G49" s="144">
        <v>14</v>
      </c>
      <c r="H49" s="144">
        <v>14</v>
      </c>
      <c r="I49" s="144">
        <v>12</v>
      </c>
      <c r="J49" s="145">
        <v>14</v>
      </c>
      <c r="K49" s="144">
        <v>1</v>
      </c>
      <c r="L49" s="146">
        <v>7.1428571428571432</v>
      </c>
    </row>
    <row r="50" spans="1:12" s="110" customFormat="1" ht="24.95" customHeight="1" x14ac:dyDescent="0.2">
      <c r="A50" s="609" t="s">
        <v>192</v>
      </c>
      <c r="B50" s="610"/>
      <c r="C50" s="610"/>
      <c r="D50" s="611"/>
      <c r="E50" s="262">
        <v>12.926088423894701</v>
      </c>
      <c r="F50" s="263">
        <v>3447</v>
      </c>
      <c r="G50" s="264">
        <v>3523</v>
      </c>
      <c r="H50" s="264">
        <v>3647</v>
      </c>
      <c r="I50" s="264">
        <v>3372</v>
      </c>
      <c r="J50" s="265">
        <v>3465</v>
      </c>
      <c r="K50" s="263">
        <v>-18</v>
      </c>
      <c r="L50" s="266">
        <v>-0.51948051948051943</v>
      </c>
    </row>
    <row r="51" spans="1:12" s="110" customFormat="1" ht="15" customHeight="1" x14ac:dyDescent="0.2">
      <c r="A51" s="120"/>
      <c r="B51" s="119"/>
      <c r="C51" s="258" t="s">
        <v>106</v>
      </c>
      <c r="E51" s="113">
        <v>60.37133739483609</v>
      </c>
      <c r="F51" s="115">
        <v>2081</v>
      </c>
      <c r="G51" s="114">
        <v>2138</v>
      </c>
      <c r="H51" s="114">
        <v>2267</v>
      </c>
      <c r="I51" s="114">
        <v>2060</v>
      </c>
      <c r="J51" s="140">
        <v>2120</v>
      </c>
      <c r="K51" s="114">
        <v>-39</v>
      </c>
      <c r="L51" s="116">
        <v>-1.8396226415094339</v>
      </c>
    </row>
    <row r="52" spans="1:12" s="110" customFormat="1" ht="15" customHeight="1" x14ac:dyDescent="0.2">
      <c r="A52" s="120"/>
      <c r="B52" s="119"/>
      <c r="C52" s="258" t="s">
        <v>107</v>
      </c>
      <c r="E52" s="113">
        <v>39.62866260516391</v>
      </c>
      <c r="F52" s="115">
        <v>1366</v>
      </c>
      <c r="G52" s="114">
        <v>1385</v>
      </c>
      <c r="H52" s="114">
        <v>1380</v>
      </c>
      <c r="I52" s="114">
        <v>1312</v>
      </c>
      <c r="J52" s="140">
        <v>1345</v>
      </c>
      <c r="K52" s="114">
        <v>21</v>
      </c>
      <c r="L52" s="116">
        <v>1.5613382899628252</v>
      </c>
    </row>
    <row r="53" spans="1:12" s="110" customFormat="1" ht="15" customHeight="1" x14ac:dyDescent="0.2">
      <c r="A53" s="120"/>
      <c r="B53" s="119"/>
      <c r="C53" s="258" t="s">
        <v>187</v>
      </c>
      <c r="D53" s="110" t="s">
        <v>193</v>
      </c>
      <c r="E53" s="113">
        <v>27.067014795474325</v>
      </c>
      <c r="F53" s="115">
        <v>933</v>
      </c>
      <c r="G53" s="114">
        <v>1062</v>
      </c>
      <c r="H53" s="114">
        <v>1107</v>
      </c>
      <c r="I53" s="114">
        <v>836</v>
      </c>
      <c r="J53" s="140">
        <v>914</v>
      </c>
      <c r="K53" s="114">
        <v>19</v>
      </c>
      <c r="L53" s="116">
        <v>2.0787746170678338</v>
      </c>
    </row>
    <row r="54" spans="1:12" s="110" customFormat="1" ht="15" customHeight="1" x14ac:dyDescent="0.2">
      <c r="A54" s="120"/>
      <c r="B54" s="119"/>
      <c r="D54" s="267" t="s">
        <v>194</v>
      </c>
      <c r="E54" s="113">
        <v>62.70096463022508</v>
      </c>
      <c r="F54" s="115">
        <v>585</v>
      </c>
      <c r="G54" s="114">
        <v>666</v>
      </c>
      <c r="H54" s="114">
        <v>727</v>
      </c>
      <c r="I54" s="114">
        <v>545</v>
      </c>
      <c r="J54" s="140">
        <v>593</v>
      </c>
      <c r="K54" s="114">
        <v>-8</v>
      </c>
      <c r="L54" s="116">
        <v>-1.3490725126475549</v>
      </c>
    </row>
    <row r="55" spans="1:12" s="110" customFormat="1" ht="15" customHeight="1" x14ac:dyDescent="0.2">
      <c r="A55" s="120"/>
      <c r="B55" s="119"/>
      <c r="D55" s="267" t="s">
        <v>195</v>
      </c>
      <c r="E55" s="113">
        <v>37.29903536977492</v>
      </c>
      <c r="F55" s="115">
        <v>348</v>
      </c>
      <c r="G55" s="114">
        <v>396</v>
      </c>
      <c r="H55" s="114">
        <v>380</v>
      </c>
      <c r="I55" s="114">
        <v>291</v>
      </c>
      <c r="J55" s="140">
        <v>321</v>
      </c>
      <c r="K55" s="114">
        <v>27</v>
      </c>
      <c r="L55" s="116">
        <v>8.4112149532710276</v>
      </c>
    </row>
    <row r="56" spans="1:12" s="110" customFormat="1" ht="15" customHeight="1" x14ac:dyDescent="0.2">
      <c r="A56" s="120"/>
      <c r="B56" s="119" t="s">
        <v>196</v>
      </c>
      <c r="C56" s="258"/>
      <c r="E56" s="113">
        <v>72.111598605017434</v>
      </c>
      <c r="F56" s="115">
        <v>19230</v>
      </c>
      <c r="G56" s="114">
        <v>19272</v>
      </c>
      <c r="H56" s="114">
        <v>19430</v>
      </c>
      <c r="I56" s="114">
        <v>19372</v>
      </c>
      <c r="J56" s="140">
        <v>19264</v>
      </c>
      <c r="K56" s="114">
        <v>-34</v>
      </c>
      <c r="L56" s="116">
        <v>-0.17649501661129569</v>
      </c>
    </row>
    <row r="57" spans="1:12" s="110" customFormat="1" ht="15" customHeight="1" x14ac:dyDescent="0.2">
      <c r="A57" s="120"/>
      <c r="B57" s="119"/>
      <c r="C57" s="258" t="s">
        <v>106</v>
      </c>
      <c r="E57" s="113">
        <v>51.43005720228809</v>
      </c>
      <c r="F57" s="115">
        <v>9890</v>
      </c>
      <c r="G57" s="114">
        <v>9925</v>
      </c>
      <c r="H57" s="114">
        <v>10054</v>
      </c>
      <c r="I57" s="114">
        <v>10087</v>
      </c>
      <c r="J57" s="140">
        <v>10023</v>
      </c>
      <c r="K57" s="114">
        <v>-133</v>
      </c>
      <c r="L57" s="116">
        <v>-1.3269480195550234</v>
      </c>
    </row>
    <row r="58" spans="1:12" s="110" customFormat="1" ht="15" customHeight="1" x14ac:dyDescent="0.2">
      <c r="A58" s="120"/>
      <c r="B58" s="119"/>
      <c r="C58" s="258" t="s">
        <v>107</v>
      </c>
      <c r="E58" s="113">
        <v>48.56994279771191</v>
      </c>
      <c r="F58" s="115">
        <v>9340</v>
      </c>
      <c r="G58" s="114">
        <v>9347</v>
      </c>
      <c r="H58" s="114">
        <v>9376</v>
      </c>
      <c r="I58" s="114">
        <v>9285</v>
      </c>
      <c r="J58" s="140">
        <v>9241</v>
      </c>
      <c r="K58" s="114">
        <v>99</v>
      </c>
      <c r="L58" s="116">
        <v>1.0713126285034087</v>
      </c>
    </row>
    <row r="59" spans="1:12" s="110" customFormat="1" ht="15" customHeight="1" x14ac:dyDescent="0.2">
      <c r="A59" s="120"/>
      <c r="B59" s="119"/>
      <c r="C59" s="258" t="s">
        <v>105</v>
      </c>
      <c r="D59" s="110" t="s">
        <v>197</v>
      </c>
      <c r="E59" s="113">
        <v>90.582423296931879</v>
      </c>
      <c r="F59" s="115">
        <v>17419</v>
      </c>
      <c r="G59" s="114">
        <v>17458</v>
      </c>
      <c r="H59" s="114">
        <v>17623</v>
      </c>
      <c r="I59" s="114">
        <v>17560</v>
      </c>
      <c r="J59" s="140">
        <v>17454</v>
      </c>
      <c r="K59" s="114">
        <v>-35</v>
      </c>
      <c r="L59" s="116">
        <v>-0.20052709980520225</v>
      </c>
    </row>
    <row r="60" spans="1:12" s="110" customFormat="1" ht="15" customHeight="1" x14ac:dyDescent="0.2">
      <c r="A60" s="120"/>
      <c r="B60" s="119"/>
      <c r="C60" s="258"/>
      <c r="D60" s="267" t="s">
        <v>198</v>
      </c>
      <c r="E60" s="113">
        <v>49.101555772432398</v>
      </c>
      <c r="F60" s="115">
        <v>8553</v>
      </c>
      <c r="G60" s="114">
        <v>8583</v>
      </c>
      <c r="H60" s="114">
        <v>8712</v>
      </c>
      <c r="I60" s="114">
        <v>8742</v>
      </c>
      <c r="J60" s="140">
        <v>8674</v>
      </c>
      <c r="K60" s="114">
        <v>-121</v>
      </c>
      <c r="L60" s="116">
        <v>-1.394973483975098</v>
      </c>
    </row>
    <row r="61" spans="1:12" s="110" customFormat="1" ht="15" customHeight="1" x14ac:dyDescent="0.2">
      <c r="A61" s="120"/>
      <c r="B61" s="119"/>
      <c r="C61" s="258"/>
      <c r="D61" s="267" t="s">
        <v>199</v>
      </c>
      <c r="E61" s="113">
        <v>50.898444227567602</v>
      </c>
      <c r="F61" s="115">
        <v>8866</v>
      </c>
      <c r="G61" s="114">
        <v>8875</v>
      </c>
      <c r="H61" s="114">
        <v>8911</v>
      </c>
      <c r="I61" s="114">
        <v>8818</v>
      </c>
      <c r="J61" s="140">
        <v>8780</v>
      </c>
      <c r="K61" s="114">
        <v>86</v>
      </c>
      <c r="L61" s="116">
        <v>0.97949886104783601</v>
      </c>
    </row>
    <row r="62" spans="1:12" s="110" customFormat="1" ht="15" customHeight="1" x14ac:dyDescent="0.2">
      <c r="A62" s="120"/>
      <c r="B62" s="119"/>
      <c r="C62" s="258"/>
      <c r="D62" s="258" t="s">
        <v>200</v>
      </c>
      <c r="E62" s="113">
        <v>9.4175767030681232</v>
      </c>
      <c r="F62" s="115">
        <v>1811</v>
      </c>
      <c r="G62" s="114">
        <v>1814</v>
      </c>
      <c r="H62" s="114">
        <v>1807</v>
      </c>
      <c r="I62" s="114">
        <v>1812</v>
      </c>
      <c r="J62" s="140">
        <v>1810</v>
      </c>
      <c r="K62" s="114">
        <v>1</v>
      </c>
      <c r="L62" s="116">
        <v>5.5248618784530384E-2</v>
      </c>
    </row>
    <row r="63" spans="1:12" s="110" customFormat="1" ht="15" customHeight="1" x14ac:dyDescent="0.2">
      <c r="A63" s="120"/>
      <c r="B63" s="119"/>
      <c r="C63" s="258"/>
      <c r="D63" s="267" t="s">
        <v>198</v>
      </c>
      <c r="E63" s="113">
        <v>73.826615129762558</v>
      </c>
      <c r="F63" s="115">
        <v>1337</v>
      </c>
      <c r="G63" s="114">
        <v>1342</v>
      </c>
      <c r="H63" s="114">
        <v>1342</v>
      </c>
      <c r="I63" s="114">
        <v>1345</v>
      </c>
      <c r="J63" s="140">
        <v>1349</v>
      </c>
      <c r="K63" s="114">
        <v>-12</v>
      </c>
      <c r="L63" s="116">
        <v>-0.88954781319495924</v>
      </c>
    </row>
    <row r="64" spans="1:12" s="110" customFormat="1" ht="15" customHeight="1" x14ac:dyDescent="0.2">
      <c r="A64" s="120"/>
      <c r="B64" s="119"/>
      <c r="C64" s="258"/>
      <c r="D64" s="267" t="s">
        <v>199</v>
      </c>
      <c r="E64" s="113">
        <v>26.173384870237438</v>
      </c>
      <c r="F64" s="115">
        <v>474</v>
      </c>
      <c r="G64" s="114">
        <v>472</v>
      </c>
      <c r="H64" s="114">
        <v>465</v>
      </c>
      <c r="I64" s="114">
        <v>467</v>
      </c>
      <c r="J64" s="140">
        <v>461</v>
      </c>
      <c r="K64" s="114">
        <v>13</v>
      </c>
      <c r="L64" s="116">
        <v>2.8199566160520608</v>
      </c>
    </row>
    <row r="65" spans="1:12" s="110" customFormat="1" ht="15" customHeight="1" x14ac:dyDescent="0.2">
      <c r="A65" s="120"/>
      <c r="B65" s="119" t="s">
        <v>201</v>
      </c>
      <c r="C65" s="258"/>
      <c r="E65" s="113">
        <v>8.0436494543818196</v>
      </c>
      <c r="F65" s="115">
        <v>2145</v>
      </c>
      <c r="G65" s="114">
        <v>2116</v>
      </c>
      <c r="H65" s="114">
        <v>2076</v>
      </c>
      <c r="I65" s="114">
        <v>2064</v>
      </c>
      <c r="J65" s="140">
        <v>2018</v>
      </c>
      <c r="K65" s="114">
        <v>127</v>
      </c>
      <c r="L65" s="116">
        <v>6.2933597621407333</v>
      </c>
    </row>
    <row r="66" spans="1:12" s="110" customFormat="1" ht="15" customHeight="1" x14ac:dyDescent="0.2">
      <c r="A66" s="120"/>
      <c r="B66" s="119"/>
      <c r="C66" s="258" t="s">
        <v>106</v>
      </c>
      <c r="E66" s="113">
        <v>52.867132867132867</v>
      </c>
      <c r="F66" s="115">
        <v>1134</v>
      </c>
      <c r="G66" s="114">
        <v>1117</v>
      </c>
      <c r="H66" s="114">
        <v>1108</v>
      </c>
      <c r="I66" s="114">
        <v>1094</v>
      </c>
      <c r="J66" s="140">
        <v>1058</v>
      </c>
      <c r="K66" s="114">
        <v>76</v>
      </c>
      <c r="L66" s="116">
        <v>7.1833648393194709</v>
      </c>
    </row>
    <row r="67" spans="1:12" s="110" customFormat="1" ht="15" customHeight="1" x14ac:dyDescent="0.2">
      <c r="A67" s="120"/>
      <c r="B67" s="119"/>
      <c r="C67" s="258" t="s">
        <v>107</v>
      </c>
      <c r="E67" s="113">
        <v>47.132867132867133</v>
      </c>
      <c r="F67" s="115">
        <v>1011</v>
      </c>
      <c r="G67" s="114">
        <v>999</v>
      </c>
      <c r="H67" s="114">
        <v>968</v>
      </c>
      <c r="I67" s="114">
        <v>970</v>
      </c>
      <c r="J67" s="140">
        <v>960</v>
      </c>
      <c r="K67" s="114">
        <v>51</v>
      </c>
      <c r="L67" s="116">
        <v>5.3125</v>
      </c>
    </row>
    <row r="68" spans="1:12" s="110" customFormat="1" ht="15" customHeight="1" x14ac:dyDescent="0.2">
      <c r="A68" s="120"/>
      <c r="B68" s="119"/>
      <c r="C68" s="258" t="s">
        <v>105</v>
      </c>
      <c r="D68" s="110" t="s">
        <v>202</v>
      </c>
      <c r="E68" s="113">
        <v>22.564102564102566</v>
      </c>
      <c r="F68" s="115">
        <v>484</v>
      </c>
      <c r="G68" s="114">
        <v>470</v>
      </c>
      <c r="H68" s="114">
        <v>450</v>
      </c>
      <c r="I68" s="114">
        <v>440</v>
      </c>
      <c r="J68" s="140">
        <v>418</v>
      </c>
      <c r="K68" s="114">
        <v>66</v>
      </c>
      <c r="L68" s="116">
        <v>15.789473684210526</v>
      </c>
    </row>
    <row r="69" spans="1:12" s="110" customFormat="1" ht="15" customHeight="1" x14ac:dyDescent="0.2">
      <c r="A69" s="120"/>
      <c r="B69" s="119"/>
      <c r="C69" s="258"/>
      <c r="D69" s="267" t="s">
        <v>198</v>
      </c>
      <c r="E69" s="113">
        <v>51.859504132231407</v>
      </c>
      <c r="F69" s="115">
        <v>251</v>
      </c>
      <c r="G69" s="114">
        <v>238</v>
      </c>
      <c r="H69" s="114">
        <v>235</v>
      </c>
      <c r="I69" s="114">
        <v>224</v>
      </c>
      <c r="J69" s="140">
        <v>211</v>
      </c>
      <c r="K69" s="114">
        <v>40</v>
      </c>
      <c r="L69" s="116">
        <v>18.957345971563981</v>
      </c>
    </row>
    <row r="70" spans="1:12" s="110" customFormat="1" ht="15" customHeight="1" x14ac:dyDescent="0.2">
      <c r="A70" s="120"/>
      <c r="B70" s="119"/>
      <c r="C70" s="258"/>
      <c r="D70" s="267" t="s">
        <v>199</v>
      </c>
      <c r="E70" s="113">
        <v>48.140495867768593</v>
      </c>
      <c r="F70" s="115">
        <v>233</v>
      </c>
      <c r="G70" s="114">
        <v>232</v>
      </c>
      <c r="H70" s="114">
        <v>215</v>
      </c>
      <c r="I70" s="114">
        <v>216</v>
      </c>
      <c r="J70" s="140">
        <v>207</v>
      </c>
      <c r="K70" s="114">
        <v>26</v>
      </c>
      <c r="L70" s="116">
        <v>12.560386473429952</v>
      </c>
    </row>
    <row r="71" spans="1:12" s="110" customFormat="1" ht="15" customHeight="1" x14ac:dyDescent="0.2">
      <c r="A71" s="120"/>
      <c r="B71" s="119"/>
      <c r="C71" s="258"/>
      <c r="D71" s="110" t="s">
        <v>203</v>
      </c>
      <c r="E71" s="113">
        <v>69.696969696969703</v>
      </c>
      <c r="F71" s="115">
        <v>1495</v>
      </c>
      <c r="G71" s="114">
        <v>1474</v>
      </c>
      <c r="H71" s="114">
        <v>1448</v>
      </c>
      <c r="I71" s="114">
        <v>1451</v>
      </c>
      <c r="J71" s="140">
        <v>1434</v>
      </c>
      <c r="K71" s="114">
        <v>61</v>
      </c>
      <c r="L71" s="116">
        <v>4.2538354253835422</v>
      </c>
    </row>
    <row r="72" spans="1:12" s="110" customFormat="1" ht="15" customHeight="1" x14ac:dyDescent="0.2">
      <c r="A72" s="120"/>
      <c r="B72" s="119"/>
      <c r="C72" s="258"/>
      <c r="D72" s="267" t="s">
        <v>198</v>
      </c>
      <c r="E72" s="113">
        <v>53.177257525083611</v>
      </c>
      <c r="F72" s="115">
        <v>795</v>
      </c>
      <c r="G72" s="114">
        <v>791</v>
      </c>
      <c r="H72" s="114">
        <v>778</v>
      </c>
      <c r="I72" s="114">
        <v>776</v>
      </c>
      <c r="J72" s="140">
        <v>762</v>
      </c>
      <c r="K72" s="114">
        <v>33</v>
      </c>
      <c r="L72" s="116">
        <v>4.3307086614173231</v>
      </c>
    </row>
    <row r="73" spans="1:12" s="110" customFormat="1" ht="15" customHeight="1" x14ac:dyDescent="0.2">
      <c r="A73" s="120"/>
      <c r="B73" s="119"/>
      <c r="C73" s="258"/>
      <c r="D73" s="267" t="s">
        <v>199</v>
      </c>
      <c r="E73" s="113">
        <v>46.822742474916389</v>
      </c>
      <c r="F73" s="115">
        <v>700</v>
      </c>
      <c r="G73" s="114">
        <v>683</v>
      </c>
      <c r="H73" s="114">
        <v>670</v>
      </c>
      <c r="I73" s="114">
        <v>675</v>
      </c>
      <c r="J73" s="140">
        <v>672</v>
      </c>
      <c r="K73" s="114">
        <v>28</v>
      </c>
      <c r="L73" s="116">
        <v>4.166666666666667</v>
      </c>
    </row>
    <row r="74" spans="1:12" s="110" customFormat="1" ht="15" customHeight="1" x14ac:dyDescent="0.2">
      <c r="A74" s="120"/>
      <c r="B74" s="119"/>
      <c r="C74" s="258"/>
      <c r="D74" s="110" t="s">
        <v>204</v>
      </c>
      <c r="E74" s="113">
        <v>7.7389277389277389</v>
      </c>
      <c r="F74" s="115">
        <v>166</v>
      </c>
      <c r="G74" s="114">
        <v>172</v>
      </c>
      <c r="H74" s="114">
        <v>178</v>
      </c>
      <c r="I74" s="114">
        <v>173</v>
      </c>
      <c r="J74" s="140">
        <v>166</v>
      </c>
      <c r="K74" s="114">
        <v>0</v>
      </c>
      <c r="L74" s="116">
        <v>0</v>
      </c>
    </row>
    <row r="75" spans="1:12" s="110" customFormat="1" ht="15" customHeight="1" x14ac:dyDescent="0.2">
      <c r="A75" s="120"/>
      <c r="B75" s="119"/>
      <c r="C75" s="258"/>
      <c r="D75" s="267" t="s">
        <v>198</v>
      </c>
      <c r="E75" s="113">
        <v>53.012048192771083</v>
      </c>
      <c r="F75" s="115">
        <v>88</v>
      </c>
      <c r="G75" s="114">
        <v>88</v>
      </c>
      <c r="H75" s="114">
        <v>95</v>
      </c>
      <c r="I75" s="114">
        <v>94</v>
      </c>
      <c r="J75" s="140">
        <v>85</v>
      </c>
      <c r="K75" s="114">
        <v>3</v>
      </c>
      <c r="L75" s="116">
        <v>3.5294117647058822</v>
      </c>
    </row>
    <row r="76" spans="1:12" s="110" customFormat="1" ht="15" customHeight="1" x14ac:dyDescent="0.2">
      <c r="A76" s="120"/>
      <c r="B76" s="119"/>
      <c r="C76" s="258"/>
      <c r="D76" s="267" t="s">
        <v>199</v>
      </c>
      <c r="E76" s="113">
        <v>46.987951807228917</v>
      </c>
      <c r="F76" s="115">
        <v>78</v>
      </c>
      <c r="G76" s="114">
        <v>84</v>
      </c>
      <c r="H76" s="114">
        <v>83</v>
      </c>
      <c r="I76" s="114">
        <v>79</v>
      </c>
      <c r="J76" s="140">
        <v>81</v>
      </c>
      <c r="K76" s="114">
        <v>-3</v>
      </c>
      <c r="L76" s="116">
        <v>-3.7037037037037037</v>
      </c>
    </row>
    <row r="77" spans="1:12" s="110" customFormat="1" ht="15" customHeight="1" x14ac:dyDescent="0.2">
      <c r="A77" s="534"/>
      <c r="B77" s="119" t="s">
        <v>205</v>
      </c>
      <c r="C77" s="268"/>
      <c r="D77" s="182"/>
      <c r="E77" s="113">
        <v>6.9186635167060411</v>
      </c>
      <c r="F77" s="115">
        <v>1845</v>
      </c>
      <c r="G77" s="114">
        <v>1831</v>
      </c>
      <c r="H77" s="114">
        <v>2002</v>
      </c>
      <c r="I77" s="114">
        <v>2015</v>
      </c>
      <c r="J77" s="140">
        <v>1961</v>
      </c>
      <c r="K77" s="114">
        <v>-116</v>
      </c>
      <c r="L77" s="116">
        <v>-5.915349311575727</v>
      </c>
    </row>
    <row r="78" spans="1:12" s="110" customFormat="1" ht="15" customHeight="1" x14ac:dyDescent="0.2">
      <c r="A78" s="120"/>
      <c r="B78" s="119"/>
      <c r="C78" s="268" t="s">
        <v>106</v>
      </c>
      <c r="D78" s="182"/>
      <c r="E78" s="113">
        <v>64.444444444444443</v>
      </c>
      <c r="F78" s="115">
        <v>1189</v>
      </c>
      <c r="G78" s="114">
        <v>1176</v>
      </c>
      <c r="H78" s="114">
        <v>1310</v>
      </c>
      <c r="I78" s="114">
        <v>1310</v>
      </c>
      <c r="J78" s="140">
        <v>1277</v>
      </c>
      <c r="K78" s="114">
        <v>-88</v>
      </c>
      <c r="L78" s="116">
        <v>-6.8911511354737662</v>
      </c>
    </row>
    <row r="79" spans="1:12" s="110" customFormat="1" ht="15" customHeight="1" x14ac:dyDescent="0.2">
      <c r="A79" s="123"/>
      <c r="B79" s="124"/>
      <c r="C79" s="260" t="s">
        <v>107</v>
      </c>
      <c r="D79" s="261"/>
      <c r="E79" s="125">
        <v>35.555555555555557</v>
      </c>
      <c r="F79" s="143">
        <v>656</v>
      </c>
      <c r="G79" s="144">
        <v>655</v>
      </c>
      <c r="H79" s="144">
        <v>692</v>
      </c>
      <c r="I79" s="144">
        <v>705</v>
      </c>
      <c r="J79" s="145">
        <v>684</v>
      </c>
      <c r="K79" s="144">
        <v>-28</v>
      </c>
      <c r="L79" s="146">
        <v>-4.0935672514619883</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26667</v>
      </c>
      <c r="E11" s="114">
        <v>26742</v>
      </c>
      <c r="F11" s="114">
        <v>27155</v>
      </c>
      <c r="G11" s="114">
        <v>26823</v>
      </c>
      <c r="H11" s="140">
        <v>26708</v>
      </c>
      <c r="I11" s="115">
        <v>-41</v>
      </c>
      <c r="J11" s="116">
        <v>-0.15351205631271528</v>
      </c>
    </row>
    <row r="12" spans="1:15" s="110" customFormat="1" ht="24.95" customHeight="1" x14ac:dyDescent="0.2">
      <c r="A12" s="193" t="s">
        <v>132</v>
      </c>
      <c r="B12" s="194" t="s">
        <v>133</v>
      </c>
      <c r="C12" s="113" t="s">
        <v>513</v>
      </c>
      <c r="D12" s="115" t="s">
        <v>513</v>
      </c>
      <c r="E12" s="114" t="s">
        <v>513</v>
      </c>
      <c r="F12" s="114" t="s">
        <v>513</v>
      </c>
      <c r="G12" s="114">
        <v>435</v>
      </c>
      <c r="H12" s="140" t="s">
        <v>513</v>
      </c>
      <c r="I12" s="115" t="s">
        <v>513</v>
      </c>
      <c r="J12" s="116" t="s">
        <v>513</v>
      </c>
    </row>
    <row r="13" spans="1:15" s="110" customFormat="1" ht="24.95" customHeight="1" x14ac:dyDescent="0.2">
      <c r="A13" s="193" t="s">
        <v>134</v>
      </c>
      <c r="B13" s="199" t="s">
        <v>214</v>
      </c>
      <c r="C13" s="113" t="s">
        <v>513</v>
      </c>
      <c r="D13" s="115" t="s">
        <v>513</v>
      </c>
      <c r="E13" s="114" t="s">
        <v>513</v>
      </c>
      <c r="F13" s="114" t="s">
        <v>513</v>
      </c>
      <c r="G13" s="114">
        <v>725</v>
      </c>
      <c r="H13" s="140" t="s">
        <v>513</v>
      </c>
      <c r="I13" s="115" t="s">
        <v>513</v>
      </c>
      <c r="J13" s="116" t="s">
        <v>513</v>
      </c>
    </row>
    <row r="14" spans="1:15" s="287" customFormat="1" ht="24" customHeight="1" x14ac:dyDescent="0.2">
      <c r="A14" s="193" t="s">
        <v>215</v>
      </c>
      <c r="B14" s="199" t="s">
        <v>137</v>
      </c>
      <c r="C14" s="113">
        <v>16.012299846251921</v>
      </c>
      <c r="D14" s="115">
        <v>4270</v>
      </c>
      <c r="E14" s="114">
        <v>4435</v>
      </c>
      <c r="F14" s="114">
        <v>4455</v>
      </c>
      <c r="G14" s="114">
        <v>4419</v>
      </c>
      <c r="H14" s="140">
        <v>4404</v>
      </c>
      <c r="I14" s="115">
        <v>-134</v>
      </c>
      <c r="J14" s="116">
        <v>-3.0426884650317891</v>
      </c>
      <c r="K14" s="110"/>
      <c r="L14" s="110"/>
      <c r="M14" s="110"/>
      <c r="N14" s="110"/>
      <c r="O14" s="110"/>
    </row>
    <row r="15" spans="1:15" s="110" customFormat="1" ht="24.75" customHeight="1" x14ac:dyDescent="0.2">
      <c r="A15" s="193" t="s">
        <v>216</v>
      </c>
      <c r="B15" s="199" t="s">
        <v>217</v>
      </c>
      <c r="C15" s="113">
        <v>5.5499306258671766</v>
      </c>
      <c r="D15" s="115">
        <v>1480</v>
      </c>
      <c r="E15" s="114">
        <v>1528</v>
      </c>
      <c r="F15" s="114">
        <v>1546</v>
      </c>
      <c r="G15" s="114">
        <v>1494</v>
      </c>
      <c r="H15" s="140">
        <v>1466</v>
      </c>
      <c r="I15" s="115">
        <v>14</v>
      </c>
      <c r="J15" s="116">
        <v>0.95497953615279674</v>
      </c>
    </row>
    <row r="16" spans="1:15" s="287" customFormat="1" ht="24.95" customHeight="1" x14ac:dyDescent="0.2">
      <c r="A16" s="193" t="s">
        <v>218</v>
      </c>
      <c r="B16" s="199" t="s">
        <v>141</v>
      </c>
      <c r="C16" s="113">
        <v>6.97491281358983</v>
      </c>
      <c r="D16" s="115">
        <v>1860</v>
      </c>
      <c r="E16" s="114">
        <v>1973</v>
      </c>
      <c r="F16" s="114">
        <v>1969</v>
      </c>
      <c r="G16" s="114">
        <v>1990</v>
      </c>
      <c r="H16" s="140">
        <v>2013</v>
      </c>
      <c r="I16" s="115">
        <v>-153</v>
      </c>
      <c r="J16" s="116">
        <v>-7.6005961251862892</v>
      </c>
      <c r="K16" s="110"/>
      <c r="L16" s="110"/>
      <c r="M16" s="110"/>
      <c r="N16" s="110"/>
      <c r="O16" s="110"/>
    </row>
    <row r="17" spans="1:15" s="110" customFormat="1" ht="24.95" customHeight="1" x14ac:dyDescent="0.2">
      <c r="A17" s="193" t="s">
        <v>219</v>
      </c>
      <c r="B17" s="199" t="s">
        <v>220</v>
      </c>
      <c r="C17" s="113">
        <v>3.487456406794915</v>
      </c>
      <c r="D17" s="115">
        <v>930</v>
      </c>
      <c r="E17" s="114">
        <v>934</v>
      </c>
      <c r="F17" s="114">
        <v>940</v>
      </c>
      <c r="G17" s="114">
        <v>935</v>
      </c>
      <c r="H17" s="140">
        <v>925</v>
      </c>
      <c r="I17" s="115">
        <v>5</v>
      </c>
      <c r="J17" s="116">
        <v>0.54054054054054057</v>
      </c>
    </row>
    <row r="18" spans="1:15" s="287" customFormat="1" ht="24.95" customHeight="1" x14ac:dyDescent="0.2">
      <c r="A18" s="201" t="s">
        <v>144</v>
      </c>
      <c r="B18" s="202" t="s">
        <v>145</v>
      </c>
      <c r="C18" s="113">
        <v>7.3424082198972513</v>
      </c>
      <c r="D18" s="115">
        <v>1958</v>
      </c>
      <c r="E18" s="114">
        <v>1945</v>
      </c>
      <c r="F18" s="114">
        <v>2099</v>
      </c>
      <c r="G18" s="114">
        <v>2070</v>
      </c>
      <c r="H18" s="140">
        <v>2094</v>
      </c>
      <c r="I18" s="115">
        <v>-136</v>
      </c>
      <c r="J18" s="116">
        <v>-6.4947468958930274</v>
      </c>
      <c r="K18" s="110"/>
      <c r="L18" s="110"/>
      <c r="M18" s="110"/>
      <c r="N18" s="110"/>
      <c r="O18" s="110"/>
    </row>
    <row r="19" spans="1:15" s="110" customFormat="1" ht="24.95" customHeight="1" x14ac:dyDescent="0.2">
      <c r="A19" s="193" t="s">
        <v>146</v>
      </c>
      <c r="B19" s="199" t="s">
        <v>147</v>
      </c>
      <c r="C19" s="113">
        <v>17.403532455844303</v>
      </c>
      <c r="D19" s="115">
        <v>4641</v>
      </c>
      <c r="E19" s="114">
        <v>4575</v>
      </c>
      <c r="F19" s="114">
        <v>4560</v>
      </c>
      <c r="G19" s="114">
        <v>4436</v>
      </c>
      <c r="H19" s="140">
        <v>4424</v>
      </c>
      <c r="I19" s="115">
        <v>217</v>
      </c>
      <c r="J19" s="116">
        <v>4.9050632911392409</v>
      </c>
    </row>
    <row r="20" spans="1:15" s="287" customFormat="1" ht="24.95" customHeight="1" x14ac:dyDescent="0.2">
      <c r="A20" s="193" t="s">
        <v>148</v>
      </c>
      <c r="B20" s="199" t="s">
        <v>149</v>
      </c>
      <c r="C20" s="113">
        <v>13.436082048974388</v>
      </c>
      <c r="D20" s="115">
        <v>3583</v>
      </c>
      <c r="E20" s="114">
        <v>3720</v>
      </c>
      <c r="F20" s="114">
        <v>3861</v>
      </c>
      <c r="G20" s="114">
        <v>3800</v>
      </c>
      <c r="H20" s="140">
        <v>3778</v>
      </c>
      <c r="I20" s="115">
        <v>-195</v>
      </c>
      <c r="J20" s="116">
        <v>-5.161461090524087</v>
      </c>
      <c r="K20" s="110"/>
      <c r="L20" s="110"/>
      <c r="M20" s="110"/>
      <c r="N20" s="110"/>
      <c r="O20" s="110"/>
    </row>
    <row r="21" spans="1:15" s="110" customFormat="1" ht="24.95" customHeight="1" x14ac:dyDescent="0.2">
      <c r="A21" s="201" t="s">
        <v>150</v>
      </c>
      <c r="B21" s="202" t="s">
        <v>151</v>
      </c>
      <c r="C21" s="113" t="s">
        <v>513</v>
      </c>
      <c r="D21" s="115" t="s">
        <v>513</v>
      </c>
      <c r="E21" s="114" t="s">
        <v>513</v>
      </c>
      <c r="F21" s="114" t="s">
        <v>513</v>
      </c>
      <c r="G21" s="114" t="s">
        <v>513</v>
      </c>
      <c r="H21" s="140" t="s">
        <v>513</v>
      </c>
      <c r="I21" s="115" t="s">
        <v>513</v>
      </c>
      <c r="J21" s="116" t="s">
        <v>513</v>
      </c>
    </row>
    <row r="22" spans="1:15" s="110" customFormat="1" ht="24.95" customHeight="1" x14ac:dyDescent="0.2">
      <c r="A22" s="201" t="s">
        <v>152</v>
      </c>
      <c r="B22" s="199" t="s">
        <v>153</v>
      </c>
      <c r="C22" s="113">
        <v>3.4462069224134697</v>
      </c>
      <c r="D22" s="115">
        <v>919</v>
      </c>
      <c r="E22" s="114">
        <v>915</v>
      </c>
      <c r="F22" s="114">
        <v>914</v>
      </c>
      <c r="G22" s="114">
        <v>882</v>
      </c>
      <c r="H22" s="140">
        <v>866</v>
      </c>
      <c r="I22" s="115">
        <v>53</v>
      </c>
      <c r="J22" s="116">
        <v>6.1200923787528865</v>
      </c>
    </row>
    <row r="23" spans="1:15" s="110" customFormat="1" ht="24.95" customHeight="1" x14ac:dyDescent="0.2">
      <c r="A23" s="193" t="s">
        <v>154</v>
      </c>
      <c r="B23" s="199" t="s">
        <v>155</v>
      </c>
      <c r="C23" s="113">
        <v>1.6874789065136686</v>
      </c>
      <c r="D23" s="115">
        <v>450</v>
      </c>
      <c r="E23" s="114">
        <v>453</v>
      </c>
      <c r="F23" s="114">
        <v>455</v>
      </c>
      <c r="G23" s="114">
        <v>445</v>
      </c>
      <c r="H23" s="140">
        <v>451</v>
      </c>
      <c r="I23" s="115">
        <v>-1</v>
      </c>
      <c r="J23" s="116">
        <v>-0.22172949002217296</v>
      </c>
    </row>
    <row r="24" spans="1:15" s="110" customFormat="1" ht="24.95" customHeight="1" x14ac:dyDescent="0.2">
      <c r="A24" s="193" t="s">
        <v>156</v>
      </c>
      <c r="B24" s="199" t="s">
        <v>221</v>
      </c>
      <c r="C24" s="113">
        <v>2.9999625004687442</v>
      </c>
      <c r="D24" s="115">
        <v>800</v>
      </c>
      <c r="E24" s="114">
        <v>780</v>
      </c>
      <c r="F24" s="114">
        <v>770</v>
      </c>
      <c r="G24" s="114">
        <v>754</v>
      </c>
      <c r="H24" s="140">
        <v>761</v>
      </c>
      <c r="I24" s="115">
        <v>39</v>
      </c>
      <c r="J24" s="116">
        <v>5.1248357424441524</v>
      </c>
    </row>
    <row r="25" spans="1:15" s="110" customFormat="1" ht="24.95" customHeight="1" x14ac:dyDescent="0.2">
      <c r="A25" s="193" t="s">
        <v>222</v>
      </c>
      <c r="B25" s="204" t="s">
        <v>159</v>
      </c>
      <c r="C25" s="113">
        <v>2.6549668129148385</v>
      </c>
      <c r="D25" s="115">
        <v>708</v>
      </c>
      <c r="E25" s="114">
        <v>697</v>
      </c>
      <c r="F25" s="114">
        <v>686</v>
      </c>
      <c r="G25" s="114">
        <v>664</v>
      </c>
      <c r="H25" s="140">
        <v>658</v>
      </c>
      <c r="I25" s="115">
        <v>50</v>
      </c>
      <c r="J25" s="116">
        <v>7.598784194528875</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223</v>
      </c>
      <c r="C27" s="113">
        <v>3.7199535005812425</v>
      </c>
      <c r="D27" s="115">
        <v>992</v>
      </c>
      <c r="E27" s="114">
        <v>985</v>
      </c>
      <c r="F27" s="114">
        <v>962</v>
      </c>
      <c r="G27" s="114">
        <v>944</v>
      </c>
      <c r="H27" s="140">
        <v>941</v>
      </c>
      <c r="I27" s="115">
        <v>51</v>
      </c>
      <c r="J27" s="116">
        <v>5.419766206163656</v>
      </c>
    </row>
    <row r="28" spans="1:15" s="110" customFormat="1" ht="24.95" customHeight="1" x14ac:dyDescent="0.2">
      <c r="A28" s="193" t="s">
        <v>163</v>
      </c>
      <c r="B28" s="199" t="s">
        <v>164</v>
      </c>
      <c r="C28" s="113">
        <v>4.0724490943863199</v>
      </c>
      <c r="D28" s="115">
        <v>1086</v>
      </c>
      <c r="E28" s="114">
        <v>1084</v>
      </c>
      <c r="F28" s="114">
        <v>1113</v>
      </c>
      <c r="G28" s="114">
        <v>1102</v>
      </c>
      <c r="H28" s="140">
        <v>1101</v>
      </c>
      <c r="I28" s="115">
        <v>-15</v>
      </c>
      <c r="J28" s="116">
        <v>-1.3623978201634876</v>
      </c>
    </row>
    <row r="29" spans="1:15" s="110" customFormat="1" ht="24.95" customHeight="1" x14ac:dyDescent="0.2">
      <c r="A29" s="193">
        <v>86</v>
      </c>
      <c r="B29" s="199" t="s">
        <v>165</v>
      </c>
      <c r="C29" s="113">
        <v>9.7648779390257623</v>
      </c>
      <c r="D29" s="115">
        <v>2604</v>
      </c>
      <c r="E29" s="114">
        <v>2599</v>
      </c>
      <c r="F29" s="114">
        <v>2564</v>
      </c>
      <c r="G29" s="114">
        <v>2531</v>
      </c>
      <c r="H29" s="140">
        <v>2534</v>
      </c>
      <c r="I29" s="115">
        <v>70</v>
      </c>
      <c r="J29" s="116">
        <v>2.7624309392265194</v>
      </c>
    </row>
    <row r="30" spans="1:15" s="110" customFormat="1" ht="24.95" customHeight="1" x14ac:dyDescent="0.2">
      <c r="A30" s="193">
        <v>87.88</v>
      </c>
      <c r="B30" s="204" t="s">
        <v>166</v>
      </c>
      <c r="C30" s="113">
        <v>7.2374095323808456</v>
      </c>
      <c r="D30" s="115">
        <v>1930</v>
      </c>
      <c r="E30" s="114">
        <v>1965</v>
      </c>
      <c r="F30" s="114">
        <v>1953</v>
      </c>
      <c r="G30" s="114">
        <v>1959</v>
      </c>
      <c r="H30" s="140">
        <v>1926</v>
      </c>
      <c r="I30" s="115">
        <v>4</v>
      </c>
      <c r="J30" s="116">
        <v>0.20768431983385255</v>
      </c>
    </row>
    <row r="31" spans="1:15" s="110" customFormat="1" ht="24.95" customHeight="1" x14ac:dyDescent="0.2">
      <c r="A31" s="193" t="s">
        <v>167</v>
      </c>
      <c r="B31" s="199" t="s">
        <v>168</v>
      </c>
      <c r="C31" s="113">
        <v>3.5662054224322195</v>
      </c>
      <c r="D31" s="115">
        <v>951</v>
      </c>
      <c r="E31" s="114">
        <v>961</v>
      </c>
      <c r="F31" s="114">
        <v>981</v>
      </c>
      <c r="G31" s="114">
        <v>966</v>
      </c>
      <c r="H31" s="140">
        <v>957</v>
      </c>
      <c r="I31" s="115">
        <v>-6</v>
      </c>
      <c r="J31" s="116">
        <v>-0.62695924764890287</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t="s">
        <v>513</v>
      </c>
      <c r="D34" s="115" t="s">
        <v>513</v>
      </c>
      <c r="E34" s="114" t="s">
        <v>513</v>
      </c>
      <c r="F34" s="114" t="s">
        <v>513</v>
      </c>
      <c r="G34" s="114">
        <v>435</v>
      </c>
      <c r="H34" s="140" t="s">
        <v>513</v>
      </c>
      <c r="I34" s="115" t="s">
        <v>513</v>
      </c>
      <c r="J34" s="116" t="s">
        <v>513</v>
      </c>
    </row>
    <row r="35" spans="1:10" s="110" customFormat="1" ht="24.95" customHeight="1" x14ac:dyDescent="0.2">
      <c r="A35" s="292" t="s">
        <v>171</v>
      </c>
      <c r="B35" s="293" t="s">
        <v>172</v>
      </c>
      <c r="C35" s="113" t="s">
        <v>513</v>
      </c>
      <c r="D35" s="115" t="s">
        <v>513</v>
      </c>
      <c r="E35" s="114" t="s">
        <v>513</v>
      </c>
      <c r="F35" s="114" t="s">
        <v>513</v>
      </c>
      <c r="G35" s="114">
        <v>7214</v>
      </c>
      <c r="H35" s="140" t="s">
        <v>513</v>
      </c>
      <c r="I35" s="115" t="s">
        <v>513</v>
      </c>
      <c r="J35" s="116" t="s">
        <v>513</v>
      </c>
    </row>
    <row r="36" spans="1:10" s="110" customFormat="1" ht="24.95" customHeight="1" x14ac:dyDescent="0.2">
      <c r="A36" s="294" t="s">
        <v>173</v>
      </c>
      <c r="B36" s="295" t="s">
        <v>174</v>
      </c>
      <c r="C36" s="125">
        <v>72.441594480069</v>
      </c>
      <c r="D36" s="143">
        <v>19318</v>
      </c>
      <c r="E36" s="144">
        <v>19353</v>
      </c>
      <c r="F36" s="144">
        <v>19491</v>
      </c>
      <c r="G36" s="144">
        <v>19174</v>
      </c>
      <c r="H36" s="145">
        <v>19120</v>
      </c>
      <c r="I36" s="143">
        <v>198</v>
      </c>
      <c r="J36" s="146">
        <v>1.0355648535564854</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2020-09-25T12:04:33Z</dcterms:created>
  <dcterms:modified xsi:type="dcterms:W3CDTF">2020-09-28T08:12:10Z</dcterms:modified>
</cp:coreProperties>
</file>