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J75" i="24"/>
  <c r="H75" i="24"/>
  <c r="K75" i="24" s="1"/>
  <c r="G75" i="24"/>
  <c r="F75" i="24"/>
  <c r="E75" i="24"/>
  <c r="L74" i="24"/>
  <c r="J74" i="24"/>
  <c r="H74" i="24"/>
  <c r="K74" i="24" s="1"/>
  <c r="G74" i="24"/>
  <c r="F74" i="24"/>
  <c r="E74" i="24"/>
  <c r="L73" i="24"/>
  <c r="J73" i="24"/>
  <c r="H73" i="24"/>
  <c r="K73" i="24" s="1"/>
  <c r="G73" i="24"/>
  <c r="F73" i="24"/>
  <c r="E73" i="24"/>
  <c r="L72" i="24"/>
  <c r="J72" i="24"/>
  <c r="H72" i="24"/>
  <c r="K72" i="24" s="1"/>
  <c r="G72" i="24"/>
  <c r="F72" i="24"/>
  <c r="E72" i="24"/>
  <c r="L71" i="24"/>
  <c r="J71" i="24"/>
  <c r="H71" i="24"/>
  <c r="K71" i="24" s="1"/>
  <c r="G71" i="24"/>
  <c r="F71" i="24"/>
  <c r="E71" i="24"/>
  <c r="L70" i="24"/>
  <c r="J70" i="24"/>
  <c r="H70" i="24"/>
  <c r="G70" i="24"/>
  <c r="F70" i="24"/>
  <c r="E70" i="24"/>
  <c r="L69" i="24"/>
  <c r="J69" i="24"/>
  <c r="H69" i="24"/>
  <c r="G69" i="24"/>
  <c r="F69" i="24"/>
  <c r="E69" i="24"/>
  <c r="L68" i="24"/>
  <c r="J68" i="24"/>
  <c r="H68" i="24"/>
  <c r="G68" i="24"/>
  <c r="F68" i="24"/>
  <c r="E68" i="24"/>
  <c r="L67" i="24"/>
  <c r="H67" i="24"/>
  <c r="G67" i="24"/>
  <c r="F67" i="24"/>
  <c r="E67" i="24"/>
  <c r="L66" i="24"/>
  <c r="J66" i="24"/>
  <c r="H66" i="24"/>
  <c r="G66" i="24"/>
  <c r="F66" i="24"/>
  <c r="E66" i="24"/>
  <c r="L65" i="24"/>
  <c r="J65" i="24"/>
  <c r="H65" i="24"/>
  <c r="G65" i="24"/>
  <c r="F65" i="24"/>
  <c r="E65" i="24"/>
  <c r="L64" i="24"/>
  <c r="J64" i="24"/>
  <c r="H64" i="24"/>
  <c r="G64" i="24"/>
  <c r="F64" i="24"/>
  <c r="E64" i="24"/>
  <c r="L63" i="24"/>
  <c r="H63" i="24"/>
  <c r="G63" i="24"/>
  <c r="F63" i="24"/>
  <c r="E63" i="24"/>
  <c r="L62" i="24"/>
  <c r="H62" i="24"/>
  <c r="G62" i="24"/>
  <c r="F62" i="24"/>
  <c r="E62" i="24"/>
  <c r="L61" i="24"/>
  <c r="J61" i="24"/>
  <c r="H61" i="24"/>
  <c r="G61" i="24"/>
  <c r="F61" i="24"/>
  <c r="E61" i="24"/>
  <c r="L60" i="24"/>
  <c r="H60" i="24"/>
  <c r="G60" i="24"/>
  <c r="F60" i="24"/>
  <c r="E60" i="24"/>
  <c r="L59" i="24"/>
  <c r="H59" i="24"/>
  <c r="G59" i="24"/>
  <c r="F59" i="24"/>
  <c r="E59" i="24"/>
  <c r="L58" i="24"/>
  <c r="H58" i="24"/>
  <c r="G58" i="24"/>
  <c r="F58" i="24"/>
  <c r="E58" i="24"/>
  <c r="L57" i="24"/>
  <c r="J57" i="24"/>
  <c r="H57" i="24"/>
  <c r="G57" i="24"/>
  <c r="F57" i="24"/>
  <c r="E57" i="24"/>
  <c r="L56" i="24"/>
  <c r="H56" i="24"/>
  <c r="G56" i="24"/>
  <c r="F56" i="24"/>
  <c r="E56" i="24"/>
  <c r="L55" i="24"/>
  <c r="H55" i="24"/>
  <c r="G55" i="24"/>
  <c r="F55" i="24"/>
  <c r="E55" i="24"/>
  <c r="L54" i="24"/>
  <c r="H54" i="24"/>
  <c r="G54" i="24"/>
  <c r="F54" i="24"/>
  <c r="E54" i="24"/>
  <c r="L53" i="24"/>
  <c r="J53" i="24"/>
  <c r="H53" i="24"/>
  <c r="G53" i="24"/>
  <c r="F53" i="24"/>
  <c r="E53" i="24"/>
  <c r="L52" i="24"/>
  <c r="H52" i="24"/>
  <c r="G52" i="24"/>
  <c r="F52" i="24"/>
  <c r="E52" i="24"/>
  <c r="L51" i="24"/>
  <c r="H51" i="24"/>
  <c r="G51" i="24"/>
  <c r="F51" i="24"/>
  <c r="E51" i="24"/>
  <c r="M44" i="24"/>
  <c r="K44" i="24"/>
  <c r="I44" i="24"/>
  <c r="H44" i="24"/>
  <c r="G44" i="24"/>
  <c r="E44" i="24"/>
  <c r="C44" i="24"/>
  <c r="L44" i="24" s="1"/>
  <c r="B44" i="24"/>
  <c r="D44" i="24" s="1"/>
  <c r="K43" i="24"/>
  <c r="I43" i="24"/>
  <c r="H43" i="24"/>
  <c r="F43" i="24"/>
  <c r="D43" i="24"/>
  <c r="C43" i="24"/>
  <c r="B43" i="24"/>
  <c r="J43" i="24" s="1"/>
  <c r="M42" i="24"/>
  <c r="I42" i="24"/>
  <c r="G42" i="24"/>
  <c r="E42" i="24"/>
  <c r="C42" i="24"/>
  <c r="L42" i="24" s="1"/>
  <c r="B42" i="24"/>
  <c r="D42" i="24" s="1"/>
  <c r="K41" i="24"/>
  <c r="H41" i="24"/>
  <c r="F41" i="24"/>
  <c r="D41" i="24"/>
  <c r="C41" i="24"/>
  <c r="B41" i="24"/>
  <c r="J41" i="24" s="1"/>
  <c r="M40" i="24"/>
  <c r="I40" i="24"/>
  <c r="G40" i="24"/>
  <c r="E40" i="24"/>
  <c r="C40" i="24"/>
  <c r="L40" i="24" s="1"/>
  <c r="B40" i="24"/>
  <c r="D40" i="24" s="1"/>
  <c r="C39" i="24"/>
  <c r="M36" i="24"/>
  <c r="L36" i="24"/>
  <c r="K36" i="24"/>
  <c r="J36" i="24"/>
  <c r="I36" i="24"/>
  <c r="H36" i="24"/>
  <c r="G36" i="24"/>
  <c r="F36" i="24"/>
  <c r="E36" i="24"/>
  <c r="D36" i="24"/>
  <c r="C20" i="24"/>
  <c r="K57" i="15"/>
  <c r="L57" i="15" s="1"/>
  <c r="C45" i="24"/>
  <c r="C38" i="24"/>
  <c r="C37" i="24"/>
  <c r="C35" i="24"/>
  <c r="C34" i="24"/>
  <c r="C33" i="24"/>
  <c r="C32" i="24"/>
  <c r="C31" i="24"/>
  <c r="C30" i="24"/>
  <c r="C29" i="24"/>
  <c r="C28" i="24"/>
  <c r="C27" i="24"/>
  <c r="C26" i="24"/>
  <c r="C25" i="24"/>
  <c r="C24" i="24"/>
  <c r="C23" i="24"/>
  <c r="I23" i="24" s="1"/>
  <c r="C22" i="24"/>
  <c r="C21" i="24"/>
  <c r="C19" i="24"/>
  <c r="C18" i="24"/>
  <c r="E18" i="24" s="1"/>
  <c r="C17" i="24"/>
  <c r="C16" i="24"/>
  <c r="C15" i="24"/>
  <c r="C9" i="24"/>
  <c r="C8" i="24"/>
  <c r="M8" i="24" s="1"/>
  <c r="C7" i="24"/>
  <c r="B38" i="24"/>
  <c r="B37" i="24"/>
  <c r="B35" i="24"/>
  <c r="B34" i="24"/>
  <c r="B33" i="24"/>
  <c r="B32" i="24"/>
  <c r="B31" i="24"/>
  <c r="B30" i="24"/>
  <c r="B29" i="24"/>
  <c r="B28" i="24"/>
  <c r="B27" i="24"/>
  <c r="B26" i="24"/>
  <c r="B25" i="24"/>
  <c r="B24" i="24"/>
  <c r="B23" i="24"/>
  <c r="B22" i="24"/>
  <c r="B21" i="24"/>
  <c r="B20" i="24"/>
  <c r="B19" i="24"/>
  <c r="B18" i="24"/>
  <c r="B17" i="24"/>
  <c r="B16" i="24"/>
  <c r="B15" i="24"/>
  <c r="B9" i="24"/>
  <c r="B8" i="24"/>
  <c r="B7" i="24"/>
  <c r="M9" i="24" l="1"/>
  <c r="E9" i="24"/>
  <c r="L9" i="24"/>
  <c r="I9" i="24"/>
  <c r="G9" i="24"/>
  <c r="F29" i="24"/>
  <c r="D29" i="24"/>
  <c r="J29" i="24"/>
  <c r="H29" i="24"/>
  <c r="K29" i="24"/>
  <c r="F7" i="24"/>
  <c r="D7" i="24"/>
  <c r="J7" i="24"/>
  <c r="H7" i="24"/>
  <c r="K7" i="24"/>
  <c r="M7" i="24"/>
  <c r="E7" i="24"/>
  <c r="L7" i="24"/>
  <c r="I7" i="24"/>
  <c r="G7" i="24"/>
  <c r="F25" i="24"/>
  <c r="D25" i="24"/>
  <c r="J25" i="24"/>
  <c r="H25" i="24"/>
  <c r="K25" i="24"/>
  <c r="J16" i="24"/>
  <c r="H16" i="24"/>
  <c r="F16" i="24"/>
  <c r="D16" i="24"/>
  <c r="K16" i="24"/>
  <c r="M17" i="24"/>
  <c r="E17" i="24"/>
  <c r="L17" i="24"/>
  <c r="I17" i="24"/>
  <c r="G17" i="24"/>
  <c r="J20" i="24"/>
  <c r="H20" i="24"/>
  <c r="F20" i="24"/>
  <c r="D20" i="24"/>
  <c r="K20" i="24"/>
  <c r="D38" i="24"/>
  <c r="K38" i="24"/>
  <c r="J38" i="24"/>
  <c r="H38" i="24"/>
  <c r="F38" i="24"/>
  <c r="M27" i="24"/>
  <c r="E27" i="24"/>
  <c r="L27" i="24"/>
  <c r="I27" i="24"/>
  <c r="G27" i="24"/>
  <c r="F17" i="24"/>
  <c r="D17" i="24"/>
  <c r="J17" i="24"/>
  <c r="H17" i="24"/>
  <c r="K17" i="24"/>
  <c r="F21" i="24"/>
  <c r="D21" i="24"/>
  <c r="J21" i="24"/>
  <c r="H21" i="24"/>
  <c r="K21" i="24"/>
  <c r="J28" i="24"/>
  <c r="H28" i="24"/>
  <c r="F28" i="24"/>
  <c r="D28" i="24"/>
  <c r="K28" i="24"/>
  <c r="F19" i="24"/>
  <c r="D19" i="24"/>
  <c r="J19" i="24"/>
  <c r="H19" i="24"/>
  <c r="K19" i="24"/>
  <c r="F31" i="24"/>
  <c r="D31" i="24"/>
  <c r="K31" i="24"/>
  <c r="J31" i="24"/>
  <c r="H31" i="24"/>
  <c r="J34" i="24"/>
  <c r="H34" i="24"/>
  <c r="F34" i="24"/>
  <c r="D34" i="24"/>
  <c r="K34" i="24"/>
  <c r="C14" i="24"/>
  <c r="C6" i="24"/>
  <c r="I30" i="24"/>
  <c r="L30" i="24"/>
  <c r="E30" i="24"/>
  <c r="M30" i="24"/>
  <c r="G30" i="24"/>
  <c r="M33" i="24"/>
  <c r="E33" i="24"/>
  <c r="L33" i="24"/>
  <c r="I33" i="24"/>
  <c r="G33" i="24"/>
  <c r="I20" i="24"/>
  <c r="L20" i="24"/>
  <c r="M20" i="24"/>
  <c r="G20" i="24"/>
  <c r="E20" i="24"/>
  <c r="J32" i="24"/>
  <c r="H32" i="24"/>
  <c r="F32" i="24"/>
  <c r="D32" i="24"/>
  <c r="K32" i="24"/>
  <c r="F35" i="24"/>
  <c r="D35" i="24"/>
  <c r="K35" i="24"/>
  <c r="J35" i="24"/>
  <c r="H35" i="24"/>
  <c r="M15" i="24"/>
  <c r="E15" i="24"/>
  <c r="L15" i="24"/>
  <c r="I15" i="24"/>
  <c r="G15" i="24"/>
  <c r="M31" i="24"/>
  <c r="E31" i="24"/>
  <c r="L31" i="24"/>
  <c r="I31" i="24"/>
  <c r="G31" i="24"/>
  <c r="J8" i="24"/>
  <c r="H8" i="24"/>
  <c r="F8" i="24"/>
  <c r="D8" i="24"/>
  <c r="K8" i="24"/>
  <c r="B14" i="24"/>
  <c r="B6" i="24"/>
  <c r="F23" i="24"/>
  <c r="D23" i="24"/>
  <c r="J23" i="24"/>
  <c r="H23" i="24"/>
  <c r="K23" i="24"/>
  <c r="J26" i="24"/>
  <c r="H26" i="24"/>
  <c r="F26" i="24"/>
  <c r="D26" i="24"/>
  <c r="K26" i="24"/>
  <c r="B45" i="24"/>
  <c r="B39" i="24"/>
  <c r="I18" i="24"/>
  <c r="L18" i="24"/>
  <c r="M18" i="24"/>
  <c r="G18" i="24"/>
  <c r="I28" i="24"/>
  <c r="L28" i="24"/>
  <c r="G28" i="24"/>
  <c r="E28" i="24"/>
  <c r="I34" i="24"/>
  <c r="G34" i="24"/>
  <c r="L34" i="24"/>
  <c r="M34" i="24"/>
  <c r="E34" i="24"/>
  <c r="G39" i="24"/>
  <c r="M39" i="24"/>
  <c r="E39" i="24"/>
  <c r="L39" i="24"/>
  <c r="I39" i="24"/>
  <c r="L38" i="24"/>
  <c r="I38" i="24"/>
  <c r="G38" i="24"/>
  <c r="E38" i="24"/>
  <c r="M38" i="24"/>
  <c r="F9" i="24"/>
  <c r="D9" i="24"/>
  <c r="J9" i="24"/>
  <c r="H9" i="24"/>
  <c r="K9" i="24"/>
  <c r="I22" i="24"/>
  <c r="L22" i="24"/>
  <c r="M22" i="24"/>
  <c r="G22" i="24"/>
  <c r="E22" i="24"/>
  <c r="M25" i="24"/>
  <c r="E25" i="24"/>
  <c r="L25" i="24"/>
  <c r="I25" i="24"/>
  <c r="G45" i="24"/>
  <c r="M45" i="24"/>
  <c r="E45" i="24"/>
  <c r="L45" i="24"/>
  <c r="I45" i="24"/>
  <c r="G25" i="24"/>
  <c r="I24" i="24"/>
  <c r="L24" i="24"/>
  <c r="M24" i="24"/>
  <c r="G24" i="24"/>
  <c r="E24" i="24"/>
  <c r="F15" i="24"/>
  <c r="D15" i="24"/>
  <c r="J15" i="24"/>
  <c r="H15" i="24"/>
  <c r="K15" i="24"/>
  <c r="J24" i="24"/>
  <c r="H24" i="24"/>
  <c r="F24" i="24"/>
  <c r="D24" i="24"/>
  <c r="K24" i="24"/>
  <c r="F27" i="24"/>
  <c r="D27" i="24"/>
  <c r="J27" i="24"/>
  <c r="H27" i="24"/>
  <c r="K27" i="24"/>
  <c r="F33" i="24"/>
  <c r="D33" i="24"/>
  <c r="K33" i="24"/>
  <c r="J33" i="24"/>
  <c r="H33" i="24"/>
  <c r="H37" i="24"/>
  <c r="F37" i="24"/>
  <c r="D37" i="24"/>
  <c r="J37" i="24"/>
  <c r="K37" i="24"/>
  <c r="I16" i="24"/>
  <c r="L16" i="24"/>
  <c r="M16" i="24"/>
  <c r="E16" i="24"/>
  <c r="M19" i="24"/>
  <c r="E19" i="24"/>
  <c r="L19" i="24"/>
  <c r="I19" i="24"/>
  <c r="G19" i="24"/>
  <c r="M29" i="24"/>
  <c r="E29" i="24"/>
  <c r="L29" i="24"/>
  <c r="I29" i="24"/>
  <c r="G29" i="24"/>
  <c r="I32" i="24"/>
  <c r="G32" i="24"/>
  <c r="L32" i="24"/>
  <c r="E32" i="24"/>
  <c r="M32" i="24"/>
  <c r="M35" i="24"/>
  <c r="E35" i="24"/>
  <c r="L35" i="24"/>
  <c r="G35" i="24"/>
  <c r="I35" i="24"/>
  <c r="M21" i="24"/>
  <c r="E21" i="24"/>
  <c r="L21" i="24"/>
  <c r="G21" i="24"/>
  <c r="I21" i="24"/>
  <c r="J18" i="24"/>
  <c r="H18" i="24"/>
  <c r="F18" i="24"/>
  <c r="D18" i="24"/>
  <c r="K18" i="24"/>
  <c r="J30" i="24"/>
  <c r="H30" i="24"/>
  <c r="F30" i="24"/>
  <c r="D30" i="24"/>
  <c r="I8" i="24"/>
  <c r="L8" i="24"/>
  <c r="G8" i="24"/>
  <c r="E8" i="24"/>
  <c r="M23" i="24"/>
  <c r="E23" i="24"/>
  <c r="L23" i="24"/>
  <c r="G23" i="24"/>
  <c r="M28" i="24"/>
  <c r="J22" i="24"/>
  <c r="H22" i="24"/>
  <c r="F22" i="24"/>
  <c r="D22" i="24"/>
  <c r="K22" i="24"/>
  <c r="I26" i="24"/>
  <c r="L26" i="24"/>
  <c r="G26" i="24"/>
  <c r="E26" i="24"/>
  <c r="M26" i="24"/>
  <c r="G37" i="24"/>
  <c r="M37" i="24"/>
  <c r="E37" i="24"/>
  <c r="L37" i="24"/>
  <c r="I37" i="24"/>
  <c r="G16" i="24"/>
  <c r="K30" i="24"/>
  <c r="G43" i="24"/>
  <c r="M43" i="24"/>
  <c r="E43" i="24"/>
  <c r="L43" i="24"/>
  <c r="K53" i="24"/>
  <c r="I53" i="24"/>
  <c r="K57" i="24"/>
  <c r="I57" i="24"/>
  <c r="K61" i="24"/>
  <c r="I61" i="24"/>
  <c r="K65" i="24"/>
  <c r="I65" i="24"/>
  <c r="K69" i="24"/>
  <c r="I69" i="24"/>
  <c r="K52" i="24"/>
  <c r="I52" i="24"/>
  <c r="K56" i="24"/>
  <c r="I56" i="24"/>
  <c r="K60" i="24"/>
  <c r="I60" i="24"/>
  <c r="K64" i="24"/>
  <c r="I64" i="24"/>
  <c r="K68" i="24"/>
  <c r="I68" i="24"/>
  <c r="G41" i="24"/>
  <c r="M41" i="24"/>
  <c r="E41" i="24"/>
  <c r="L41" i="24"/>
  <c r="J52" i="24"/>
  <c r="J56" i="24"/>
  <c r="J60" i="24"/>
  <c r="K51" i="24"/>
  <c r="I51" i="24"/>
  <c r="K55" i="24"/>
  <c r="I55" i="24"/>
  <c r="K59" i="24"/>
  <c r="I59" i="24"/>
  <c r="K63" i="24"/>
  <c r="I63" i="24"/>
  <c r="K67" i="24"/>
  <c r="I67" i="24"/>
  <c r="K77" i="24"/>
  <c r="J51" i="24"/>
  <c r="J55" i="24"/>
  <c r="J59" i="24"/>
  <c r="J63" i="24"/>
  <c r="J67" i="24"/>
  <c r="J77" i="24"/>
  <c r="K54" i="24"/>
  <c r="I54" i="24"/>
  <c r="K58" i="24"/>
  <c r="I58" i="24"/>
  <c r="K62" i="24"/>
  <c r="I62" i="24"/>
  <c r="K66" i="24"/>
  <c r="I66" i="24"/>
  <c r="K70" i="24"/>
  <c r="I70" i="24"/>
  <c r="I41" i="24"/>
  <c r="J54" i="24"/>
  <c r="J58" i="24"/>
  <c r="J62" i="24"/>
  <c r="F40" i="24"/>
  <c r="F42" i="24"/>
  <c r="F44" i="24"/>
  <c r="I71" i="24"/>
  <c r="I72" i="24"/>
  <c r="I73" i="24"/>
  <c r="I74" i="24"/>
  <c r="I75" i="24"/>
  <c r="I77" i="24" s="1"/>
  <c r="H40" i="24"/>
  <c r="H42" i="24"/>
  <c r="J40" i="24"/>
  <c r="J42" i="24"/>
  <c r="J44" i="24"/>
  <c r="K40" i="24"/>
  <c r="K42" i="24"/>
  <c r="I78" i="24" l="1"/>
  <c r="I79" i="24"/>
  <c r="H39" i="24"/>
  <c r="F39" i="24"/>
  <c r="D39" i="24"/>
  <c r="J39" i="24"/>
  <c r="K39" i="24"/>
  <c r="H45" i="24"/>
  <c r="F45" i="24"/>
  <c r="D45" i="24"/>
  <c r="J45" i="24"/>
  <c r="K45" i="24"/>
  <c r="J6" i="24"/>
  <c r="H6" i="24"/>
  <c r="F6" i="24"/>
  <c r="D6" i="24"/>
  <c r="K6" i="24"/>
  <c r="J14" i="24"/>
  <c r="H14" i="24"/>
  <c r="F14" i="24"/>
  <c r="D14" i="24"/>
  <c r="K14" i="24"/>
  <c r="K79" i="24"/>
  <c r="K78" i="24"/>
  <c r="I6" i="24"/>
  <c r="L6" i="24"/>
  <c r="G6" i="24"/>
  <c r="E6" i="24"/>
  <c r="M6" i="24"/>
  <c r="J79" i="24"/>
  <c r="J78" i="24"/>
  <c r="I14" i="24"/>
  <c r="L14" i="24"/>
  <c r="E14" i="24"/>
  <c r="M14" i="24"/>
  <c r="G14" i="24"/>
  <c r="I83" i="24" l="1"/>
  <c r="I82" i="24"/>
  <c r="I81" i="24"/>
</calcChain>
</file>

<file path=xl/sharedStrings.xml><?xml version="1.0" encoding="utf-8"?>
<sst xmlns="http://schemas.openxmlformats.org/spreadsheetml/2006/main" count="1726" uniqueCount="521">
  <si>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</si>
  <si>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</si>
  <si>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</si>
  <si>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</si>
  <si>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</si>
  <si>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</si>
  <si>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</si>
  <si>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</si>
  <si>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</si>
  <si>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</si>
  <si>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</si>
  <si>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</si>
  <si>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</si>
  <si>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Würzburg (09679)</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</si>
  <si>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</si>
  <si>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</si>
  <si>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</si>
  <si>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</si>
  <si>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</si>
  <si>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</si>
  <si>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</si>
  <si>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</si>
  <si>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</si>
  <si>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</si>
  <si>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</si>
  <si>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</si>
  <si>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</si>
  <si>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</si>
  <si>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Südost</t>
  </si>
  <si>
    <t>Nordostpark 14</t>
  </si>
  <si>
    <t>90411 Nürnberg</t>
  </si>
  <si>
    <t>E-Mail:</t>
  </si>
  <si>
    <t>Statistik-Service-Suedost@arbeitsagentur.de</t>
  </si>
  <si>
    <t>Hotline:</t>
  </si>
  <si>
    <t>0911/179-8001</t>
  </si>
  <si>
    <t>Fax:</t>
  </si>
  <si>
    <t>0911/179-908001</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</si>
  <si>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</si>
  <si>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</si>
  <si>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</si>
  <si>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</si>
  <si>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</si>
  <si>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</si>
  <si>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</si>
  <si>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</si>
  <si>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</si>
  <si>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</si>
  <si>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</si>
  <si>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</si>
  <si>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</si>
  <si>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</si>
  <si>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</si>
  <si>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</si>
  <si>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</si>
  <si>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</si>
  <si>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</si>
  <si>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</si>
  <si>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</si>
  <si>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</si>
  <si>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</si>
  <si>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</si>
  <si>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</si>
  <si>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</si>
  <si>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</si>
  <si>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</si>
  <si>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</si>
  <si>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</si>
  <si>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</si>
  <si>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</si>
  <si>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</si>
  <si>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</si>
  <si>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</si>
  <si>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</si>
  <si>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</si>
  <si>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</si>
  <si>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</si>
  <si>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</si>
  <si>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</si>
  <si>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</si>
  <si>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</si>
  <si>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</si>
  <si>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</si>
  <si>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</si>
  <si>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</si>
  <si>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</si>
  <si>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</si>
  <si>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</si>
  <si>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</si>
  <si>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</si>
  <si>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</si>
  <si>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</si>
  <si>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</si>
  <si>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Würzburg (09679);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</si>
  <si>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</si>
  <si>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</si>
  <si>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</si>
  <si>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</si>
  <si>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</si>
  <si>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</si>
  <si>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</si>
  <si>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</si>
  <si>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</si>
  <si>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</si>
  <si>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</si>
  <si>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</si>
  <si>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</si>
  <si>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</si>
  <si>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</si>
  <si>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</si>
  <si>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</si>
  <si>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</si>
  <si>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</si>
  <si>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</si>
  <si>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</si>
  <si>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</si>
  <si>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</si>
  <si>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</si>
  <si>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</si>
  <si>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</si>
  <si>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</si>
  <si>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</si>
  <si>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</si>
  <si>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</si>
  <si>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</si>
  <si>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</si>
  <si>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</si>
  <si>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</si>
  <si>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</si>
  <si>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</si>
  <si>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Bundesland Bayern</t>
  </si>
  <si>
    <t>Westdeutschland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</si>
  <si>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</si>
  <si>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</si>
  <si>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</si>
  <si>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</si>
  <si>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</si>
  <si>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</si>
  <si>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</si>
  <si>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</si>
  <si>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</si>
  <si>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</si>
  <si>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</si>
  <si>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</si>
  <si>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</si>
  <si>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</si>
  <si>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</si>
  <si>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</si>
  <si>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</si>
  <si>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</si>
  <si>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</si>
  <si>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</si>
  <si>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</si>
  <si>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</si>
  <si>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</si>
  <si>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</si>
  <si>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</si>
  <si>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</si>
  <si>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</si>
  <si>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</si>
  <si>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</si>
  <si>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</si>
  <si>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</si>
  <si>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</si>
  <si>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</si>
  <si>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</si>
  <si>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</si>
  <si>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</si>
  <si>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</si>
  <si>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</si>
  <si>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</si>
  <si>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</si>
  <si>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</si>
  <si>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</si>
  <si>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</si>
  <si>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</si>
  <si>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</si>
  <si>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</si>
  <si>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</si>
  <si>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</si>
  <si>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</si>
  <si>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</si>
  <si>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</si>
  <si>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</si>
  <si>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Würzburg (09679)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</si>
  <si>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</si>
  <si>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</si>
  <si>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</si>
  <si>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</si>
  <si>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</si>
  <si>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</si>
  <si>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</si>
  <si>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</si>
  <si>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</si>
  <si>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</si>
  <si>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</si>
  <si>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</si>
  <si>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</si>
  <si>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</si>
  <si>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</si>
  <si>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</si>
  <si>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</si>
  <si>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</si>
  <si>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</si>
  <si>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</si>
  <si>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</si>
  <si>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</si>
  <si>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</si>
  <si>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</si>
  <si>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</si>
  <si>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</si>
  <si>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</si>
  <si>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</si>
  <si>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</si>
  <si>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</si>
  <si>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</si>
  <si>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</si>
  <si>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</si>
  <si>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</si>
  <si>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</si>
  <si>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</si>
  <si>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</si>
  <si>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</si>
  <si>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</si>
  <si>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</si>
  <si>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</si>
  <si>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</si>
  <si>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</si>
  <si>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</si>
  <si>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</si>
  <si>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</si>
  <si>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</si>
  <si>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</si>
  <si>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</si>
  <si>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</si>
  <si>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</si>
  <si>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</si>
  <si>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</si>
  <si>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</si>
  <si>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</si>
  <si>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</si>
  <si>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</si>
  <si>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</si>
  <si>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</si>
  <si>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</si>
  <si>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</si>
  <si>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</si>
  <si>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</si>
  <si>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</si>
  <si>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</si>
  <si>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</si>
  <si>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</si>
  <si>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</si>
  <si>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</si>
  <si>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</si>
  <si>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</si>
  <si>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</si>
  <si>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</si>
  <si>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</si>
  <si>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</si>
  <si>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</si>
  <si>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</si>
  <si>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</si>
  <si>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</si>
  <si>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</si>
  <si>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</si>
  <si>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</si>
  <si>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</si>
  <si>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</si>
  <si>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</si>
  <si>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</si>
  <si>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</si>
  <si>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</si>
  <si>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</si>
  <si>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</si>
  <si>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</si>
  <si>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</si>
  <si>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</si>
  <si>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</si>
  <si>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</si>
  <si>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</si>
  <si>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</si>
  <si>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</si>
  <si>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</si>
  <si>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</si>
  <si>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</si>
  <si>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</si>
  <si>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</si>
  <si>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</si>
  <si>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</si>
  <si>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</si>
  <si>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</si>
  <si>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</si>
  <si>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</si>
  <si>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</si>
  <si>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</si>
  <si>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</si>
  <si>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</si>
  <si>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</si>
  <si>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</si>
  <si>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</si>
  <si>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</si>
  <si>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</si>
  <si>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</si>
  <si>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</si>
  <si>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</si>
  <si>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</si>
  <si>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</si>
  <si>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</si>
  <si>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</si>
  <si>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</si>
  <si>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</si>
  <si>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</si>
  <si>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</si>
  <si>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</si>
  <si>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</si>
  <si>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</si>
  <si>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</si>
  <si>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</si>
  <si>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</si>
  <si>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</si>
  <si>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</si>
  <si>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</si>
  <si>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</si>
  <si>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</si>
  <si>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</si>
  <si>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</si>
  <si>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</si>
  <si>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</si>
  <si>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</si>
  <si>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</si>
  <si>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</si>
  <si>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</si>
  <si>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</si>
  <si>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</si>
  <si>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</si>
  <si>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</si>
  <si>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</si>
  <si>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</si>
  <si>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</si>
  <si>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</si>
  <si>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</si>
  <si>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</si>
  <si>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</si>
  <si>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</si>
  <si>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</si>
  <si>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</si>
  <si>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</si>
  <si>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</si>
  <si>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</si>
  <si>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</si>
  <si>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</si>
  <si>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</si>
  <si>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</si>
  <si>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</si>
  <si>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</si>
  <si>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</si>
  <si>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</si>
  <si>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</si>
  <si>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</si>
  <si>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</si>
  <si>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</si>
  <si>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</si>
  <si>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</si>
  <si>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</si>
  <si>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</si>
  <si>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</si>
  <si>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</si>
  <si>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</si>
  <si>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</si>
  <si>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</si>
  <si>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</si>
  <si>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</si>
  <si>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</si>
  <si>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Würzburg (09679);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</si>
  <si>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</si>
  <si>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</si>
  <si>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</si>
  <si>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</si>
  <si>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</si>
  <si>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</si>
  <si>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</si>
  <si>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</si>
  <si>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</si>
  <si>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</si>
  <si>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</si>
  <si>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</si>
  <si>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</si>
  <si>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</si>
  <si>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</si>
  <si>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</si>
  <si>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</si>
  <si>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</si>
  <si>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</si>
  <si>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</si>
  <si>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</si>
  <si>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</si>
  <si>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</si>
  <si>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</si>
  <si>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</si>
  <si>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</si>
  <si>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</si>
  <si>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</si>
  <si>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</si>
  <si>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</si>
  <si>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</si>
  <si>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</si>
  <si>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</si>
  <si>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</si>
  <si>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</si>
  <si>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</si>
  <si>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</si>
  <si>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</si>
  <si>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</si>
  <si>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</si>
  <si>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</si>
  <si>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</si>
  <si>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</si>
  <si>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</si>
  <si>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</si>
  <si>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</si>
  <si>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</si>
  <si>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</si>
  <si>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</si>
  <si>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</si>
  <si>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</si>
  <si>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</si>
  <si>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</si>
  <si>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</si>
  <si>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</si>
  <si>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</si>
  <si>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</si>
  <si>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</si>
  <si>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</si>
  <si>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</si>
  <si>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</si>
  <si>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</si>
  <si>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</si>
  <si>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</si>
  <si>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</si>
  <si>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</si>
  <si>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</si>
  <si>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</si>
  <si>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</si>
  <si>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</si>
  <si>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</si>
  <si>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</si>
  <si>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</si>
  <si>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</si>
  <si>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</si>
  <si>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</si>
  <si>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</si>
  <si>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</si>
  <si>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</si>
  <si>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</si>
  <si>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</si>
  <si>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</si>
  <si>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</si>
  <si>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</si>
  <si>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</si>
  <si>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</si>
  <si>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</si>
  <si>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</si>
  <si>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</si>
  <si>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</si>
  <si>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</si>
  <si>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</si>
  <si>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</si>
  <si>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</si>
  <si>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</si>
  <si>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</si>
  <si>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</si>
  <si>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</si>
  <si>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</si>
  <si>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</si>
  <si>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</si>
  <si>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</si>
  <si>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</si>
  <si>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</si>
  <si>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</si>
  <si>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</si>
  <si>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</si>
  <si>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</si>
  <si>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</si>
  <si>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</si>
  <si>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</si>
  <si>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</si>
  <si>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</si>
  <si>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</si>
  <si>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</si>
  <si>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</si>
  <si>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</si>
  <si>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</si>
  <si>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</si>
  <si>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</si>
  <si>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</si>
  <si>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</si>
  <si>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</si>
  <si>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</si>
  <si>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</si>
  <si>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</si>
  <si>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</si>
  <si>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</si>
  <si>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</si>
  <si>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</si>
  <si>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</si>
  <si>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</si>
  <si>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</si>
  <si>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</si>
  <si>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</si>
  <si>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</si>
  <si>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</si>
  <si>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</si>
  <si>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</si>
  <si>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</si>
  <si>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t>.X</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</si>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</sst>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1">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164" fontId="16" fillId="0" borderId="0" xfId="12" applyNumberFormat="1" applyFont="1" applyFill="1" applyBorder="1" applyAlignment="1">
      <alignment horizontal="left"/>
    </xf>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9" fillId="0" borderId="0" xfId="4" applyFont="1" applyFill="1" applyBorder="1" applyAlignment="1">
      <alignment horizontal="left" wrapText="1"/>
    </xf>
    <xf numFmtId="0" fontId="3" fillId="0" borderId="0" xfId="3"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3" applyFont="1" applyFill="1" applyBorder="1" applyAlignment="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5" fillId="0" borderId="0" xfId="5" applyFont="1" applyFill="1" applyBorder="1" applyAlignment="1">
      <alignment horizontal="left"/>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3" fillId="0" borderId="0" xfId="4" applyFont="1" applyBorder="1" applyAlignment="1">
      <alignment horizontal="left"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64" fontId="16" fillId="0" borderId="6" xfId="4" applyNumberFormat="1" applyFont="1" applyBorder="1" applyAlignment="1">
      <alignment horizontal="center" vertical="top"/>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49" fontId="16" fillId="0" borderId="0" xfId="9" applyNumberFormat="1" applyFont="1" applyFill="1" applyBorder="1" applyAlignment="1"/>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7" fillId="0" borderId="0" xfId="4" applyFont="1" applyAlignment="1">
      <alignment wrapText="1"/>
    </xf>
    <xf numFmtId="0" fontId="34" fillId="0" borderId="0" xfId="6" applyFont="1" applyAlignment="1" applyProtection="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9" xfId="4" applyFont="1" applyBorder="1" applyAlignment="1">
      <alignment horizontal="center" vertical="center"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0" fontId="3" fillId="0" borderId="0" xfId="4" applyNumberFormat="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15" fillId="0" borderId="0" xfId="21" applyFill="1" applyAlignment="1" applyProtection="1"/>
    <xf numFmtId="0" fontId="15" fillId="0" borderId="0" xfId="21" applyFill="1" applyAlignment="1" applyProtection="1">
      <alignment horizontal="left"/>
    </xf>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xf numFmtId="0" fontId="15" fillId="0" borderId="0" xfId="21" applyAlignment="1" applyProtection="1">
      <alignment horizontal="left" wrapText="1" indent="2"/>
    </xf>
    <xf numFmtId="0" fontId="3" fillId="0" borderId="0" xfId="4" applyFont="1" applyAlignment="1">
      <alignment horizontal="left" wrapText="1"/>
    </xf>
    <xf numFmtId="0" fontId="3" fillId="0" borderId="0" xfId="4"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{BA390C2A-5BE0-4A18-B50A-6D7F4D73402F}</c15:txfldGUID>
                      <c15:f>Daten_Diagramme!$D$6</c15:f>
                      <c15:dlblFieldTableCache>
                        <c:ptCount val="1"/>
                        <c:pt idx="0">
                          <c:v>1.4</c:v>
                        </c:pt>
                      </c15:dlblFieldTableCache>
                    </c15:dlblFTEntry>
                  </c15:dlblFieldTable>
                  <c15:showDataLabelsRange val="0"/>
                </c:ext>
                <c:ext xmlns:c16="http://schemas.microsoft.com/office/drawing/2014/chart" uri="{C3380CC4-5D6E-409C-BE32-E72D297353CC}">
                  <c16:uniqueId val="{00000000-21B9-43BC-B50D-B6B17B924B24}"/>
                </c:ext>
              </c:extLst>
            </c:dLbl>
            <c:dLbl>
              <c:idx val="1"/>
              <c:tx>
                <c:strRef>
                  <c:f>Daten_Diagramme!$D$7</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{2D94957E-16B2-4190-A8D9-1811E30957B3}</c15:txfldGUID>
                      <c15:f>Daten_Diagramme!$D$7</c15:f>
                      <c15:dlblFieldTableCache>
                        <c:ptCount val="1"/>
                        <c:pt idx="0">
                          <c:v>1.0</c:v>
                        </c:pt>
                      </c15:dlblFieldTableCache>
                    </c15:dlblFTEntry>
                  </c15:dlblFieldTable>
                  <c15:showDataLabelsRange val="0"/>
                </c:ext>
                <c:ext xmlns:c16="http://schemas.microsoft.com/office/drawing/2014/chart" uri="{C3380CC4-5D6E-409C-BE32-E72D297353CC}">
                  <c16:uniqueId val="{00000001-21B9-43BC-B50D-B6B17B924B24}"/>
                </c:ext>
              </c:extLst>
            </c:dLbl>
            <c:dLbl>
              <c:idx val="2"/>
              <c:tx>
                <c:strRef>
                  <c:f>Daten_Diagramme!$D$8</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{888CDF2B-B04A-4873-A462-7FBD76A40BFD}</c15:txfldGUID>
                      <c15:f>Daten_Diagramme!$D$8</c15:f>
                      <c15:dlblFieldTableCache>
                        <c:ptCount val="1"/>
                        <c:pt idx="0">
                          <c:v>1.1</c:v>
                        </c:pt>
                      </c15:dlblFieldTableCache>
                    </c15:dlblFTEntry>
                  </c15:dlblFieldTable>
                  <c15:showDataLabelsRange val="0"/>
                </c:ext>
                <c:ext xmlns:c16="http://schemas.microsoft.com/office/drawing/2014/chart" uri="{C3380CC4-5D6E-409C-BE32-E72D297353CC}">
                  <c16:uniqueId val="{00000002-21B9-43BC-B50D-B6B17B924B24}"/>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{BB32B562-38E0-4E35-97B5-5B9DF3F1C083}</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21B9-43BC-B50D-B6B17B924B24}"/>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1.4373767873630625</c:v>
                </c:pt>
                <c:pt idx="1">
                  <c:v>1.0013227114154917</c:v>
                </c:pt>
                <c:pt idx="2">
                  <c:v>1.1186464311118853</c:v>
                </c:pt>
                <c:pt idx="3">
                  <c:v>1.0875687030768</c:v>
                </c:pt>
              </c:numCache>
            </c:numRef>
          </c:val>
          <c:extLst>
            <c:ext xmlns:c16="http://schemas.microsoft.com/office/drawing/2014/chart" uri="{C3380CC4-5D6E-409C-BE32-E72D297353CC}">
              <c16:uniqueId val="{00000004-21B9-43BC-B50D-B6B17B924B24}"/>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{A6A5171D-8F0E-4033-BE91-6023838B75A0}</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21B9-43BC-B50D-B6B17B924B24}"/>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{E59F6C2A-4319-40BB-BB09-C9F9A71AE990}</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21B9-43BC-B50D-B6B17B924B24}"/>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{8E46A2DA-08F5-4342-A78B-E1543F6A0DC0}</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21B9-43BC-B50D-B6B17B924B24}"/>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{C978C84D-4002-4EE5-ACF8-808E687005C2}</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21B9-43BC-B50D-B6B17B924B24}"/>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21B9-43BC-B50D-B6B17B924B24}"/>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21B9-43BC-B50D-B6B17B924B24}"/>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{DC6BCFA7-10DA-429F-9272-E8AA6D379F4E}</c15:txfldGUID>
                      <c15:f>Daten_Diagramme!$E$6</c15:f>
                      <c15:dlblFieldTableCache>
                        <c:ptCount val="1"/>
                        <c:pt idx="0">
                          <c:v>-0.6</c:v>
                        </c:pt>
                      </c15:dlblFieldTableCache>
                    </c15:dlblFTEntry>
                  </c15:dlblFieldTable>
                  <c15:showDataLabelsRange val="0"/>
                </c:ext>
                <c:ext xmlns:c16="http://schemas.microsoft.com/office/drawing/2014/chart" uri="{C3380CC4-5D6E-409C-BE32-E72D297353CC}">
                  <c16:uniqueId val="{00000000-FCEF-41DF-87C8-1C350D8F8067}"/>
                </c:ext>
              </c:extLst>
            </c:dLbl>
            <c:dLbl>
              <c:idx val="1"/>
              <c:tx>
                <c:strRef>
                  <c:f>Daten_Diagramme!$E$7</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{F350B5DF-6E1E-4710-AF08-2AC8AD92B784}</c15:txfldGUID>
                      <c15:f>Daten_Diagramme!$E$7</c15:f>
                      <c15:dlblFieldTableCache>
                        <c:ptCount val="1"/>
                        <c:pt idx="0">
                          <c:v>-1.9</c:v>
                        </c:pt>
                      </c15:dlblFieldTableCache>
                    </c15:dlblFTEntry>
                  </c15:dlblFieldTable>
                  <c15:showDataLabelsRange val="0"/>
                </c:ext>
                <c:ext xmlns:c16="http://schemas.microsoft.com/office/drawing/2014/chart" uri="{C3380CC4-5D6E-409C-BE32-E72D297353CC}">
                  <c16:uniqueId val="{00000001-FCEF-41DF-87C8-1C350D8F8067}"/>
                </c:ext>
              </c:extLst>
            </c:dLbl>
            <c:dLbl>
              <c:idx val="2"/>
              <c:tx>
                <c:strRef>
                  <c:f>Daten_Diagramme!$E$8</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{6F73BAF5-2BEC-47F7-A92E-47BAAC7EFC56}</c15:txfldGUID>
                      <c15:f>Daten_Diagramme!$E$8</c15:f>
                      <c15:dlblFieldTableCache>
                        <c:ptCount val="1"/>
                        <c:pt idx="0">
                          <c:v>-2.8</c:v>
                        </c:pt>
                      </c15:dlblFieldTableCache>
                    </c15:dlblFTEntry>
                  </c15:dlblFieldTable>
                  <c15:showDataLabelsRange val="0"/>
                </c:ext>
                <c:ext xmlns:c16="http://schemas.microsoft.com/office/drawing/2014/chart" uri="{C3380CC4-5D6E-409C-BE32-E72D297353CC}">
                  <c16:uniqueId val="{00000002-FCEF-41DF-87C8-1C350D8F8067}"/>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{889E0692-F0B8-4910-A968-3E7F2E43E2B5}</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FCEF-41DF-87C8-1C350D8F8067}"/>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-0.5509849799984905</c:v>
                </c:pt>
                <c:pt idx="1">
                  <c:v>-1.8915068707011207</c:v>
                </c:pt>
                <c:pt idx="2">
                  <c:v>-2.7637010795899166</c:v>
                </c:pt>
                <c:pt idx="3">
                  <c:v>-2.8655893304673015</c:v>
                </c:pt>
              </c:numCache>
            </c:numRef>
          </c:val>
          <c:extLst>
            <c:ext xmlns:c16="http://schemas.microsoft.com/office/drawing/2014/chart" uri="{C3380CC4-5D6E-409C-BE32-E72D297353CC}">
              <c16:uniqueId val="{00000004-FCEF-41DF-87C8-1C350D8F8067}"/>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{54EFAEFA-E256-4B4F-A79D-D2C0756AB9A5}</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FCEF-41DF-87C8-1C350D8F8067}"/>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{30BE49EF-B73E-414E-83BB-EA81360F774D}</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FCEF-41DF-87C8-1C350D8F8067}"/>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{2E23B8D5-EB9E-4245-8D1B-CE241B32B873}</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FCEF-41DF-87C8-1C350D8F8067}"/>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{4E43273F-8D78-496C-9CB3-BBA8C359FC41}</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FCEF-41DF-87C8-1C350D8F8067}"/>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FCEF-41DF-87C8-1C350D8F8067}"/>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FCEF-41DF-87C8-1C350D8F8067}"/>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{0BE83928-B081-4021-80E6-7E55A3CB5946}</c15:txfldGUID>
                      <c15:f>Daten_Diagramme!$D$14</c15:f>
                      <c15:dlblFieldTableCache>
                        <c:ptCount val="1"/>
                        <c:pt idx="0">
                          <c:v>1.4</c:v>
                        </c:pt>
                      </c15:dlblFieldTableCache>
                    </c15:dlblFTEntry>
                  </c15:dlblFieldTable>
                  <c15:showDataLabelsRange val="0"/>
                </c:ext>
                <c:ext xmlns:c16="http://schemas.microsoft.com/office/drawing/2014/chart" uri="{C3380CC4-5D6E-409C-BE32-E72D297353CC}">
                  <c16:uniqueId val="{00000000-C555-4986-99C9-473C886C6434}"/>
                </c:ext>
              </c:extLst>
            </c:dLbl>
            <c:dLbl>
              <c:idx val="1"/>
              <c:tx>
                <c:strRef>
                  <c:f>Daten_Diagramme!$D$15</c:f>
                  <c:strCache>
                    <c:ptCount val="1"/>
                    <c:pt idx="0">
                      <c:v>4.4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{C15A3999-71CB-4E6C-8336-3BAB9E23F1FC}</c15:txfldGUID>
                      <c15:f>Daten_Diagramme!$D$15</c15:f>
                      <c15:dlblFieldTableCache>
                        <c:ptCount val="1"/>
                        <c:pt idx="0">
                          <c:v>4.4</c:v>
                        </c:pt>
                      </c15:dlblFieldTableCache>
                    </c15:dlblFTEntry>
                  </c15:dlblFieldTable>
                  <c15:showDataLabelsRange val="0"/>
                </c:ext>
                <c:ext xmlns:c16="http://schemas.microsoft.com/office/drawing/2014/chart" uri="{C3380CC4-5D6E-409C-BE32-E72D297353CC}">
                  <c16:uniqueId val="{00000001-C555-4986-99C9-473C886C6434}"/>
                </c:ext>
              </c:extLst>
            </c:dLbl>
            <c:dLbl>
              <c:idx val="2"/>
              <c:tx>
                <c:strRef>
                  <c:f>Daten_Diagramme!$D$16</c:f>
                  <c:strCache>
                    <c:ptCount val="1"/>
                    <c:pt idx="0">
                      <c:v>5.0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{4B4EEA1C-046D-4B67-B9FC-7154F0932ACF}</c15:txfldGUID>
                      <c15:f>Daten_Diagramme!$D$16</c15:f>
                      <c15:dlblFieldTableCache>
                        <c:ptCount val="1"/>
                        <c:pt idx="0">
                          <c:v>5.0</c:v>
                        </c:pt>
                      </c15:dlblFieldTableCache>
                    </c15:dlblFTEntry>
                  </c15:dlblFieldTable>
                  <c15:showDataLabelsRange val="0"/>
                </c:ext>
                <c:ext xmlns:c16="http://schemas.microsoft.com/office/drawing/2014/chart" uri="{C3380CC4-5D6E-409C-BE32-E72D297353CC}">
                  <c16:uniqueId val="{00000002-C555-4986-99C9-473C886C6434}"/>
                </c:ext>
              </c:extLst>
            </c:dLbl>
            <c:dLbl>
              <c:idx val="3"/>
              <c:tx>
                <c:strRef>
                  <c:f>Daten_Diagramme!$D$17</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{6ACF5B69-8E9E-4A11-9D1E-5A33BC77DE7D}</c15:txfldGUID>
                      <c15:f>Daten_Diagramme!$D$17</c15:f>
                      <c15:dlblFieldTableCache>
                        <c:ptCount val="1"/>
                        <c:pt idx="0">
                          <c:v>0.4</c:v>
                        </c:pt>
                      </c15:dlblFieldTableCache>
                    </c15:dlblFTEntry>
                  </c15:dlblFieldTable>
                  <c15:showDataLabelsRange val="0"/>
                </c:ext>
                <c:ext xmlns:c16="http://schemas.microsoft.com/office/drawing/2014/chart" uri="{C3380CC4-5D6E-409C-BE32-E72D297353CC}">
                  <c16:uniqueId val="{00000003-C555-4986-99C9-473C886C6434}"/>
                </c:ext>
              </c:extLst>
            </c:dLbl>
            <c:dLbl>
              <c:idx val="4"/>
              <c:tx>
                <c:strRef>
                  <c:f>Daten_Diagramme!$D$18</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{6A5C7D83-04A5-4793-A583-9F14B2B29977}</c15:txfldGUID>
                      <c15:f>Daten_Diagramme!$D$18</c15:f>
                      <c15:dlblFieldTableCache>
                        <c:ptCount val="1"/>
                        <c:pt idx="0">
                          <c:v>-0.2</c:v>
                        </c:pt>
                      </c15:dlblFieldTableCache>
                    </c15:dlblFTEntry>
                  </c15:dlblFieldTable>
                  <c15:showDataLabelsRange val="0"/>
                </c:ext>
                <c:ext xmlns:c16="http://schemas.microsoft.com/office/drawing/2014/chart" uri="{C3380CC4-5D6E-409C-BE32-E72D297353CC}">
                  <c16:uniqueId val="{00000004-C555-4986-99C9-473C886C6434}"/>
                </c:ext>
              </c:extLst>
            </c:dLbl>
            <c:dLbl>
              <c:idx val="5"/>
              <c:tx>
                <c:strRef>
                  <c:f>Daten_Diagramme!$D$19</c:f>
                  <c:strCache>
                    <c:ptCount val="1"/>
                    <c:pt idx="0">
                      <c:v>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{9EA0705F-D5AB-42F9-AE7B-D87E96DAEF31}</c15:txfldGUID>
                      <c15:f>Daten_Diagramme!$D$19</c15:f>
                      <c15:dlblFieldTableCache>
                        <c:ptCount val="1"/>
                        <c:pt idx="0">
                          <c:v>0.9</c:v>
                        </c:pt>
                      </c15:dlblFieldTableCache>
                    </c15:dlblFTEntry>
                  </c15:dlblFieldTable>
                  <c15:showDataLabelsRange val="0"/>
                </c:ext>
                <c:ext xmlns:c16="http://schemas.microsoft.com/office/drawing/2014/chart" uri="{C3380CC4-5D6E-409C-BE32-E72D297353CC}">
                  <c16:uniqueId val="{00000005-C555-4986-99C9-473C886C6434}"/>
                </c:ext>
              </c:extLst>
            </c:dLbl>
            <c:dLbl>
              <c:idx val="6"/>
              <c:tx>
                <c:strRef>
                  <c:f>Daten_Diagramme!$D$20</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{74F518A1-0ED0-4D40-9FC9-05A94366C7E1}</c15:txfldGUID>
                      <c15:f>Daten_Diagramme!$D$20</c15:f>
                      <c15:dlblFieldTableCache>
                        <c:ptCount val="1"/>
                        <c:pt idx="0">
                          <c:v>-0.7</c:v>
                        </c:pt>
                      </c15:dlblFieldTableCache>
                    </c15:dlblFTEntry>
                  </c15:dlblFieldTable>
                  <c15:showDataLabelsRange val="0"/>
                </c:ext>
                <c:ext xmlns:c16="http://schemas.microsoft.com/office/drawing/2014/chart" uri="{C3380CC4-5D6E-409C-BE32-E72D297353CC}">
                  <c16:uniqueId val="{00000006-C555-4986-99C9-473C886C6434}"/>
                </c:ext>
              </c:extLst>
            </c:dLbl>
            <c:dLbl>
              <c:idx val="7"/>
              <c:tx>
                <c:strRef>
                  <c:f>Daten_Diagramme!$D$21</c:f>
                  <c:strCache>
                    <c:ptCount val="1"/>
                    <c:pt idx="0">
                      <c:v>3.4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{14356727-1990-4BF9-984A-60B9001C99AE}</c15:txfldGUID>
                      <c15:f>Daten_Diagramme!$D$21</c15:f>
                      <c15:dlblFieldTableCache>
                        <c:ptCount val="1"/>
                        <c:pt idx="0">
                          <c:v>3.4</c:v>
                        </c:pt>
                      </c15:dlblFieldTableCache>
                    </c15:dlblFTEntry>
                  </c15:dlblFieldTable>
                  <c15:showDataLabelsRange val="0"/>
                </c:ext>
                <c:ext xmlns:c16="http://schemas.microsoft.com/office/drawing/2014/chart" uri="{C3380CC4-5D6E-409C-BE32-E72D297353CC}">
                  <c16:uniqueId val="{00000007-C555-4986-99C9-473C886C6434}"/>
                </c:ext>
              </c:extLst>
            </c:dLbl>
            <c:dLbl>
              <c:idx val="8"/>
              <c:tx>
                <c:strRef>
                  <c:f>Daten_Diagramme!$D$22</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{C18A0F4C-27C4-4DDD-8A0B-6C73D35DB322}</c15:txfldGUID>
                      <c15:f>Daten_Diagramme!$D$22</c15:f>
                      <c15:dlblFieldTableCache>
                        <c:ptCount val="1"/>
                        <c:pt idx="0">
                          <c:v>-0.8</c:v>
                        </c:pt>
                      </c15:dlblFieldTableCache>
                    </c15:dlblFTEntry>
                  </c15:dlblFieldTable>
                  <c15:showDataLabelsRange val="0"/>
                </c:ext>
                <c:ext xmlns:c16="http://schemas.microsoft.com/office/drawing/2014/chart" uri="{C3380CC4-5D6E-409C-BE32-E72D297353CC}">
                  <c16:uniqueId val="{00000008-C555-4986-99C9-473C886C6434}"/>
                </c:ext>
              </c:extLst>
            </c:dLbl>
            <c:dLbl>
              <c:idx val="9"/>
              <c:tx>
                <c:strRef>
                  <c:f>Daten_Diagramme!$D$23</c:f>
                  <c:strCache>
                    <c:ptCount val="1"/>
                    <c:pt idx="0">
                      <c:v>6.4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{8C1C5282-354B-48A1-A23D-FF1353A602DA}</c15:txfldGUID>
                      <c15:f>Daten_Diagramme!$D$23</c15:f>
                      <c15:dlblFieldTableCache>
                        <c:ptCount val="1"/>
                        <c:pt idx="0">
                          <c:v>6.4</c:v>
                        </c:pt>
                      </c15:dlblFieldTableCache>
                    </c15:dlblFTEntry>
                  </c15:dlblFieldTable>
                  <c15:showDataLabelsRange val="0"/>
                </c:ext>
                <c:ext xmlns:c16="http://schemas.microsoft.com/office/drawing/2014/chart" uri="{C3380CC4-5D6E-409C-BE32-E72D297353CC}">
                  <c16:uniqueId val="{00000009-C555-4986-99C9-473C886C6434}"/>
                </c:ext>
              </c:extLst>
            </c:dLbl>
            <c:dLbl>
              <c:idx val="10"/>
              <c:tx>
                <c:strRef>
                  <c:f>Daten_Diagramme!$D$24</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{5D8BA185-15D7-4350-A188-609D29A7CA5B}</c15:txfldGUID>
                      <c15:f>Daten_Diagramme!$D$24</c15:f>
                      <c15:dlblFieldTableCache>
                        <c:ptCount val="1"/>
                        <c:pt idx="0">
                          <c:v>0.5</c:v>
                        </c:pt>
                      </c15:dlblFieldTableCache>
                    </c15:dlblFTEntry>
                  </c15:dlblFieldTable>
                  <c15:showDataLabelsRange val="0"/>
                </c:ext>
                <c:ext xmlns:c16="http://schemas.microsoft.com/office/drawing/2014/chart" uri="{C3380CC4-5D6E-409C-BE32-E72D297353CC}">
                  <c16:uniqueId val="{0000000A-C555-4986-99C9-473C886C6434}"/>
                </c:ext>
              </c:extLst>
            </c:dLbl>
            <c:dLbl>
              <c:idx val="11"/>
              <c:tx>
                <c:strRef>
                  <c:f>Daten_Diagramme!$D$25</c:f>
                  <c:strCache>
                    <c:ptCount val="1"/>
                    <c:pt idx="0">
                      <c:v>5.8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{FEA91AA9-5030-4686-A0F7-B55DEB2900CD}</c15:txfldGUID>
                      <c15:f>Daten_Diagramme!$D$25</c15:f>
                      <c15:dlblFieldTableCache>
                        <c:ptCount val="1"/>
                        <c:pt idx="0">
                          <c:v>5.8</c:v>
                        </c:pt>
                      </c15:dlblFieldTableCache>
                    </c15:dlblFTEntry>
                  </c15:dlblFieldTable>
                  <c15:showDataLabelsRange val="0"/>
                </c:ext>
                <c:ext xmlns:c16="http://schemas.microsoft.com/office/drawing/2014/chart" uri="{C3380CC4-5D6E-409C-BE32-E72D297353CC}">
                  <c16:uniqueId val="{0000000B-C555-4986-99C9-473C886C6434}"/>
                </c:ext>
              </c:extLst>
            </c:dLbl>
            <c:dLbl>
              <c:idx val="12"/>
              <c:tx>
                <c:strRef>
                  <c:f>Daten_Diagramme!$D$26</c:f>
                  <c:strCache>
                    <c:ptCount val="1"/>
                    <c:pt idx="0">
                      <c:v>8.2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{D781F889-5525-4DF1-995F-C884DFD8944C}</c15:txfldGUID>
                      <c15:f>Daten_Diagramme!$D$26</c15:f>
                      <c15:dlblFieldTableCache>
                        <c:ptCount val="1"/>
                        <c:pt idx="0">
                          <c:v>8.2</c:v>
                        </c:pt>
                      </c15:dlblFieldTableCache>
                    </c15:dlblFTEntry>
                  </c15:dlblFieldTable>
                  <c15:showDataLabelsRange val="0"/>
                </c:ext>
                <c:ext xmlns:c16="http://schemas.microsoft.com/office/drawing/2014/chart" uri="{C3380CC4-5D6E-409C-BE32-E72D297353CC}">
                  <c16:uniqueId val="{0000000C-C555-4986-99C9-473C886C6434}"/>
                </c:ext>
              </c:extLst>
            </c:dLbl>
            <c:dLbl>
              <c:idx val="13"/>
              <c:tx>
                <c:strRef>
                  <c:f>Daten_Diagramme!$D$27</c:f>
                  <c:strCache>
                    <c:ptCount val="1"/>
                    <c:pt idx="0">
                      <c:v>2.2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{C104FB9F-F593-4F7D-9AF0-63972D59E7DB}</c15:txfldGUID>
                      <c15:f>Daten_Diagramme!$D$27</c15:f>
                      <c15:dlblFieldTableCache>
                        <c:ptCount val="1"/>
                        <c:pt idx="0">
                          <c:v>2.2</c:v>
                        </c:pt>
                      </c15:dlblFieldTableCache>
                    </c15:dlblFTEntry>
                  </c15:dlblFieldTable>
                  <c15:showDataLabelsRange val="0"/>
                </c:ext>
                <c:ext xmlns:c16="http://schemas.microsoft.com/office/drawing/2014/chart" uri="{C3380CC4-5D6E-409C-BE32-E72D297353CC}">
                  <c16:uniqueId val="{0000000D-C555-4986-99C9-473C886C6434}"/>
                </c:ext>
              </c:extLst>
            </c:dLbl>
            <c:dLbl>
              <c:idx val="14"/>
              <c:tx>
                <c:strRef>
                  <c:f>Daten_Diagramme!$D$28</c:f>
                  <c:strCache>
                    <c:ptCount val="1"/>
                    <c:pt idx="0">
                      <c:v>-5.8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{90D3F5CC-C9EF-4C17-97A7-8935D0365F32}</c15:txfldGUID>
                      <c15:f>Daten_Diagramme!$D$28</c15:f>
                      <c15:dlblFieldTableCache>
                        <c:ptCount val="1"/>
                        <c:pt idx="0">
                          <c:v>-5.8</c:v>
                        </c:pt>
                      </c15:dlblFieldTableCache>
                    </c15:dlblFTEntry>
                  </c15:dlblFieldTable>
                  <c15:showDataLabelsRange val="0"/>
                </c:ext>
                <c:ext xmlns:c16="http://schemas.microsoft.com/office/drawing/2014/chart" uri="{C3380CC4-5D6E-409C-BE32-E72D297353CC}">
                  <c16:uniqueId val="{0000000E-C555-4986-99C9-473C886C6434}"/>
                </c:ext>
              </c:extLst>
            </c:dLbl>
            <c:dLbl>
              <c:idx val="15"/>
              <c:tx>
                <c:strRef>
                  <c:f>Daten_Diagramme!$D$29</c:f>
                  <c:strCache>
                    <c:ptCount val="1"/>
                    <c:pt idx="0">
                      <c:v>-24.4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{08765CD4-31A6-4CB8-88EA-D945CD098397}</c15:txfldGUID>
                      <c15:f>Daten_Diagramme!$D$29</c15:f>
                      <c15:dlblFieldTableCache>
                        <c:ptCount val="1"/>
                        <c:pt idx="0">
                          <c:v>-24.4</c:v>
                        </c:pt>
                      </c15:dlblFieldTableCache>
                    </c15:dlblFTEntry>
                  </c15:dlblFieldTable>
                  <c15:showDataLabelsRange val="0"/>
                </c:ext>
                <c:ext xmlns:c16="http://schemas.microsoft.com/office/drawing/2014/chart" uri="{C3380CC4-5D6E-409C-BE32-E72D297353CC}">
                  <c16:uniqueId val="{0000000F-C555-4986-99C9-473C886C6434}"/>
                </c:ext>
              </c:extLst>
            </c:dLbl>
            <c:dLbl>
              <c:idx val="16"/>
              <c:tx>
                <c:strRef>
                  <c:f>Daten_Diagramme!$D$30</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{DF1D28FD-31F0-4264-86D3-3FDC80E74DA1}</c15:txfldGUID>
                      <c15:f>Daten_Diagramme!$D$30</c15:f>
                      <c15:dlblFieldTableCache>
                        <c:ptCount val="1"/>
                        <c:pt idx="0">
                          <c:v>-1.5</c:v>
                        </c:pt>
                      </c15:dlblFieldTableCache>
                    </c15:dlblFTEntry>
                  </c15:dlblFieldTable>
                  <c15:showDataLabelsRange val="0"/>
                </c:ext>
                <c:ext xmlns:c16="http://schemas.microsoft.com/office/drawing/2014/chart" uri="{C3380CC4-5D6E-409C-BE32-E72D297353CC}">
                  <c16:uniqueId val="{00000010-C555-4986-99C9-473C886C6434}"/>
                </c:ext>
              </c:extLst>
            </c:dLbl>
            <c:dLbl>
              <c:idx val="17"/>
              <c:tx>
                <c:strRef>
                  <c:f>Daten_Diagramme!$D$31</c:f>
                  <c:strCache>
                    <c:ptCount val="1"/>
                    <c:pt idx="0">
                      <c:v>4.1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{510C01F3-4620-49D5-98CA-6B74639644DE}</c15:txfldGUID>
                      <c15:f>Daten_Diagramme!$D$31</c15:f>
                      <c15:dlblFieldTableCache>
                        <c:ptCount val="1"/>
                        <c:pt idx="0">
                          <c:v>4.1</c:v>
                        </c:pt>
                      </c15:dlblFieldTableCache>
                    </c15:dlblFTEntry>
                  </c15:dlblFieldTable>
                  <c15:showDataLabelsRange val="0"/>
                </c:ext>
                <c:ext xmlns:c16="http://schemas.microsoft.com/office/drawing/2014/chart" uri="{C3380CC4-5D6E-409C-BE32-E72D297353CC}">
                  <c16:uniqueId val="{00000011-C555-4986-99C9-473C886C6434}"/>
                </c:ext>
              </c:extLst>
            </c:dLbl>
            <c:dLbl>
              <c:idx val="18"/>
              <c:tx>
                <c:strRef>
                  <c:f>Daten_Diagramme!$D$32</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{08325BF7-36FE-41E5-A788-192FB09B89A4}</c15:txfldGUID>
                      <c15:f>Daten_Diagramme!$D$32</c15:f>
                      <c15:dlblFieldTableCache>
                        <c:ptCount val="1"/>
                        <c:pt idx="0">
                          <c:v>2.4</c:v>
                        </c:pt>
                      </c15:dlblFieldTableCache>
                    </c15:dlblFTEntry>
                  </c15:dlblFieldTable>
                  <c15:showDataLabelsRange val="0"/>
                </c:ext>
                <c:ext xmlns:c16="http://schemas.microsoft.com/office/drawing/2014/chart" uri="{C3380CC4-5D6E-409C-BE32-E72D297353CC}">
                  <c16:uniqueId val="{00000012-C555-4986-99C9-473C886C6434}"/>
                </c:ext>
              </c:extLst>
            </c:dLbl>
            <c:dLbl>
              <c:idx val="19"/>
              <c:tx>
                <c:strRef>
                  <c:f>Daten_Diagramme!$D$33</c:f>
                  <c:strCache>
                    <c:ptCount val="1"/>
                    <c:pt idx="0">
                      <c:v>2.5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{AA243893-4697-4CB2-8E0E-2D2323503FED}</c15:txfldGUID>
                      <c15:f>Daten_Diagramme!$D$33</c15:f>
                      <c15:dlblFieldTableCache>
                        <c:ptCount val="1"/>
                        <c:pt idx="0">
                          <c:v>2.5</c:v>
                        </c:pt>
                      </c15:dlblFieldTableCache>
                    </c15:dlblFTEntry>
                  </c15:dlblFieldTable>
                  <c15:showDataLabelsRange val="0"/>
                </c:ext>
                <c:ext xmlns:c16="http://schemas.microsoft.com/office/drawing/2014/chart" uri="{C3380CC4-5D6E-409C-BE32-E72D297353CC}">
                  <c16:uniqueId val="{00000013-C555-4986-99C9-473C886C6434}"/>
                </c:ext>
              </c:extLst>
            </c:dLbl>
            <c:dLbl>
              <c:idx val="20"/>
              <c:tx>
                <c:strRef>
                  <c:f>Daten_Diagramme!$D$34</c:f>
                  <c:strCache>
                    <c:ptCount val="1"/>
                    <c:pt idx="0">
                      <c:v>6.5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{2D57FA4F-FBDE-4243-975B-FC621A2BD168}</c15:txfldGUID>
                      <c15:f>Daten_Diagramme!$D$34</c15:f>
                      <c15:dlblFieldTableCache>
                        <c:ptCount val="1"/>
                        <c:pt idx="0">
                          <c:v>6.5</c:v>
                        </c:pt>
                      </c15:dlblFieldTableCache>
                    </c15:dlblFTEntry>
                  </c15:dlblFieldTable>
                  <c15:showDataLabelsRange val="0"/>
                </c:ext>
                <c:ext xmlns:c16="http://schemas.microsoft.com/office/drawing/2014/chart" uri="{C3380CC4-5D6E-409C-BE32-E72D297353CC}">
                  <c16:uniqueId val="{00000014-C555-4986-99C9-473C886C6434}"/>
                </c:ext>
              </c:extLst>
            </c:dLbl>
            <c:dLbl>
              <c:idx val="21"/>
              <c:tx>
                <c:strRef>
                  <c:f>Daten_Diagramme!$D$35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{38587467-B9CB-45AE-9209-049292B1AC44}</c15:txfldGUID>
                      <c15:f>Daten_Diagramme!$D$35</c15:f>
                      <c15:dlblFieldTableCache>
                        <c:ptCount val="1"/>
                        <c:pt idx="0">
                          <c:v>0.0</c:v>
                        </c:pt>
                      </c15:dlblFieldTableCache>
                    </c15:dlblFTEntry>
                  </c15:dlblFieldTable>
                  <c15:showDataLabelsRange val="0"/>
                </c:ext>
                <c:ext xmlns:c16="http://schemas.microsoft.com/office/drawing/2014/chart" uri="{C3380CC4-5D6E-409C-BE32-E72D297353CC}">
                  <c16:uniqueId val="{00000015-C555-4986-99C9-473C886C6434}"/>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{99266598-2E42-444D-8BB4-C6BC733875D1}</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C555-4986-99C9-473C886C6434}"/>
                </c:ext>
              </c:extLst>
            </c:dLbl>
            <c:dLbl>
              <c:idx val="23"/>
              <c:tx>
                <c:strRef>
                  <c:f>Daten_Diagramme!$D$37</c:f>
                  <c:strCache>
                    <c:ptCount val="1"/>
                    <c:pt idx="0">
                      <c:v>4.4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{C4EC5FC4-99BA-4B22-93E8-D4C4AEE038C6}</c15:txfldGUID>
                      <c15:f>Daten_Diagramme!$D$37</c15:f>
                      <c15:dlblFieldTableCache>
                        <c:ptCount val="1"/>
                        <c:pt idx="0">
                          <c:v>4.4</c:v>
                        </c:pt>
                      </c15:dlblFieldTableCache>
                    </c15:dlblFTEntry>
                  </c15:dlblFieldTable>
                  <c15:showDataLabelsRange val="0"/>
                </c:ext>
                <c:ext xmlns:c16="http://schemas.microsoft.com/office/drawing/2014/chart" uri="{C3380CC4-5D6E-409C-BE32-E72D297353CC}">
                  <c16:uniqueId val="{00000017-C555-4986-99C9-473C886C6434}"/>
                </c:ext>
              </c:extLst>
            </c:dLbl>
            <c:dLbl>
              <c:idx val="24"/>
              <c:layout>
                <c:manualLayout>
                  <c:x val="4.7769028871392123E-3"/>
                  <c:y val="-4.6876052205785108E-5"/>
                </c:manualLayout>
              </c:layout>
              <c:tx>
                <c:strRef>
                  <c:f>Daten_Diagramme!$D$38</c:f>
                  <c:strCache>
                    <c:ptCount val="1"/>
                    <c:pt idx="0">
                      <c:v>1.3</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{D87B7C07-5D95-4E07-87EC-526ECB6B1C91}</c15:txfldGUID>
                      <c15:f>Daten_Diagramme!$D$38</c15:f>
                      <c15:dlblFieldTableCache>
                        <c:ptCount val="1"/>
                        <c:pt idx="0">
                          <c:v>1.3</c:v>
                        </c:pt>
                      </c15:dlblFieldTableCache>
                    </c15:dlblFTEntry>
                  </c15:dlblFieldTable>
                  <c15:showDataLabelsRange val="0"/>
                </c:ext>
                <c:ext xmlns:c16="http://schemas.microsoft.com/office/drawing/2014/chart" uri="{C3380CC4-5D6E-409C-BE32-E72D297353CC}">
                  <c16:uniqueId val="{00000018-C555-4986-99C9-473C886C6434}"/>
                </c:ext>
              </c:extLst>
            </c:dLbl>
            <c:dLbl>
              <c:idx val="25"/>
              <c:tx>
                <c:strRef>
                  <c:f>Daten_Diagramme!$D$39</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{A35D8193-0C5A-4905-B453-A2E7673914BA}</c15:txfldGUID>
                      <c15:f>Daten_Diagramme!$D$39</c15:f>
                      <c15:dlblFieldTableCache>
                        <c:ptCount val="1"/>
                        <c:pt idx="0">
                          <c:v>1.5</c:v>
                        </c:pt>
                      </c15:dlblFieldTableCache>
                    </c15:dlblFTEntry>
                  </c15:dlblFieldTable>
                  <c15:showDataLabelsRange val="0"/>
                </c:ext>
                <c:ext xmlns:c16="http://schemas.microsoft.com/office/drawing/2014/chart" uri="{C3380CC4-5D6E-409C-BE32-E72D297353CC}">
                  <c16:uniqueId val="{00000019-C555-4986-99C9-473C886C6434}"/>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{5D949908-C25F-4B61-B89D-9739B123D192}</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C555-4986-99C9-473C886C6434}"/>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{5B48609E-8E04-4B43-B1EC-5EFAF38B738C}</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C555-4986-99C9-473C886C6434}"/>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{93E8710D-3CB1-4B0D-941F-989C7A86E130}</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C555-4986-99C9-473C886C6434}"/>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{BC1C4AF2-20B5-4286-9FA6-2B2AD28EB6DA}</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C555-4986-99C9-473C886C6434}"/>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{00B94593-20AD-4004-A79A-F9E5BA251381}</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C555-4986-99C9-473C886C6434}"/>
                </c:ext>
              </c:extLst>
            </c:dLbl>
            <c:dLbl>
              <c:idx val="31"/>
              <c:tx>
                <c:strRef>
                  <c:f>Daten_Diagramme!$D$45</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{75FE2892-3364-4231-98E3-B9CB3421E026}</c15:txfldGUID>
                      <c15:f>Daten_Diagramme!$D$45</c15:f>
                      <c15:dlblFieldTableCache>
                        <c:ptCount val="1"/>
                        <c:pt idx="0">
                          <c:v>1.5</c:v>
                        </c:pt>
                      </c15:dlblFieldTableCache>
                    </c15:dlblFTEntry>
                  </c15:dlblFieldTable>
                  <c15:showDataLabelsRange val="0"/>
                </c:ext>
                <c:ext xmlns:c16="http://schemas.microsoft.com/office/drawing/2014/chart" uri="{C3380CC4-5D6E-409C-BE32-E72D297353CC}">
                  <c16:uniqueId val="{0000001F-C555-4986-99C9-473C886C6434}"/>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1.4373767873630625</c:v>
                </c:pt>
                <c:pt idx="1">
                  <c:v>4.3577981651376145</c:v>
                </c:pt>
                <c:pt idx="2">
                  <c:v>4.972375690607735</c:v>
                </c:pt>
                <c:pt idx="3">
                  <c:v>0.37332257088083948</c:v>
                </c:pt>
                <c:pt idx="4">
                  <c:v>-0.21361000915471468</c:v>
                </c:pt>
                <c:pt idx="5">
                  <c:v>0.91348737238044064</c:v>
                </c:pt>
                <c:pt idx="6">
                  <c:v>-0.66603235014272122</c:v>
                </c:pt>
                <c:pt idx="7">
                  <c:v>3.3519553072625698</c:v>
                </c:pt>
                <c:pt idx="8">
                  <c:v>-0.75483091787439616</c:v>
                </c:pt>
                <c:pt idx="9">
                  <c:v>6.4236111111111107</c:v>
                </c:pt>
                <c:pt idx="10">
                  <c:v>0.4793863854266539</c:v>
                </c:pt>
                <c:pt idx="11">
                  <c:v>5.7620817843866172</c:v>
                </c:pt>
                <c:pt idx="12">
                  <c:v>8.2311733800350257</c:v>
                </c:pt>
                <c:pt idx="13">
                  <c:v>2.183749754082235</c:v>
                </c:pt>
                <c:pt idx="14">
                  <c:v>-5.8161350844277671</c:v>
                </c:pt>
                <c:pt idx="15">
                  <c:v>-24.423963133640552</c:v>
                </c:pt>
                <c:pt idx="16">
                  <c:v>-1.4864172219374681</c:v>
                </c:pt>
                <c:pt idx="17">
                  <c:v>4.0632054176072234</c:v>
                </c:pt>
                <c:pt idx="18">
                  <c:v>2.4024024024024024</c:v>
                </c:pt>
                <c:pt idx="19">
                  <c:v>2.458628841607565</c:v>
                </c:pt>
                <c:pt idx="20">
                  <c:v>6.5430752453653218</c:v>
                </c:pt>
                <c:pt idx="21">
                  <c:v>0</c:v>
                </c:pt>
                <c:pt idx="23">
                  <c:v>4.3577981651376145</c:v>
                </c:pt>
                <c:pt idx="24">
                  <c:v>1.2576776835331969</c:v>
                </c:pt>
                <c:pt idx="25">
                  <c:v>1.4829937213512576</c:v>
                </c:pt>
              </c:numCache>
            </c:numRef>
          </c:val>
          <c:extLst>
            <c:ext xmlns:c16="http://schemas.microsoft.com/office/drawing/2014/chart" uri="{C3380CC4-5D6E-409C-BE32-E72D297353CC}">
              <c16:uniqueId val="{00000020-C555-4986-99C9-473C886C6434}"/>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{6AAC405C-3096-45BD-A0F3-647F92B06BE5}</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C555-4986-99C9-473C886C6434}"/>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{EABB2154-12F5-4444-878D-C34100487A0E}</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C555-4986-99C9-473C886C6434}"/>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{8851E757-BEE1-4295-8B59-8018FF66194C}</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C555-4986-99C9-473C886C6434}"/>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{1594288E-C75D-4206-B5FB-2708AAB09E7F}</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C555-4986-99C9-473C886C6434}"/>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{4B941771-CE5A-4BDA-99E5-6BC5C670920D}</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C555-4986-99C9-473C886C6434}"/>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{023EDC45-B9C7-44C2-96B6-83A8D674E54C}</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C555-4986-99C9-473C886C6434}"/>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{B7919CCB-DAA8-4B36-B421-A02B20A9A882}</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C555-4986-99C9-473C886C6434}"/>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{9A1F78FB-A6E4-4C28-B7F4-39FE61E48A91}</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C555-4986-99C9-473C886C6434}"/>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{0AA64B51-B4C7-4FF3-ACCA-7A62A03E1176}</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C555-4986-99C9-473C886C6434}"/>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{25F03134-76B8-47BA-9F5B-4F07278C43D8}</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C555-4986-99C9-473C886C6434}"/>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{4389F49B-30F9-470D-ACFA-24112803DE11}</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C555-4986-99C9-473C886C6434}"/>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{BD7D8139-0F6C-4025-864F-5057E7D48991}</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C555-4986-99C9-473C886C6434}"/>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{87CFECDB-4BE1-426B-A05B-50A173491DC0}</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C555-4986-99C9-473C886C6434}"/>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{4569EA40-306A-482E-B26B-A796609767A2}</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C555-4986-99C9-473C886C6434}"/>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{1AB76280-8093-4D45-A28E-C5CF696604E4}</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C555-4986-99C9-473C886C6434}"/>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{1A813DC1-78CC-45F8-B50D-FF6A27967C84}</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C555-4986-99C9-473C886C6434}"/>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{818440A0-7873-407C-BFCE-D7F316D6F093}</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C555-4986-99C9-473C886C6434}"/>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{7A8B03DE-D9E9-4C91-BB22-BF9E55EF4C39}</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C555-4986-99C9-473C886C6434}"/>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{41CFFD12-9830-413D-B908-4444C229E2CF}</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C555-4986-99C9-473C886C6434}"/>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{3C3EF53A-832A-4E09-A653-0E4182E9DA4E}</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C555-4986-99C9-473C886C6434}"/>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{08DC1376-C5B3-4AF5-81BF-C2EC9533E6A4}</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C555-4986-99C9-473C886C6434}"/>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{DEE9EA9D-C267-4140-BFD8-EFE7B67E0B8E}</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C555-4986-99C9-473C886C6434}"/>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{2A2CA2CE-D5BF-4CB2-8895-4360DFCDF4E2}</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C555-4986-99C9-473C886C6434}"/>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{6D93E478-6C99-4773-82E3-1D77142ED760}</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C555-4986-99C9-473C886C6434}"/>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{AC41E71A-E2AF-4843-85A2-B59F6F0EEA67}</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C555-4986-99C9-473C886C6434}"/>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{FAA5D35E-2FC5-484F-9C01-A4564167E902}</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C555-4986-99C9-473C886C6434}"/>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{84244AB1-3424-406A-9981-EBEF6A88D62A}</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C555-4986-99C9-473C886C6434}"/>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{25EF1B52-38F3-4587-A4E9-318E4EE6627B}</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C555-4986-99C9-473C886C6434}"/>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{8932F5F3-09CD-4E1F-BC85-6D2FA9C4E8E2}</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C555-4986-99C9-473C886C6434}"/>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{4EC5CA95-58C6-400C-891E-051E298EC056}</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C555-4986-99C9-473C886C6434}"/>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{6349BEED-8436-4185-91DD-E43859F1E860}</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C555-4986-99C9-473C886C6434}"/>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{5B45580C-DFD4-4631-B5F9-CB57729FCBE2}</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C555-4986-99C9-473C886C6434}"/>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C555-4986-99C9-473C886C6434}"/>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C555-4986-99C9-473C886C6434}"/>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{E3BDBC20-8D65-441F-94EF-7B3798A66E0F}</c15:txfldGUID>
                      <c15:f>Daten_Diagramme!$E$14</c15:f>
                      <c15:dlblFieldTableCache>
                        <c:ptCount val="1"/>
                        <c:pt idx="0">
                          <c:v>-0.6</c:v>
                        </c:pt>
                      </c15:dlblFieldTableCache>
                    </c15:dlblFTEntry>
                  </c15:dlblFieldTable>
                  <c15:showDataLabelsRange val="0"/>
                </c:ext>
                <c:ext xmlns:c16="http://schemas.microsoft.com/office/drawing/2014/chart" uri="{C3380CC4-5D6E-409C-BE32-E72D297353CC}">
                  <c16:uniqueId val="{00000000-9A14-4D09-AEA7-6934DFFEA190}"/>
                </c:ext>
              </c:extLst>
            </c:dLbl>
            <c:dLbl>
              <c:idx val="1"/>
              <c:tx>
                <c:strRef>
                  <c:f>Daten_Diagramme!$E$15</c:f>
                  <c:strCache>
                    <c:ptCount val="1"/>
                    <c:pt idx="0">
                      <c:v>12.7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{EEB2EBC0-B75E-4C9C-8955-8AA582ACDC88}</c15:txfldGUID>
                      <c15:f>Daten_Diagramme!$E$15</c15:f>
                      <c15:dlblFieldTableCache>
                        <c:ptCount val="1"/>
                        <c:pt idx="0">
                          <c:v>12.7</c:v>
                        </c:pt>
                      </c15:dlblFieldTableCache>
                    </c15:dlblFTEntry>
                  </c15:dlblFieldTable>
                  <c15:showDataLabelsRange val="0"/>
                </c:ext>
                <c:ext xmlns:c16="http://schemas.microsoft.com/office/drawing/2014/chart" uri="{C3380CC4-5D6E-409C-BE32-E72D297353CC}">
                  <c16:uniqueId val="{00000001-9A14-4D09-AEA7-6934DFFEA190}"/>
                </c:ext>
              </c:extLst>
            </c:dLbl>
            <c:dLbl>
              <c:idx val="2"/>
              <c:tx>
                <c:strRef>
                  <c:f>Daten_Diagramme!$E$16</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{3649F03E-23AD-45CC-93B9-9655AEF5C428}</c15:txfldGUID>
                      <c15:f>Daten_Diagramme!$E$16</c15:f>
                      <c15:dlblFieldTableCache>
                        <c:ptCount val="1"/>
                        <c:pt idx="0">
                          <c:v>0.7</c:v>
                        </c:pt>
                      </c15:dlblFieldTableCache>
                    </c15:dlblFTEntry>
                  </c15:dlblFieldTable>
                  <c15:showDataLabelsRange val="0"/>
                </c:ext>
                <c:ext xmlns:c16="http://schemas.microsoft.com/office/drawing/2014/chart" uri="{C3380CC4-5D6E-409C-BE32-E72D297353CC}">
                  <c16:uniqueId val="{00000002-9A14-4D09-AEA7-6934DFFEA190}"/>
                </c:ext>
              </c:extLst>
            </c:dLbl>
            <c:dLbl>
              <c:idx val="3"/>
              <c:tx>
                <c:strRef>
                  <c:f>Daten_Diagramme!$E$17</c:f>
                  <c:strCache>
                    <c:ptCount val="1"/>
                    <c:pt idx="0">
                      <c:v>-5.3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{E071E533-B9AD-40CA-AF90-E91684B93A66}</c15:txfldGUID>
                      <c15:f>Daten_Diagramme!$E$17</c15:f>
                      <c15:dlblFieldTableCache>
                        <c:ptCount val="1"/>
                        <c:pt idx="0">
                          <c:v>-5.3</c:v>
                        </c:pt>
                      </c15:dlblFieldTableCache>
                    </c15:dlblFTEntry>
                  </c15:dlblFieldTable>
                  <c15:showDataLabelsRange val="0"/>
                </c:ext>
                <c:ext xmlns:c16="http://schemas.microsoft.com/office/drawing/2014/chart" uri="{C3380CC4-5D6E-409C-BE32-E72D297353CC}">
                  <c16:uniqueId val="{00000003-9A14-4D09-AEA7-6934DFFEA190}"/>
                </c:ext>
              </c:extLst>
            </c:dLbl>
            <c:dLbl>
              <c:idx val="4"/>
              <c:tx>
                <c:strRef>
                  <c:f>Daten_Diagramme!$E$18</c:f>
                  <c:strCache>
                    <c:ptCount val="1"/>
                    <c:pt idx="0">
                      <c:v>-3.8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{998BC1EC-CB2B-45FF-BC65-C859C505333B}</c15:txfldGUID>
                      <c15:f>Daten_Diagramme!$E$18</c15:f>
                      <c15:dlblFieldTableCache>
                        <c:ptCount val="1"/>
                        <c:pt idx="0">
                          <c:v>-3.8</c:v>
                        </c:pt>
                      </c15:dlblFieldTableCache>
                    </c15:dlblFTEntry>
                  </c15:dlblFieldTable>
                  <c15:showDataLabelsRange val="0"/>
                </c:ext>
                <c:ext xmlns:c16="http://schemas.microsoft.com/office/drawing/2014/chart" uri="{C3380CC4-5D6E-409C-BE32-E72D297353CC}">
                  <c16:uniqueId val="{00000004-9A14-4D09-AEA7-6934DFFEA190}"/>
                </c:ext>
              </c:extLst>
            </c:dLbl>
            <c:dLbl>
              <c:idx val="5"/>
              <c:tx>
                <c:strRef>
                  <c:f>Daten_Diagramme!$E$19</c:f>
                  <c:strCache>
                    <c:ptCount val="1"/>
                    <c:pt idx="0">
                      <c:v>-8.5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{2C92692F-2FC4-422E-955F-9F29729C76D6}</c15:txfldGUID>
                      <c15:f>Daten_Diagramme!$E$19</c15:f>
                      <c15:dlblFieldTableCache>
                        <c:ptCount val="1"/>
                        <c:pt idx="0">
                          <c:v>-8.5</c:v>
                        </c:pt>
                      </c15:dlblFieldTableCache>
                    </c15:dlblFTEntry>
                  </c15:dlblFieldTable>
                  <c15:showDataLabelsRange val="0"/>
                </c:ext>
                <c:ext xmlns:c16="http://schemas.microsoft.com/office/drawing/2014/chart" uri="{C3380CC4-5D6E-409C-BE32-E72D297353CC}">
                  <c16:uniqueId val="{00000005-9A14-4D09-AEA7-6934DFFEA190}"/>
                </c:ext>
              </c:extLst>
            </c:dLbl>
            <c:dLbl>
              <c:idx val="6"/>
              <c:tx>
                <c:strRef>
                  <c:f>Daten_Diagramme!$E$20</c:f>
                  <c:strCache>
                    <c:ptCount val="1"/>
                    <c:pt idx="0">
                      <c:v>-4.0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{179388B9-8C64-4928-A282-CCD98D418AAF}</c15:txfldGUID>
                      <c15:f>Daten_Diagramme!$E$20</c15:f>
                      <c15:dlblFieldTableCache>
                        <c:ptCount val="1"/>
                        <c:pt idx="0">
                          <c:v>-4.0</c:v>
                        </c:pt>
                      </c15:dlblFieldTableCache>
                    </c15:dlblFTEntry>
                  </c15:dlblFieldTable>
                  <c15:showDataLabelsRange val="0"/>
                </c:ext>
                <c:ext xmlns:c16="http://schemas.microsoft.com/office/drawing/2014/chart" uri="{C3380CC4-5D6E-409C-BE32-E72D297353CC}">
                  <c16:uniqueId val="{00000006-9A14-4D09-AEA7-6934DFFEA190}"/>
                </c:ext>
              </c:extLst>
            </c:dLbl>
            <c:dLbl>
              <c:idx val="7"/>
              <c:tx>
                <c:strRef>
                  <c:f>Daten_Diagramme!$E$21</c:f>
                  <c:strCache>
                    <c:ptCount val="1"/>
                    <c:pt idx="0">
                      <c:v>-0.3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{FAF8D41E-A26E-4AA5-8C15-4DF0F06DAC7A}</c15:txfldGUID>
                      <c15:f>Daten_Diagramme!$E$21</c15:f>
                      <c15:dlblFieldTableCache>
                        <c:ptCount val="1"/>
                        <c:pt idx="0">
                          <c:v>-0.3</c:v>
                        </c:pt>
                      </c15:dlblFieldTableCache>
                    </c15:dlblFTEntry>
                  </c15:dlblFieldTable>
                  <c15:showDataLabelsRange val="0"/>
                </c:ext>
                <c:ext xmlns:c16="http://schemas.microsoft.com/office/drawing/2014/chart" uri="{C3380CC4-5D6E-409C-BE32-E72D297353CC}">
                  <c16:uniqueId val="{00000007-9A14-4D09-AEA7-6934DFFEA190}"/>
                </c:ext>
              </c:extLst>
            </c:dLbl>
            <c:dLbl>
              <c:idx val="8"/>
              <c:tx>
                <c:strRef>
                  <c:f>Daten_Diagramme!$E$22</c:f>
                  <c:strCache>
                    <c:ptCount val="1"/>
                    <c:pt idx="0">
                      <c:v>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{86F90497-5EA8-4ED7-A639-7B01464FEC3F}</c15:txfldGUID>
                      <c15:f>Daten_Diagramme!$E$22</c15:f>
                      <c15:dlblFieldTableCache>
                        <c:ptCount val="1"/>
                        <c:pt idx="0">
                          <c:v>0.3</c:v>
                        </c:pt>
                      </c15:dlblFieldTableCache>
                    </c15:dlblFTEntry>
                  </c15:dlblFieldTable>
                  <c15:showDataLabelsRange val="0"/>
                </c:ext>
                <c:ext xmlns:c16="http://schemas.microsoft.com/office/drawing/2014/chart" uri="{C3380CC4-5D6E-409C-BE32-E72D297353CC}">
                  <c16:uniqueId val="{00000008-9A14-4D09-AEA7-6934DFFEA190}"/>
                </c:ext>
              </c:extLst>
            </c:dLbl>
            <c:dLbl>
              <c:idx val="9"/>
              <c:tx>
                <c:strRef>
                  <c:f>Daten_Diagramme!$E$23</c:f>
                  <c:strCache>
                    <c:ptCount val="1"/>
                    <c:pt idx="0">
                      <c:v>2.5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{FA595334-A233-405F-8BD5-6D78EAB76AC0}</c15:txfldGUID>
                      <c15:f>Daten_Diagramme!$E$23</c15:f>
                      <c15:dlblFieldTableCache>
                        <c:ptCount val="1"/>
                        <c:pt idx="0">
                          <c:v>2.5</c:v>
                        </c:pt>
                      </c15:dlblFieldTableCache>
                    </c15:dlblFTEntry>
                  </c15:dlblFieldTable>
                  <c15:showDataLabelsRange val="0"/>
                </c:ext>
                <c:ext xmlns:c16="http://schemas.microsoft.com/office/drawing/2014/chart" uri="{C3380CC4-5D6E-409C-BE32-E72D297353CC}">
                  <c16:uniqueId val="{00000009-9A14-4D09-AEA7-6934DFFEA190}"/>
                </c:ext>
              </c:extLst>
            </c:dLbl>
            <c:dLbl>
              <c:idx val="10"/>
              <c:tx>
                <c:strRef>
                  <c:f>Daten_Diagramme!$E$24</c:f>
                  <c:strCache>
                    <c:ptCount val="1"/>
                    <c:pt idx="0">
                      <c:v>-9.2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{2AA05260-3ADA-432E-BDB6-8BCD1347727A}</c15:txfldGUID>
                      <c15:f>Daten_Diagramme!$E$24</c15:f>
                      <c15:dlblFieldTableCache>
                        <c:ptCount val="1"/>
                        <c:pt idx="0">
                          <c:v>-9.2</c:v>
                        </c:pt>
                      </c15:dlblFieldTableCache>
                    </c15:dlblFTEntry>
                  </c15:dlblFieldTable>
                  <c15:showDataLabelsRange val="0"/>
                </c:ext>
                <c:ext xmlns:c16="http://schemas.microsoft.com/office/drawing/2014/chart" uri="{C3380CC4-5D6E-409C-BE32-E72D297353CC}">
                  <c16:uniqueId val="{0000000A-9A14-4D09-AEA7-6934DFFEA190}"/>
                </c:ext>
              </c:extLst>
            </c:dLbl>
            <c:dLbl>
              <c:idx val="11"/>
              <c:tx>
                <c:strRef>
                  <c:f>Daten_Diagramme!$E$25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{2AD97F45-930A-4A5E-B265-0365EA74A389}</c15:txfldGUID>
                      <c15:f>Daten_Diagramme!$E$25</c15:f>
                      <c15:dlblFieldTableCache>
                        <c:ptCount val="1"/>
                        <c:pt idx="0">
                          <c:v>*</c:v>
                        </c:pt>
                      </c15:dlblFieldTableCache>
                    </c15:dlblFTEntry>
                  </c15:dlblFieldTable>
                  <c15:showDataLabelsRange val="0"/>
                </c:ext>
                <c:ext xmlns:c16="http://schemas.microsoft.com/office/drawing/2014/chart" uri="{C3380CC4-5D6E-409C-BE32-E72D297353CC}">
                  <c16:uniqueId val="{0000000B-9A14-4D09-AEA7-6934DFFEA190}"/>
                </c:ext>
              </c:extLst>
            </c:dLbl>
            <c:dLbl>
              <c:idx val="12"/>
              <c:tx>
                <c:strRef>
                  <c:f>Daten_Diagramme!$E$26</c:f>
                  <c:strCache>
                    <c:ptCount val="1"/>
                    <c:pt idx="0">
                      <c:v>11.0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{E51314EF-F32B-4AF4-BD60-A3B1ADF7D7D3}</c15:txfldGUID>
                      <c15:f>Daten_Diagramme!$E$26</c15:f>
                      <c15:dlblFieldTableCache>
                        <c:ptCount val="1"/>
                        <c:pt idx="0">
                          <c:v>11.0</c:v>
                        </c:pt>
                      </c15:dlblFieldTableCache>
                    </c15:dlblFTEntry>
                  </c15:dlblFieldTable>
                  <c15:showDataLabelsRange val="0"/>
                </c:ext>
                <c:ext xmlns:c16="http://schemas.microsoft.com/office/drawing/2014/chart" uri="{C3380CC4-5D6E-409C-BE32-E72D297353CC}">
                  <c16:uniqueId val="{0000000C-9A14-4D09-AEA7-6934DFFEA190}"/>
                </c:ext>
              </c:extLst>
            </c:dLbl>
            <c:dLbl>
              <c:idx val="13"/>
              <c:tx>
                <c:strRef>
                  <c:f>Daten_Diagramme!$E$27</c:f>
                  <c:strCache>
                    <c:ptCount val="1"/>
                    <c:pt idx="0">
                      <c:v>-1.6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{311EF85F-A669-48DF-8667-CC72D4724E76}</c15:txfldGUID>
                      <c15:f>Daten_Diagramme!$E$27</c15:f>
                      <c15:dlblFieldTableCache>
                        <c:ptCount val="1"/>
                        <c:pt idx="0">
                          <c:v>-1.6</c:v>
                        </c:pt>
                      </c15:dlblFieldTableCache>
                    </c15:dlblFTEntry>
                  </c15:dlblFieldTable>
                  <c15:showDataLabelsRange val="0"/>
                </c:ext>
                <c:ext xmlns:c16="http://schemas.microsoft.com/office/drawing/2014/chart" uri="{C3380CC4-5D6E-409C-BE32-E72D297353CC}">
                  <c16:uniqueId val="{0000000D-9A14-4D09-AEA7-6934DFFEA190}"/>
                </c:ext>
              </c:extLst>
            </c:dLbl>
            <c:dLbl>
              <c:idx val="14"/>
              <c:tx>
                <c:strRef>
                  <c:f>Daten_Diagramme!$E$28</c:f>
                  <c:strCache>
                    <c:ptCount val="1"/>
                    <c:pt idx="0">
                      <c:v>8.2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{2DFE0858-9FFB-48A9-A805-27BD231049DF}</c15:txfldGUID>
                      <c15:f>Daten_Diagramme!$E$28</c15:f>
                      <c15:dlblFieldTableCache>
                        <c:ptCount val="1"/>
                        <c:pt idx="0">
                          <c:v>8.2</c:v>
                        </c:pt>
                      </c15:dlblFieldTableCache>
                    </c15:dlblFTEntry>
                  </c15:dlblFieldTable>
                  <c15:showDataLabelsRange val="0"/>
                </c:ext>
                <c:ext xmlns:c16="http://schemas.microsoft.com/office/drawing/2014/chart" uri="{C3380CC4-5D6E-409C-BE32-E72D297353CC}">
                  <c16:uniqueId val="{0000000E-9A14-4D09-AEA7-6934DFFEA190}"/>
                </c:ext>
              </c:extLst>
            </c:dLbl>
            <c:dLbl>
              <c:idx val="15"/>
              <c:tx>
                <c:strRef>
                  <c:f>Daten_Diagramme!$E$29</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{407830A7-DFA5-453C-A2C7-830ED5B0D76B}</c15:txfldGUID>
                      <c15:f>Daten_Diagramme!$E$29</c15:f>
                      <c15:dlblFieldTableCache>
                        <c:ptCount val="1"/>
                        <c:pt idx="0">
                          <c:v>*</c:v>
                        </c:pt>
                      </c15:dlblFieldTableCache>
                    </c15:dlblFTEntry>
                  </c15:dlblFieldTable>
                  <c15:showDataLabelsRange val="0"/>
                </c:ext>
                <c:ext xmlns:c16="http://schemas.microsoft.com/office/drawing/2014/chart" uri="{C3380CC4-5D6E-409C-BE32-E72D297353CC}">
                  <c16:uniqueId val="{0000000F-9A14-4D09-AEA7-6934DFFEA190}"/>
                </c:ext>
              </c:extLst>
            </c:dLbl>
            <c:dLbl>
              <c:idx val="16"/>
              <c:tx>
                <c:strRef>
                  <c:f>Daten_Diagramme!$E$30</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{D834FC12-282E-4265-94AF-CEF808B96744}</c15:txfldGUID>
                      <c15:f>Daten_Diagramme!$E$30</c15:f>
                      <c15:dlblFieldTableCache>
                        <c:ptCount val="1"/>
                        <c:pt idx="0">
                          <c:v>2.8</c:v>
                        </c:pt>
                      </c15:dlblFieldTableCache>
                    </c15:dlblFTEntry>
                  </c15:dlblFieldTable>
                  <c15:showDataLabelsRange val="0"/>
                </c:ext>
                <c:ext xmlns:c16="http://schemas.microsoft.com/office/drawing/2014/chart" uri="{C3380CC4-5D6E-409C-BE32-E72D297353CC}">
                  <c16:uniqueId val="{00000010-9A14-4D09-AEA7-6934DFFEA190}"/>
                </c:ext>
              </c:extLst>
            </c:dLbl>
            <c:dLbl>
              <c:idx val="17"/>
              <c:tx>
                <c:strRef>
                  <c:f>Daten_Diagramme!$E$31</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{24EECFDE-630D-4DE6-AF1F-535538567359}</c15:txfldGUID>
                      <c15:f>Daten_Diagramme!$E$31</c15:f>
                      <c15:dlblFieldTableCache>
                        <c:ptCount val="1"/>
                        <c:pt idx="0">
                          <c:v>-0.4</c:v>
                        </c:pt>
                      </c15:dlblFieldTableCache>
                    </c15:dlblFTEntry>
                  </c15:dlblFieldTable>
                  <c15:showDataLabelsRange val="0"/>
                </c:ext>
                <c:ext xmlns:c16="http://schemas.microsoft.com/office/drawing/2014/chart" uri="{C3380CC4-5D6E-409C-BE32-E72D297353CC}">
                  <c16:uniqueId val="{00000011-9A14-4D09-AEA7-6934DFFEA190}"/>
                </c:ext>
              </c:extLst>
            </c:dLbl>
            <c:dLbl>
              <c:idx val="18"/>
              <c:tx>
                <c:strRef>
                  <c:f>Daten_Diagramme!$E$32</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{67B7E326-0EDF-41DD-9A09-D92533D10120}</c15:txfldGUID>
                      <c15:f>Daten_Diagramme!$E$32</c15:f>
                      <c15:dlblFieldTableCache>
                        <c:ptCount val="1"/>
                        <c:pt idx="0">
                          <c:v>0.0</c:v>
                        </c:pt>
                      </c15:dlblFieldTableCache>
                    </c15:dlblFTEntry>
                  </c15:dlblFieldTable>
                  <c15:showDataLabelsRange val="0"/>
                </c:ext>
                <c:ext xmlns:c16="http://schemas.microsoft.com/office/drawing/2014/chart" uri="{C3380CC4-5D6E-409C-BE32-E72D297353CC}">
                  <c16:uniqueId val="{00000012-9A14-4D09-AEA7-6934DFFEA190}"/>
                </c:ext>
              </c:extLst>
            </c:dLbl>
            <c:dLbl>
              <c:idx val="19"/>
              <c:tx>
                <c:strRef>
                  <c:f>Daten_Diagramme!$E$33</c:f>
                  <c:strCache>
                    <c:ptCount val="1"/>
                    <c:pt idx="0">
                      <c:v>-7.5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{C0EBDFE2-1D50-4060-BFD6-01B01DAEC81B}</c15:txfldGUID>
                      <c15:f>Daten_Diagramme!$E$33</c15:f>
                      <c15:dlblFieldTableCache>
                        <c:ptCount val="1"/>
                        <c:pt idx="0">
                          <c:v>-7.5</c:v>
                        </c:pt>
                      </c15:dlblFieldTableCache>
                    </c15:dlblFTEntry>
                  </c15:dlblFieldTable>
                  <c15:showDataLabelsRange val="0"/>
                </c:ext>
                <c:ext xmlns:c16="http://schemas.microsoft.com/office/drawing/2014/chart" uri="{C3380CC4-5D6E-409C-BE32-E72D297353CC}">
                  <c16:uniqueId val="{00000013-9A14-4D09-AEA7-6934DFFEA190}"/>
                </c:ext>
              </c:extLst>
            </c:dLbl>
            <c:dLbl>
              <c:idx val="20"/>
              <c:tx>
                <c:strRef>
                  <c:f>Daten_Diagramme!$E$34</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{6E84CF79-9A9F-4B09-8EAC-2E150B8E7721}</c15:txfldGUID>
                      <c15:f>Daten_Diagramme!$E$34</c15:f>
                      <c15:dlblFieldTableCache>
                        <c:ptCount val="1"/>
                        <c:pt idx="0">
                          <c:v>-0.8</c:v>
                        </c:pt>
                      </c15:dlblFieldTableCache>
                    </c15:dlblFTEntry>
                  </c15:dlblFieldTable>
                  <c15:showDataLabelsRange val="0"/>
                </c:ext>
                <c:ext xmlns:c16="http://schemas.microsoft.com/office/drawing/2014/chart" uri="{C3380CC4-5D6E-409C-BE32-E72D297353CC}">
                  <c16:uniqueId val="{00000014-9A14-4D09-AEA7-6934DFFEA190}"/>
                </c:ext>
              </c:extLst>
            </c:dLbl>
            <c:dLbl>
              <c:idx val="21"/>
              <c:tx>
                <c:strRef>
                  <c:f>Daten_Diagramme!$E$35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{574444F2-F39C-486D-9A2B-555378588BC1}</c15:txfldGUID>
                      <c15:f>Daten_Diagramme!$E$35</c15:f>
                      <c15:dlblFieldTableCache>
                        <c:ptCount val="1"/>
                        <c:pt idx="0">
                          <c:v>*</c:v>
                        </c:pt>
                      </c15:dlblFieldTableCache>
                    </c15:dlblFTEntry>
                  </c15:dlblFieldTable>
                  <c15:showDataLabelsRange val="0"/>
                </c:ext>
                <c:ext xmlns:c16="http://schemas.microsoft.com/office/drawing/2014/chart" uri="{C3380CC4-5D6E-409C-BE32-E72D297353CC}">
                  <c16:uniqueId val="{00000015-9A14-4D09-AEA7-6934DFFEA190}"/>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{123EC17C-4EAB-4E5C-8E73-44F48FA016B0}</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9A14-4D09-AEA7-6934DFFEA190}"/>
                </c:ext>
              </c:extLst>
            </c:dLbl>
            <c:dLbl>
              <c:idx val="23"/>
              <c:tx>
                <c:strRef>
                  <c:f>Daten_Diagramme!$E$37</c:f>
                  <c:strCache>
                    <c:ptCount val="1"/>
                    <c:pt idx="0">
                      <c:v>12.7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{285A4907-BC80-419F-BEDE-2EC4BA690B0B}</c15:txfldGUID>
                      <c15:f>Daten_Diagramme!$E$37</c15:f>
                      <c15:dlblFieldTableCache>
                        <c:ptCount val="1"/>
                        <c:pt idx="0">
                          <c:v>12.7</c:v>
                        </c:pt>
                      </c15:dlblFieldTableCache>
                    </c15:dlblFTEntry>
                  </c15:dlblFieldTable>
                  <c15:showDataLabelsRange val="0"/>
                </c:ext>
                <c:ext xmlns:c16="http://schemas.microsoft.com/office/drawing/2014/chart" uri="{C3380CC4-5D6E-409C-BE32-E72D297353CC}">
                  <c16:uniqueId val="{00000017-9A14-4D09-AEA7-6934DFFEA190}"/>
                </c:ext>
              </c:extLst>
            </c:dLbl>
            <c:dLbl>
              <c:idx val="24"/>
              <c:tx>
                <c:strRef>
                  <c:f>Daten_Diagramme!$E$38</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{11AE2DE2-0F42-46FC-ACFD-73067AA2350E}</c15:txfldGUID>
                      <c15:f>Daten_Diagramme!$E$38</c15:f>
                      <c15:dlblFieldTableCache>
                        <c:ptCount val="1"/>
                        <c:pt idx="0">
                          <c:v>-2.9</c:v>
                        </c:pt>
                      </c15:dlblFieldTableCache>
                    </c15:dlblFTEntry>
                  </c15:dlblFieldTable>
                  <c15:showDataLabelsRange val="0"/>
                </c:ext>
                <c:ext xmlns:c16="http://schemas.microsoft.com/office/drawing/2014/chart" uri="{C3380CC4-5D6E-409C-BE32-E72D297353CC}">
                  <c16:uniqueId val="{00000018-9A14-4D09-AEA7-6934DFFEA190}"/>
                </c:ext>
              </c:extLst>
            </c:dLbl>
            <c:dLbl>
              <c:idx val="25"/>
              <c:tx>
                <c:strRef>
                  <c:f>Daten_Diagramme!$E$39</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{E2501896-50A1-40B0-985B-AE3A1275699B}</c15:txfldGUID>
                      <c15:f>Daten_Diagramme!$E$39</c15:f>
                      <c15:dlblFieldTableCache>
                        <c:ptCount val="1"/>
                        <c:pt idx="0">
                          <c:v>-0.4</c:v>
                        </c:pt>
                      </c15:dlblFieldTableCache>
                    </c15:dlblFTEntry>
                  </c15:dlblFieldTable>
                  <c15:showDataLabelsRange val="0"/>
                </c:ext>
                <c:ext xmlns:c16="http://schemas.microsoft.com/office/drawing/2014/chart" uri="{C3380CC4-5D6E-409C-BE32-E72D297353CC}">
                  <c16:uniqueId val="{00000019-9A14-4D09-AEA7-6934DFFEA190}"/>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{F24B2DB8-4515-42F6-A884-2063A615A63A}</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9A14-4D09-AEA7-6934DFFEA190}"/>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{CC7DC71A-2C9A-4854-9FFD-6C22D4229B30}</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9A14-4D09-AEA7-6934DFFEA190}"/>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{D98E2573-5394-4099-9292-FEC167F369B4}</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9A14-4D09-AEA7-6934DFFEA190}"/>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{6CEA7BB8-F3F0-4182-9D04-53BC9C65E078}</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9A14-4D09-AEA7-6934DFFEA190}"/>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{5DF37A19-7CFD-46C3-9688-BC2004CF4C54}</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9A14-4D09-AEA7-6934DFFEA190}"/>
                </c:ext>
              </c:extLst>
            </c:dLbl>
            <c:dLbl>
              <c:idx val="31"/>
              <c:tx>
                <c:strRef>
                  <c:f>Daten_Diagramme!$E$45</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{98997E67-7917-459C-BC94-567AC80AECB5}</c15:txfldGUID>
                      <c15:f>Daten_Diagramme!$E$45</c15:f>
                      <c15:dlblFieldTableCache>
                        <c:ptCount val="1"/>
                        <c:pt idx="0">
                          <c:v>-0.4</c:v>
                        </c:pt>
                      </c15:dlblFieldTableCache>
                    </c15:dlblFTEntry>
                  </c15:dlblFieldTable>
                  <c15:showDataLabelsRange val="0"/>
                </c:ext>
                <c:ext xmlns:c16="http://schemas.microsoft.com/office/drawing/2014/chart" uri="{C3380CC4-5D6E-409C-BE32-E72D297353CC}">
                  <c16:uniqueId val="{0000001F-9A14-4D09-AEA7-6934DFFEA190}"/>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-0.5509849799984905</c:v>
                </c:pt>
                <c:pt idx="1">
                  <c:v>12.653061224489797</c:v>
                </c:pt>
                <c:pt idx="2">
                  <c:v>0.69444444444444442</c:v>
                </c:pt>
                <c:pt idx="3">
                  <c:v>-5.2631578947368425</c:v>
                </c:pt>
                <c:pt idx="4">
                  <c:v>-3.8128249566724435</c:v>
                </c:pt>
                <c:pt idx="5">
                  <c:v>-8.4905660377358494</c:v>
                </c:pt>
                <c:pt idx="6">
                  <c:v>-4</c:v>
                </c:pt>
                <c:pt idx="7">
                  <c:v>-0.27510316368638238</c:v>
                </c:pt>
                <c:pt idx="8">
                  <c:v>0.27945971122496505</c:v>
                </c:pt>
                <c:pt idx="9">
                  <c:v>2.4896265560165975</c:v>
                </c:pt>
                <c:pt idx="10">
                  <c:v>-9.2443140132061625</c:v>
                </c:pt>
                <c:pt idx="11">
                  <c:v>0</c:v>
                </c:pt>
                <c:pt idx="12">
                  <c:v>10.99476439790576</c:v>
                </c:pt>
                <c:pt idx="13">
                  <c:v>-1.5692640692640694</c:v>
                </c:pt>
                <c:pt idx="14">
                  <c:v>8.1841432225063944</c:v>
                </c:pt>
                <c:pt idx="15">
                  <c:v>0</c:v>
                </c:pt>
                <c:pt idx="16">
                  <c:v>2.8409090909090908</c:v>
                </c:pt>
                <c:pt idx="17">
                  <c:v>-0.37037037037037035</c:v>
                </c:pt>
                <c:pt idx="18">
                  <c:v>0</c:v>
                </c:pt>
                <c:pt idx="19">
                  <c:v>-7.4803149606299213</c:v>
                </c:pt>
                <c:pt idx="20">
                  <c:v>-0.77220077220077221</c:v>
                </c:pt>
                <c:pt idx="21">
                  <c:v>0</c:v>
                </c:pt>
                <c:pt idx="23">
                  <c:v>12.653061224489797</c:v>
                </c:pt>
                <c:pt idx="24">
                  <c:v>-2.9227557411273488</c:v>
                </c:pt>
                <c:pt idx="25">
                  <c:v>-0.43293947866871113</c:v>
                </c:pt>
              </c:numCache>
            </c:numRef>
          </c:val>
          <c:extLst>
            <c:ext xmlns:c16="http://schemas.microsoft.com/office/drawing/2014/chart" uri="{C3380CC4-5D6E-409C-BE32-E72D297353CC}">
              <c16:uniqueId val="{00000020-9A14-4D09-AEA7-6934DFFEA190}"/>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{2AFF1BDF-B010-469C-BF15-DCE96DD3EB39}</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9A14-4D09-AEA7-6934DFFEA190}"/>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{5FD3C206-70AC-41B5-87DD-83BE0C547824}</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9A14-4D09-AEA7-6934DFFEA190}"/>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{3A5F8F65-26D2-4511-B097-A00FA5FCD9E0}</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9A14-4D09-AEA7-6934DFFEA190}"/>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{D37E4A71-37AE-4620-A73A-A33523FEA57E}</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9A14-4D09-AEA7-6934DFFEA190}"/>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{43E456C1-A639-4C2F-B657-B08ADDA86BB0}</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9A14-4D09-AEA7-6934DFFEA190}"/>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{9006EFED-877F-40F8-95DE-764FABEFAB5C}</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9A14-4D09-AEA7-6934DFFEA190}"/>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{6A6C60C0-007A-41E5-B513-95AF776A6869}</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9A14-4D09-AEA7-6934DFFEA190}"/>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{CC360AC4-454F-4EF9-B3C2-3019EDA39C14}</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9A14-4D09-AEA7-6934DFFEA190}"/>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{662235E2-8635-42FA-8F92-4F136FFEEE01}</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9A14-4D09-AEA7-6934DFFEA190}"/>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{E3CA52BB-BFE0-4B27-8794-7164E5782F92}</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9A14-4D09-AEA7-6934DFFEA190}"/>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{6FAE460B-B42B-492F-AC5A-F0551A91F968}</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9A14-4D09-AEA7-6934DFFEA190}"/>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{EEC3E92F-8A2B-4E59-9533-D4BCA2BB2935}</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9A14-4D09-AEA7-6934DFFEA190}"/>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{D62A26FE-74F3-4C48-853E-AFD951A85F61}</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9A14-4D09-AEA7-6934DFFEA190}"/>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{8B2059B7-7CB2-4ADE-B7C9-7D6FF5F6B066}</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9A14-4D09-AEA7-6934DFFEA190}"/>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{C1C9567A-5F03-4569-95BA-0EFDC4F4F37C}</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9A14-4D09-AEA7-6934DFFEA190}"/>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{DC7DA86F-2F3A-4735-843B-5CEF1F8A2A5B}</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9A14-4D09-AEA7-6934DFFEA190}"/>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{20A9BAA2-1D48-47A4-B6FC-072AC59765F4}</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9A14-4D09-AEA7-6934DFFEA190}"/>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{E5D60E20-FB3B-40B4-AE85-3FB5ABAD9883}</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9A14-4D09-AEA7-6934DFFEA190}"/>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{19E3875F-8FC1-4039-8D14-4D2EFBC4ADE6}</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9A14-4D09-AEA7-6934DFFEA190}"/>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{F7B189D2-2963-4BD6-B7FC-E59FB5E36F3B}</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9A14-4D09-AEA7-6934DFFEA190}"/>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{9A865DA8-5BD1-4C10-885A-B4919172D1F1}</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9A14-4D09-AEA7-6934DFFEA190}"/>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{DCE9E173-200E-4156-A507-C0ED4B38D001}</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9A14-4D09-AEA7-6934DFFEA190}"/>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{396F9E78-270A-4825-811F-15FB9B6242A8}</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9A14-4D09-AEA7-6934DFFEA190}"/>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{6882DE12-CC1B-40ED-963B-C484FB820AE9}</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9A14-4D09-AEA7-6934DFFEA190}"/>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{9E39B58B-43E2-473D-AB75-5D1FB835861A}</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9A14-4D09-AEA7-6934DFFEA190}"/>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{1BC29E5C-1EFF-493B-B91E-20D26E347DCC}</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9A14-4D09-AEA7-6934DFFEA190}"/>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{326A48A6-3BE3-431B-A13A-87207A74B03C}</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9A14-4D09-AEA7-6934DFFEA190}"/>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{78D24E45-DDA0-496E-B70F-310436F7B0D2}</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9A14-4D09-AEA7-6934DFFEA190}"/>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{DE30C563-A30D-44E7-BE37-05F744D1677D}</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9A14-4D09-AEA7-6934DFFEA190}"/>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{BFCEBAA5-6984-484B-8B63-7E271A84A558}</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9A14-4D09-AEA7-6934DFFEA190}"/>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{A36627D2-D135-4BF7-A7C9-D02B5FD2E676}</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9A14-4D09-AEA7-6934DFFEA190}"/>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{711A254B-9BCE-4C87-A4AD-6D3608CAC25A}</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9A14-4D09-AEA7-6934DFFEA190}"/>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c:v>
                </c:pt>
                <c:pt idx="7">
                  <c:v>0</c:v>
                </c:pt>
                <c:pt idx="8">
                  <c:v>0</c:v>
                </c:pt>
                <c:pt idx="9">
                  <c:v>0</c:v>
                </c:pt>
                <c:pt idx="10">
                  <c:v>0</c:v>
                </c:pt>
                <c:pt idx="11">
                  <c:v>-0.75</c:v>
                </c:pt>
                <c:pt idx="12">
                  <c:v>0</c:v>
                </c:pt>
                <c:pt idx="13">
                  <c:v>0</c:v>
                </c:pt>
                <c:pt idx="14">
                  <c:v>0</c:v>
                </c:pt>
                <c:pt idx="15">
                  <c:v>-0.75</c:v>
                </c:pt>
                <c:pt idx="16">
                  <c:v>0</c:v>
                </c:pt>
                <c:pt idx="17">
                  <c:v>0</c:v>
                </c:pt>
                <c:pt idx="18">
                  <c:v>0</c:v>
                </c:pt>
                <c:pt idx="19">
                  <c:v>0</c:v>
                </c:pt>
                <c:pt idx="20">
                  <c:v>0</c:v>
                </c:pt>
                <c:pt idx="21">
                  <c:v>-0.75</c:v>
                </c:pt>
                <c:pt idx="22">
                  <c:v>0</c:v>
                </c:pt>
                <c:pt idx="23">
                  <c:v>0</c:v>
                </c:pt>
                <c:pt idx="24">
                  <c:v>0</c:v>
                </c:pt>
                <c:pt idx="25">
                  <c:v>0</c:v>
                </c:pt>
              </c:numCache>
            </c:numRef>
          </c:val>
          <c:extLst>
            <c:ext xmlns:c16="http://schemas.microsoft.com/office/drawing/2014/chart" uri="{C3380CC4-5D6E-409C-BE32-E72D297353CC}">
              <c16:uniqueId val="{00000041-9A14-4D09-AEA7-6934DFFEA190}"/>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45</c:v>
                </c:pt>
                <c:pt idx="12">
                  <c:v>#N/A</c:v>
                </c:pt>
                <c:pt idx="13">
                  <c:v>#N/A</c:v>
                </c:pt>
                <c:pt idx="14">
                  <c:v>#N/A</c:v>
                </c:pt>
                <c:pt idx="15">
                  <c:v>45</c:v>
                </c:pt>
                <c:pt idx="16">
                  <c:v>#N/A</c:v>
                </c:pt>
                <c:pt idx="17">
                  <c:v>#N/A</c:v>
                </c:pt>
                <c:pt idx="18">
                  <c:v>#N/A</c:v>
                </c:pt>
                <c:pt idx="19">
                  <c:v>#N/A</c:v>
                </c:pt>
                <c:pt idx="20">
                  <c:v>#N/A</c:v>
                </c:pt>
                <c:pt idx="21">
                  <c:v>45</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118</c:v>
                </c:pt>
                <c:pt idx="12">
                  <c:v>#N/A</c:v>
                </c:pt>
                <c:pt idx="13">
                  <c:v>#N/A</c:v>
                </c:pt>
                <c:pt idx="14">
                  <c:v>#N/A</c:v>
                </c:pt>
                <c:pt idx="15">
                  <c:v>160</c:v>
                </c:pt>
                <c:pt idx="16">
                  <c:v>#N/A</c:v>
                </c:pt>
                <c:pt idx="17">
                  <c:v>#N/A</c:v>
                </c:pt>
                <c:pt idx="18">
                  <c:v>#N/A</c:v>
                </c:pt>
                <c:pt idx="19">
                  <c:v>#N/A</c:v>
                </c:pt>
                <c:pt idx="20">
                  <c:v>#N/A</c:v>
                </c:pt>
                <c:pt idx="21">
                  <c:v>222</c:v>
                </c:pt>
                <c:pt idx="22">
                  <c:v>#N/A</c:v>
                </c:pt>
                <c:pt idx="23">
                  <c:v>#N/A</c:v>
                </c:pt>
                <c:pt idx="24">
                  <c:v>#N/A</c:v>
                </c:pt>
                <c:pt idx="25">
                  <c:v>#N/A</c:v>
                </c:pt>
              </c:numCache>
            </c:numRef>
          </c:yVal>
          <c:smooth val="0"/>
          <c:extLst>
            <c:ext xmlns:c16="http://schemas.microsoft.com/office/drawing/2014/chart" uri="{C3380CC4-5D6E-409C-BE32-E72D297353CC}">
              <c16:uniqueId val="{00000042-9A14-4D09-AEA7-6934DFFEA190}"/>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{45388AEE-DED9-4020-8FA2-E36D4CD22ED2}</c15:txfldGUID>
                      <c15:f>Diagramm!$I$46</c15:f>
                      <c15:dlblFieldTableCache>
                        <c:ptCount val="1"/>
                      </c15:dlblFieldTableCache>
                    </c15:dlblFTEntry>
                  </c15:dlblFieldTable>
                  <c15:showDataLabelsRange val="0"/>
                </c:ext>
                <c:ext xmlns:c16="http://schemas.microsoft.com/office/drawing/2014/chart" uri="{C3380CC4-5D6E-409C-BE32-E72D297353CC}">
                  <c16:uniqueId val="{00000000-C12F-49A8-A51D-60B4141EE6E1}"/>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{2D45C040-6CE6-4BA1-95C6-994C4ABA760B}</c15:txfldGUID>
                      <c15:f>Diagramm!$I$47</c15:f>
                      <c15:dlblFieldTableCache>
                        <c:ptCount val="1"/>
                      </c15:dlblFieldTableCache>
                    </c15:dlblFTEntry>
                  </c15:dlblFieldTable>
                  <c15:showDataLabelsRange val="0"/>
                </c:ext>
                <c:ext xmlns:c16="http://schemas.microsoft.com/office/drawing/2014/chart" uri="{C3380CC4-5D6E-409C-BE32-E72D297353CC}">
                  <c16:uniqueId val="{00000001-C12F-49A8-A51D-60B4141EE6E1}"/>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{C7F019F3-C65A-474C-BF48-033B9C671FD8}</c15:txfldGUID>
                      <c15:f>Diagramm!$I$48</c15:f>
                      <c15:dlblFieldTableCache>
                        <c:ptCount val="1"/>
                      </c15:dlblFieldTableCache>
                    </c15:dlblFTEntry>
                  </c15:dlblFieldTable>
                  <c15:showDataLabelsRange val="0"/>
                </c:ext>
                <c:ext xmlns:c16="http://schemas.microsoft.com/office/drawing/2014/chart" uri="{C3380CC4-5D6E-409C-BE32-E72D297353CC}">
                  <c16:uniqueId val="{00000002-C12F-49A8-A51D-60B4141EE6E1}"/>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{178B49B1-9849-4789-A04C-142CA2000EE5}</c15:txfldGUID>
                      <c15:f>Diagramm!$I$49</c15:f>
                      <c15:dlblFieldTableCache>
                        <c:ptCount val="1"/>
                      </c15:dlblFieldTableCache>
                    </c15:dlblFTEntry>
                  </c15:dlblFieldTable>
                  <c15:showDataLabelsRange val="0"/>
                </c:ext>
                <c:ext xmlns:c16="http://schemas.microsoft.com/office/drawing/2014/chart" uri="{C3380CC4-5D6E-409C-BE32-E72D297353CC}">
                  <c16:uniqueId val="{00000003-C12F-49A8-A51D-60B4141EE6E1}"/>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{200366E0-B729-432F-897E-C0749ECF3B5C}</c15:txfldGUID>
                      <c15:f>Diagramm!$I$50</c15:f>
                      <c15:dlblFieldTableCache>
                        <c:ptCount val="1"/>
                      </c15:dlblFieldTableCache>
                    </c15:dlblFTEntry>
                  </c15:dlblFieldTable>
                  <c15:showDataLabelsRange val="0"/>
                </c:ext>
                <c:ext xmlns:c16="http://schemas.microsoft.com/office/drawing/2014/chart" uri="{C3380CC4-5D6E-409C-BE32-E72D297353CC}">
                  <c16:uniqueId val="{00000004-C12F-49A8-A51D-60B4141EE6E1}"/>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{79B5FC0A-A4EB-4844-B46F-74E35D686A84}</c15:txfldGUID>
                      <c15:f>Diagramm!$I$51</c15:f>
                      <c15:dlblFieldTableCache>
                        <c:ptCount val="1"/>
                      </c15:dlblFieldTableCache>
                    </c15:dlblFTEntry>
                  </c15:dlblFieldTable>
                  <c15:showDataLabelsRange val="0"/>
                </c:ext>
                <c:ext xmlns:c16="http://schemas.microsoft.com/office/drawing/2014/chart" uri="{C3380CC4-5D6E-409C-BE32-E72D297353CC}">
                  <c16:uniqueId val="{00000005-C12F-49A8-A51D-60B4141EE6E1}"/>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{68F83FBB-E297-46C6-AC22-E06CF7C8672E}</c15:txfldGUID>
                      <c15:f>Diagramm!$I$52</c15:f>
                      <c15:dlblFieldTableCache>
                        <c:ptCount val="1"/>
                      </c15:dlblFieldTableCache>
                    </c15:dlblFTEntry>
                  </c15:dlblFieldTable>
                  <c15:showDataLabelsRange val="0"/>
                </c:ext>
                <c:ext xmlns:c16="http://schemas.microsoft.com/office/drawing/2014/chart" uri="{C3380CC4-5D6E-409C-BE32-E72D297353CC}">
                  <c16:uniqueId val="{00000006-C12F-49A8-A51D-60B4141EE6E1}"/>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{196148AC-276E-47B1-A175-A96B67184228}</c15:txfldGUID>
                      <c15:f>Diagramm!$I$53</c15:f>
                      <c15:dlblFieldTableCache>
                        <c:ptCount val="1"/>
                      </c15:dlblFieldTableCache>
                    </c15:dlblFTEntry>
                  </c15:dlblFieldTable>
                  <c15:showDataLabelsRange val="0"/>
                </c:ext>
                <c:ext xmlns:c16="http://schemas.microsoft.com/office/drawing/2014/chart" uri="{C3380CC4-5D6E-409C-BE32-E72D297353CC}">
                  <c16:uniqueId val="{00000007-C12F-49A8-A51D-60B4141EE6E1}"/>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{BADADCF8-16D1-451A-A32A-490E78971D35}</c15:txfldGUID>
                      <c15:f>Diagramm!$I$54</c15:f>
                      <c15:dlblFieldTableCache>
                        <c:ptCount val="1"/>
                      </c15:dlblFieldTableCache>
                    </c15:dlblFTEntry>
                  </c15:dlblFieldTable>
                  <c15:showDataLabelsRange val="0"/>
                </c:ext>
                <c:ext xmlns:c16="http://schemas.microsoft.com/office/drawing/2014/chart" uri="{C3380CC4-5D6E-409C-BE32-E72D297353CC}">
                  <c16:uniqueId val="{00000008-C12F-49A8-A51D-60B4141EE6E1}"/>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{F3C54D6C-E4E7-4DF9-8B5A-B5FCCFD143A1}</c15:txfldGUID>
                      <c15:f>Diagramm!$I$55</c15:f>
                      <c15:dlblFieldTableCache>
                        <c:ptCount val="1"/>
                      </c15:dlblFieldTableCache>
                    </c15:dlblFTEntry>
                  </c15:dlblFieldTable>
                  <c15:showDataLabelsRange val="0"/>
                </c:ext>
                <c:ext xmlns:c16="http://schemas.microsoft.com/office/drawing/2014/chart" uri="{C3380CC4-5D6E-409C-BE32-E72D297353CC}">
                  <c16:uniqueId val="{00000009-C12F-49A8-A51D-60B4141EE6E1}"/>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{806E3FE9-BA94-48AC-9707-EFA4953746E3}</c15:txfldGUID>
                      <c15:f>Diagramm!$I$56</c15:f>
                      <c15:dlblFieldTableCache>
                        <c:ptCount val="1"/>
                      </c15:dlblFieldTableCache>
                    </c15:dlblFTEntry>
                  </c15:dlblFieldTable>
                  <c15:showDataLabelsRange val="0"/>
                </c:ext>
                <c:ext xmlns:c16="http://schemas.microsoft.com/office/drawing/2014/chart" uri="{C3380CC4-5D6E-409C-BE32-E72D297353CC}">
                  <c16:uniqueId val="{0000000A-C12F-49A8-A51D-60B4141EE6E1}"/>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{9797CCC2-6A81-4C93-B572-7F4D9AD7291C}</c15:txfldGUID>
                      <c15:f>Diagramm!$I$57</c15:f>
                      <c15:dlblFieldTableCache>
                        <c:ptCount val="1"/>
                      </c15:dlblFieldTableCache>
                    </c15:dlblFTEntry>
                  </c15:dlblFieldTable>
                  <c15:showDataLabelsRange val="0"/>
                </c:ext>
                <c:ext xmlns:c16="http://schemas.microsoft.com/office/drawing/2014/chart" uri="{C3380CC4-5D6E-409C-BE32-E72D297353CC}">
                  <c16:uniqueId val="{0000000B-C12F-49A8-A51D-60B4141EE6E1}"/>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{242631E1-B5E1-45A0-A79B-92A9EA8E5899}</c15:txfldGUID>
                      <c15:f>Diagramm!$I$58</c15:f>
                      <c15:dlblFieldTableCache>
                        <c:ptCount val="1"/>
                      </c15:dlblFieldTableCache>
                    </c15:dlblFTEntry>
                  </c15:dlblFieldTable>
                  <c15:showDataLabelsRange val="0"/>
                </c:ext>
                <c:ext xmlns:c16="http://schemas.microsoft.com/office/drawing/2014/chart" uri="{C3380CC4-5D6E-409C-BE32-E72D297353CC}">
                  <c16:uniqueId val="{0000000C-C12F-49A8-A51D-60B4141EE6E1}"/>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{7F4B8FD7-7870-4A8D-9329-78835B9A56CA}</c15:txfldGUID>
                      <c15:f>Diagramm!$I$59</c15:f>
                      <c15:dlblFieldTableCache>
                        <c:ptCount val="1"/>
                      </c15:dlblFieldTableCache>
                    </c15:dlblFTEntry>
                  </c15:dlblFieldTable>
                  <c15:showDataLabelsRange val="0"/>
                </c:ext>
                <c:ext xmlns:c16="http://schemas.microsoft.com/office/drawing/2014/chart" uri="{C3380CC4-5D6E-409C-BE32-E72D297353CC}">
                  <c16:uniqueId val="{0000000D-C12F-49A8-A51D-60B4141EE6E1}"/>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{D532D4BB-8DE8-44A2-AAD8-D8365EA0A387}</c15:txfldGUID>
                      <c15:f>Diagramm!$I$60</c15:f>
                      <c15:dlblFieldTableCache>
                        <c:ptCount val="1"/>
                      </c15:dlblFieldTableCache>
                    </c15:dlblFTEntry>
                  </c15:dlblFieldTable>
                  <c15:showDataLabelsRange val="0"/>
                </c:ext>
                <c:ext xmlns:c16="http://schemas.microsoft.com/office/drawing/2014/chart" uri="{C3380CC4-5D6E-409C-BE32-E72D297353CC}">
                  <c16:uniqueId val="{0000000E-C12F-49A8-A51D-60B4141EE6E1}"/>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{B5F3F4E8-ACE8-47F7-B910-49AD7BBA5719}</c15:txfldGUID>
                      <c15:f>Diagramm!$I$61</c15:f>
                      <c15:dlblFieldTableCache>
                        <c:ptCount val="1"/>
                      </c15:dlblFieldTableCache>
                    </c15:dlblFTEntry>
                  </c15:dlblFieldTable>
                  <c15:showDataLabelsRange val="0"/>
                </c:ext>
                <c:ext xmlns:c16="http://schemas.microsoft.com/office/drawing/2014/chart" uri="{C3380CC4-5D6E-409C-BE32-E72D297353CC}">
                  <c16:uniqueId val="{0000000F-C12F-49A8-A51D-60B4141EE6E1}"/>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{6F72CC16-E85F-4563-BC83-8083A187DF1D}</c15:txfldGUID>
                      <c15:f>Diagramm!$I$62</c15:f>
                      <c15:dlblFieldTableCache>
                        <c:ptCount val="1"/>
                      </c15:dlblFieldTableCache>
                    </c15:dlblFTEntry>
                  </c15:dlblFieldTable>
                  <c15:showDataLabelsRange val="0"/>
                </c:ext>
                <c:ext xmlns:c16="http://schemas.microsoft.com/office/drawing/2014/chart" uri="{C3380CC4-5D6E-409C-BE32-E72D297353CC}">
                  <c16:uniqueId val="{00000010-C12F-49A8-A51D-60B4141EE6E1}"/>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{E90FA7F0-F5DD-4C3C-9A7B-CBA1CC608969}</c15:txfldGUID>
                      <c15:f>Diagramm!$I$63</c15:f>
                      <c15:dlblFieldTableCache>
                        <c:ptCount val="1"/>
                      </c15:dlblFieldTableCache>
                    </c15:dlblFTEntry>
                  </c15:dlblFieldTable>
                  <c15:showDataLabelsRange val="0"/>
                </c:ext>
                <c:ext xmlns:c16="http://schemas.microsoft.com/office/drawing/2014/chart" uri="{C3380CC4-5D6E-409C-BE32-E72D297353CC}">
                  <c16:uniqueId val="{00000011-C12F-49A8-A51D-60B4141EE6E1}"/>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{70E6C1B9-82AD-4DC3-B4E4-1ABAB0B7A364}</c15:txfldGUID>
                      <c15:f>Diagramm!$I$64</c15:f>
                      <c15:dlblFieldTableCache>
                        <c:ptCount val="1"/>
                      </c15:dlblFieldTableCache>
                    </c15:dlblFTEntry>
                  </c15:dlblFieldTable>
                  <c15:showDataLabelsRange val="0"/>
                </c:ext>
                <c:ext xmlns:c16="http://schemas.microsoft.com/office/drawing/2014/chart" uri="{C3380CC4-5D6E-409C-BE32-E72D297353CC}">
                  <c16:uniqueId val="{00000012-C12F-49A8-A51D-60B4141EE6E1}"/>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{9D4C90A4-A134-4410-A8E0-E18716C075C0}</c15:txfldGUID>
                      <c15:f>Diagramm!$I$65</c15:f>
                      <c15:dlblFieldTableCache>
                        <c:ptCount val="1"/>
                      </c15:dlblFieldTableCache>
                    </c15:dlblFTEntry>
                  </c15:dlblFieldTable>
                  <c15:showDataLabelsRange val="0"/>
                </c:ext>
                <c:ext xmlns:c16="http://schemas.microsoft.com/office/drawing/2014/chart" uri="{C3380CC4-5D6E-409C-BE32-E72D297353CC}">
                  <c16:uniqueId val="{00000013-C12F-49A8-A51D-60B4141EE6E1}"/>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{1E311DBA-D5A4-46D4-B922-D929E24FA386}</c15:txfldGUID>
                      <c15:f>Diagramm!$I$66</c15:f>
                      <c15:dlblFieldTableCache>
                        <c:ptCount val="1"/>
                      </c15:dlblFieldTableCache>
                    </c15:dlblFTEntry>
                  </c15:dlblFieldTable>
                  <c15:showDataLabelsRange val="0"/>
                </c:ext>
                <c:ext xmlns:c16="http://schemas.microsoft.com/office/drawing/2014/chart" uri="{C3380CC4-5D6E-409C-BE32-E72D297353CC}">
                  <c16:uniqueId val="{00000014-C12F-49A8-A51D-60B4141EE6E1}"/>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{EF3CB7C8-5A9B-4066-A54D-5F23DD000EEA}</c15:txfldGUID>
                      <c15:f>Diagramm!$I$67</c15:f>
                      <c15:dlblFieldTableCache>
                        <c:ptCount val="1"/>
                      </c15:dlblFieldTableCache>
                    </c15:dlblFTEntry>
                  </c15:dlblFieldTable>
                  <c15:showDataLabelsRange val="0"/>
                </c:ext>
                <c:ext xmlns:c16="http://schemas.microsoft.com/office/drawing/2014/chart" uri="{C3380CC4-5D6E-409C-BE32-E72D297353CC}">
                  <c16:uniqueId val="{00000015-C12F-49A8-A51D-60B4141EE6E1}"/>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C12F-49A8-A51D-60B4141EE6E1}"/>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{976595BE-75C1-496A-BE12-9BF9E5769354}</c15:txfldGUID>
                      <c15:f>Diagramm!$K$46</c15:f>
                      <c15:dlblFieldTableCache>
                        <c:ptCount val="1"/>
                      </c15:dlblFieldTableCache>
                    </c15:dlblFTEntry>
                  </c15:dlblFieldTable>
                  <c15:showDataLabelsRange val="0"/>
                </c:ext>
                <c:ext xmlns:c16="http://schemas.microsoft.com/office/drawing/2014/chart" uri="{C3380CC4-5D6E-409C-BE32-E72D297353CC}">
                  <c16:uniqueId val="{00000017-C12F-49A8-A51D-60B4141EE6E1}"/>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{CAE4C110-8344-4F11-9E6E-1BE1E9483648}</c15:txfldGUID>
                      <c15:f>Diagramm!$K$47</c15:f>
                      <c15:dlblFieldTableCache>
                        <c:ptCount val="1"/>
                      </c15:dlblFieldTableCache>
                    </c15:dlblFTEntry>
                  </c15:dlblFieldTable>
                  <c15:showDataLabelsRange val="0"/>
                </c:ext>
                <c:ext xmlns:c16="http://schemas.microsoft.com/office/drawing/2014/chart" uri="{C3380CC4-5D6E-409C-BE32-E72D297353CC}">
                  <c16:uniqueId val="{00000018-C12F-49A8-A51D-60B4141EE6E1}"/>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{9018F72B-8293-4296-BDEF-67E04C474E25}</c15:txfldGUID>
                      <c15:f>Diagramm!$K$48</c15:f>
                      <c15:dlblFieldTableCache>
                        <c:ptCount val="1"/>
                      </c15:dlblFieldTableCache>
                    </c15:dlblFTEntry>
                  </c15:dlblFieldTable>
                  <c15:showDataLabelsRange val="0"/>
                </c:ext>
                <c:ext xmlns:c16="http://schemas.microsoft.com/office/drawing/2014/chart" uri="{C3380CC4-5D6E-409C-BE32-E72D297353CC}">
                  <c16:uniqueId val="{00000019-C12F-49A8-A51D-60B4141EE6E1}"/>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{15EAC356-1B4B-4F7B-BD97-A49299A494BA}</c15:txfldGUID>
                      <c15:f>Diagramm!$K$49</c15:f>
                      <c15:dlblFieldTableCache>
                        <c:ptCount val="1"/>
                      </c15:dlblFieldTableCache>
                    </c15:dlblFTEntry>
                  </c15:dlblFieldTable>
                  <c15:showDataLabelsRange val="0"/>
                </c:ext>
                <c:ext xmlns:c16="http://schemas.microsoft.com/office/drawing/2014/chart" uri="{C3380CC4-5D6E-409C-BE32-E72D297353CC}">
                  <c16:uniqueId val="{0000001A-C12F-49A8-A51D-60B4141EE6E1}"/>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{D2C4AD16-898D-4B96-BDB4-C4C72C0CA4AC}</c15:txfldGUID>
                      <c15:f>Diagramm!$K$50</c15:f>
                      <c15:dlblFieldTableCache>
                        <c:ptCount val="1"/>
                      </c15:dlblFieldTableCache>
                    </c15:dlblFTEntry>
                  </c15:dlblFieldTable>
                  <c15:showDataLabelsRange val="0"/>
                </c:ext>
                <c:ext xmlns:c16="http://schemas.microsoft.com/office/drawing/2014/chart" uri="{C3380CC4-5D6E-409C-BE32-E72D297353CC}">
                  <c16:uniqueId val="{0000001B-C12F-49A8-A51D-60B4141EE6E1}"/>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{74110C0B-D777-4E35-B3FF-9AECD7C1612C}</c15:txfldGUID>
                      <c15:f>Diagramm!$K$51</c15:f>
                      <c15:dlblFieldTableCache>
                        <c:ptCount val="1"/>
                      </c15:dlblFieldTableCache>
                    </c15:dlblFTEntry>
                  </c15:dlblFieldTable>
                  <c15:showDataLabelsRange val="0"/>
                </c:ext>
                <c:ext xmlns:c16="http://schemas.microsoft.com/office/drawing/2014/chart" uri="{C3380CC4-5D6E-409C-BE32-E72D297353CC}">
                  <c16:uniqueId val="{0000001C-C12F-49A8-A51D-60B4141EE6E1}"/>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{AA52C620-13B5-4C6B-8A8E-1E23690ECCC3}</c15:txfldGUID>
                      <c15:f>Diagramm!$K$52</c15:f>
                      <c15:dlblFieldTableCache>
                        <c:ptCount val="1"/>
                      </c15:dlblFieldTableCache>
                    </c15:dlblFTEntry>
                  </c15:dlblFieldTable>
                  <c15:showDataLabelsRange val="0"/>
                </c:ext>
                <c:ext xmlns:c16="http://schemas.microsoft.com/office/drawing/2014/chart" uri="{C3380CC4-5D6E-409C-BE32-E72D297353CC}">
                  <c16:uniqueId val="{0000001D-C12F-49A8-A51D-60B4141EE6E1}"/>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{E91EEE4A-EAA4-4995-8A50-2139276F4ACB}</c15:txfldGUID>
                      <c15:f>Diagramm!$K$53</c15:f>
                      <c15:dlblFieldTableCache>
                        <c:ptCount val="1"/>
                      </c15:dlblFieldTableCache>
                    </c15:dlblFTEntry>
                  </c15:dlblFieldTable>
                  <c15:showDataLabelsRange val="0"/>
                </c:ext>
                <c:ext xmlns:c16="http://schemas.microsoft.com/office/drawing/2014/chart" uri="{C3380CC4-5D6E-409C-BE32-E72D297353CC}">
                  <c16:uniqueId val="{0000001E-C12F-49A8-A51D-60B4141EE6E1}"/>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{A969215A-D6B2-45DE-9488-08BA83D53183}</c15:txfldGUID>
                      <c15:f>Diagramm!$K$54</c15:f>
                      <c15:dlblFieldTableCache>
                        <c:ptCount val="1"/>
                      </c15:dlblFieldTableCache>
                    </c15:dlblFTEntry>
                  </c15:dlblFieldTable>
                  <c15:showDataLabelsRange val="0"/>
                </c:ext>
                <c:ext xmlns:c16="http://schemas.microsoft.com/office/drawing/2014/chart" uri="{C3380CC4-5D6E-409C-BE32-E72D297353CC}">
                  <c16:uniqueId val="{0000001F-C12F-49A8-A51D-60B4141EE6E1}"/>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{FFF6967D-D02C-4DFB-926E-E2966A8BE98E}</c15:txfldGUID>
                      <c15:f>Diagramm!$K$55</c15:f>
                      <c15:dlblFieldTableCache>
                        <c:ptCount val="1"/>
                      </c15:dlblFieldTableCache>
                    </c15:dlblFTEntry>
                  </c15:dlblFieldTable>
                  <c15:showDataLabelsRange val="0"/>
                </c:ext>
                <c:ext xmlns:c16="http://schemas.microsoft.com/office/drawing/2014/chart" uri="{C3380CC4-5D6E-409C-BE32-E72D297353CC}">
                  <c16:uniqueId val="{00000020-C12F-49A8-A51D-60B4141EE6E1}"/>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{7EDFCA6B-A762-498E-941A-7C46841F40F6}</c15:txfldGUID>
                      <c15:f>Diagramm!$K$56</c15:f>
                      <c15:dlblFieldTableCache>
                        <c:ptCount val="1"/>
                      </c15:dlblFieldTableCache>
                    </c15:dlblFTEntry>
                  </c15:dlblFieldTable>
                  <c15:showDataLabelsRange val="0"/>
                </c:ext>
                <c:ext xmlns:c16="http://schemas.microsoft.com/office/drawing/2014/chart" uri="{C3380CC4-5D6E-409C-BE32-E72D297353CC}">
                  <c16:uniqueId val="{00000021-C12F-49A8-A51D-60B4141EE6E1}"/>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{B2F3AC8C-4B89-4D54-8D23-F96B284D9D3C}</c15:txfldGUID>
                      <c15:f>Diagramm!$K$57</c15:f>
                      <c15:dlblFieldTableCache>
                        <c:ptCount val="1"/>
                      </c15:dlblFieldTableCache>
                    </c15:dlblFTEntry>
                  </c15:dlblFieldTable>
                  <c15:showDataLabelsRange val="0"/>
                </c:ext>
                <c:ext xmlns:c16="http://schemas.microsoft.com/office/drawing/2014/chart" uri="{C3380CC4-5D6E-409C-BE32-E72D297353CC}">
                  <c16:uniqueId val="{00000022-C12F-49A8-A51D-60B4141EE6E1}"/>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{F64B6CA4-2DBF-4007-93E1-F81413CF163A}</c15:txfldGUID>
                      <c15:f>Diagramm!$K$58</c15:f>
                      <c15:dlblFieldTableCache>
                        <c:ptCount val="1"/>
                      </c15:dlblFieldTableCache>
                    </c15:dlblFTEntry>
                  </c15:dlblFieldTable>
                  <c15:showDataLabelsRange val="0"/>
                </c:ext>
                <c:ext xmlns:c16="http://schemas.microsoft.com/office/drawing/2014/chart" uri="{C3380CC4-5D6E-409C-BE32-E72D297353CC}">
                  <c16:uniqueId val="{00000023-C12F-49A8-A51D-60B4141EE6E1}"/>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{8376F00E-F5A0-4F0D-A005-9EAF59BB8953}</c15:txfldGUID>
                      <c15:f>Diagramm!$K$59</c15:f>
                      <c15:dlblFieldTableCache>
                        <c:ptCount val="1"/>
                      </c15:dlblFieldTableCache>
                    </c15:dlblFTEntry>
                  </c15:dlblFieldTable>
                  <c15:showDataLabelsRange val="0"/>
                </c:ext>
                <c:ext xmlns:c16="http://schemas.microsoft.com/office/drawing/2014/chart" uri="{C3380CC4-5D6E-409C-BE32-E72D297353CC}">
                  <c16:uniqueId val="{00000024-C12F-49A8-A51D-60B4141EE6E1}"/>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{3B273632-3041-4672-A50C-6F14D7E4A19A}</c15:txfldGUID>
                      <c15:f>Diagramm!$K$60</c15:f>
                      <c15:dlblFieldTableCache>
                        <c:ptCount val="1"/>
                      </c15:dlblFieldTableCache>
                    </c15:dlblFTEntry>
                  </c15:dlblFieldTable>
                  <c15:showDataLabelsRange val="0"/>
                </c:ext>
                <c:ext xmlns:c16="http://schemas.microsoft.com/office/drawing/2014/chart" uri="{C3380CC4-5D6E-409C-BE32-E72D297353CC}">
                  <c16:uniqueId val="{00000025-C12F-49A8-A51D-60B4141EE6E1}"/>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{D0FCBA70-2471-47D0-AB8D-7706111A0A26}</c15:txfldGUID>
                      <c15:f>Diagramm!$K$61</c15:f>
                      <c15:dlblFieldTableCache>
                        <c:ptCount val="1"/>
                      </c15:dlblFieldTableCache>
                    </c15:dlblFTEntry>
                  </c15:dlblFieldTable>
                  <c15:showDataLabelsRange val="0"/>
                </c:ext>
                <c:ext xmlns:c16="http://schemas.microsoft.com/office/drawing/2014/chart" uri="{C3380CC4-5D6E-409C-BE32-E72D297353CC}">
                  <c16:uniqueId val="{00000026-C12F-49A8-A51D-60B4141EE6E1}"/>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{709E3948-08EF-4DFA-8775-A711E56A121B}</c15:txfldGUID>
                      <c15:f>Diagramm!$K$62</c15:f>
                      <c15:dlblFieldTableCache>
                        <c:ptCount val="1"/>
                      </c15:dlblFieldTableCache>
                    </c15:dlblFTEntry>
                  </c15:dlblFieldTable>
                  <c15:showDataLabelsRange val="0"/>
                </c:ext>
                <c:ext xmlns:c16="http://schemas.microsoft.com/office/drawing/2014/chart" uri="{C3380CC4-5D6E-409C-BE32-E72D297353CC}">
                  <c16:uniqueId val="{00000027-C12F-49A8-A51D-60B4141EE6E1}"/>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{E368063D-CEAC-4C37-87F3-C7DB62E81EFE}</c15:txfldGUID>
                      <c15:f>Diagramm!$K$63</c15:f>
                      <c15:dlblFieldTableCache>
                        <c:ptCount val="1"/>
                      </c15:dlblFieldTableCache>
                    </c15:dlblFTEntry>
                  </c15:dlblFieldTable>
                  <c15:showDataLabelsRange val="0"/>
                </c:ext>
                <c:ext xmlns:c16="http://schemas.microsoft.com/office/drawing/2014/chart" uri="{C3380CC4-5D6E-409C-BE32-E72D297353CC}">
                  <c16:uniqueId val="{00000028-C12F-49A8-A51D-60B4141EE6E1}"/>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{3E48BB4A-4E8F-4E10-AFE8-A506349123C6}</c15:txfldGUID>
                      <c15:f>Diagramm!$K$64</c15:f>
                      <c15:dlblFieldTableCache>
                        <c:ptCount val="1"/>
                      </c15:dlblFieldTableCache>
                    </c15:dlblFTEntry>
                  </c15:dlblFieldTable>
                  <c15:showDataLabelsRange val="0"/>
                </c:ext>
                <c:ext xmlns:c16="http://schemas.microsoft.com/office/drawing/2014/chart" uri="{C3380CC4-5D6E-409C-BE32-E72D297353CC}">
                  <c16:uniqueId val="{00000029-C12F-49A8-A51D-60B4141EE6E1}"/>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{7B347C5F-BB07-4EE9-8DA7-E4286FF74D42}</c15:txfldGUID>
                      <c15:f>Diagramm!$K$65</c15:f>
                      <c15:dlblFieldTableCache>
                        <c:ptCount val="1"/>
                      </c15:dlblFieldTableCache>
                    </c15:dlblFTEntry>
                  </c15:dlblFieldTable>
                  <c15:showDataLabelsRange val="0"/>
                </c:ext>
                <c:ext xmlns:c16="http://schemas.microsoft.com/office/drawing/2014/chart" uri="{C3380CC4-5D6E-409C-BE32-E72D297353CC}">
                  <c16:uniqueId val="{0000002A-C12F-49A8-A51D-60B4141EE6E1}"/>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{BBCD5661-BC70-4EA3-B888-E300C81E5A2C}</c15:txfldGUID>
                      <c15:f>Diagramm!$K$66</c15:f>
                      <c15:dlblFieldTableCache>
                        <c:ptCount val="1"/>
                      </c15:dlblFieldTableCache>
                    </c15:dlblFTEntry>
                  </c15:dlblFieldTable>
                  <c15:showDataLabelsRange val="0"/>
                </c:ext>
                <c:ext xmlns:c16="http://schemas.microsoft.com/office/drawing/2014/chart" uri="{C3380CC4-5D6E-409C-BE32-E72D297353CC}">
                  <c16:uniqueId val="{0000002B-C12F-49A8-A51D-60B4141EE6E1}"/>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{57F632AA-E3DA-4371-BB52-FE3C4CB52D43}</c15:txfldGUID>
                      <c15:f>Diagramm!$K$67</c15:f>
                      <c15:dlblFieldTableCache>
                        <c:ptCount val="1"/>
                      </c15:dlblFieldTableCache>
                    </c15:dlblFTEntry>
                  </c15:dlblFieldTable>
                  <c15:showDataLabelsRange val="0"/>
                </c:ext>
                <c:ext xmlns:c16="http://schemas.microsoft.com/office/drawing/2014/chart" uri="{C3380CC4-5D6E-409C-BE32-E72D297353CC}">
                  <c16:uniqueId val="{0000002C-C12F-49A8-A51D-60B4141EE6E1}"/>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C12F-49A8-A51D-60B4141EE6E1}"/>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{21DE32D2-4A18-4909-BC39-46C3DA4F0FC4}</c15:txfldGUID>
                      <c15:f>Diagramm!$J$46</c15:f>
                      <c15:dlblFieldTableCache>
                        <c:ptCount val="1"/>
                      </c15:dlblFieldTableCache>
                    </c15:dlblFTEntry>
                  </c15:dlblFieldTable>
                  <c15:showDataLabelsRange val="0"/>
                </c:ext>
                <c:ext xmlns:c16="http://schemas.microsoft.com/office/drawing/2014/chart" uri="{C3380CC4-5D6E-409C-BE32-E72D297353CC}">
                  <c16:uniqueId val="{0000002E-C12F-49A8-A51D-60B4141EE6E1}"/>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{66DF9B98-27ED-4AF0-8716-FFE26177DB7F}</c15:txfldGUID>
                      <c15:f>Diagramm!$J$47</c15:f>
                      <c15:dlblFieldTableCache>
                        <c:ptCount val="1"/>
                      </c15:dlblFieldTableCache>
                    </c15:dlblFTEntry>
                  </c15:dlblFieldTable>
                  <c15:showDataLabelsRange val="0"/>
                </c:ext>
                <c:ext xmlns:c16="http://schemas.microsoft.com/office/drawing/2014/chart" uri="{C3380CC4-5D6E-409C-BE32-E72D297353CC}">
                  <c16:uniqueId val="{0000002F-C12F-49A8-A51D-60B4141EE6E1}"/>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{31992845-96E4-40A5-BE25-A66556DDCFCF}</c15:txfldGUID>
                      <c15:f>Diagramm!$J$48</c15:f>
                      <c15:dlblFieldTableCache>
                        <c:ptCount val="1"/>
                      </c15:dlblFieldTableCache>
                    </c15:dlblFTEntry>
                  </c15:dlblFieldTable>
                  <c15:showDataLabelsRange val="0"/>
                </c:ext>
                <c:ext xmlns:c16="http://schemas.microsoft.com/office/drawing/2014/chart" uri="{C3380CC4-5D6E-409C-BE32-E72D297353CC}">
                  <c16:uniqueId val="{00000030-C12F-49A8-A51D-60B4141EE6E1}"/>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{19FCA6C5-131C-4D93-BD0B-C59DD466CB1F}</c15:txfldGUID>
                      <c15:f>Diagramm!$J$49</c15:f>
                      <c15:dlblFieldTableCache>
                        <c:ptCount val="1"/>
                      </c15:dlblFieldTableCache>
                    </c15:dlblFTEntry>
                  </c15:dlblFieldTable>
                  <c15:showDataLabelsRange val="0"/>
                </c:ext>
                <c:ext xmlns:c16="http://schemas.microsoft.com/office/drawing/2014/chart" uri="{C3380CC4-5D6E-409C-BE32-E72D297353CC}">
                  <c16:uniqueId val="{00000031-C12F-49A8-A51D-60B4141EE6E1}"/>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{29109039-3F1A-493D-9753-EBF4C411714C}</c15:txfldGUID>
                      <c15:f>Diagramm!$J$50</c15:f>
                      <c15:dlblFieldTableCache>
                        <c:ptCount val="1"/>
                      </c15:dlblFieldTableCache>
                    </c15:dlblFTEntry>
                  </c15:dlblFieldTable>
                  <c15:showDataLabelsRange val="0"/>
                </c:ext>
                <c:ext xmlns:c16="http://schemas.microsoft.com/office/drawing/2014/chart" uri="{C3380CC4-5D6E-409C-BE32-E72D297353CC}">
                  <c16:uniqueId val="{00000032-C12F-49A8-A51D-60B4141EE6E1}"/>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{1A883392-233E-4C23-88F8-97F97009F61E}</c15:txfldGUID>
                      <c15:f>Diagramm!$J$51</c15:f>
                      <c15:dlblFieldTableCache>
                        <c:ptCount val="1"/>
                      </c15:dlblFieldTableCache>
                    </c15:dlblFTEntry>
                  </c15:dlblFieldTable>
                  <c15:showDataLabelsRange val="0"/>
                </c:ext>
                <c:ext xmlns:c16="http://schemas.microsoft.com/office/drawing/2014/chart" uri="{C3380CC4-5D6E-409C-BE32-E72D297353CC}">
                  <c16:uniqueId val="{00000033-C12F-49A8-A51D-60B4141EE6E1}"/>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{796E8D21-3E86-4BDA-9344-296AA7FB106B}</c15:txfldGUID>
                      <c15:f>Diagramm!$J$52</c15:f>
                      <c15:dlblFieldTableCache>
                        <c:ptCount val="1"/>
                      </c15:dlblFieldTableCache>
                    </c15:dlblFTEntry>
                  </c15:dlblFieldTable>
                  <c15:showDataLabelsRange val="0"/>
                </c:ext>
                <c:ext xmlns:c16="http://schemas.microsoft.com/office/drawing/2014/chart" uri="{C3380CC4-5D6E-409C-BE32-E72D297353CC}">
                  <c16:uniqueId val="{00000034-C12F-49A8-A51D-60B4141EE6E1}"/>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{1AF5BE64-761E-4537-9520-A33B256F2369}</c15:txfldGUID>
                      <c15:f>Diagramm!$J$53</c15:f>
                      <c15:dlblFieldTableCache>
                        <c:ptCount val="1"/>
                      </c15:dlblFieldTableCache>
                    </c15:dlblFTEntry>
                  </c15:dlblFieldTable>
                  <c15:showDataLabelsRange val="0"/>
                </c:ext>
                <c:ext xmlns:c16="http://schemas.microsoft.com/office/drawing/2014/chart" uri="{C3380CC4-5D6E-409C-BE32-E72D297353CC}">
                  <c16:uniqueId val="{00000035-C12F-49A8-A51D-60B4141EE6E1}"/>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{3E6FFCB2-1C57-45A3-88A5-2EE3BE993C8E}</c15:txfldGUID>
                      <c15:f>Diagramm!$J$54</c15:f>
                      <c15:dlblFieldTableCache>
                        <c:ptCount val="1"/>
                      </c15:dlblFieldTableCache>
                    </c15:dlblFTEntry>
                  </c15:dlblFieldTable>
                  <c15:showDataLabelsRange val="0"/>
                </c:ext>
                <c:ext xmlns:c16="http://schemas.microsoft.com/office/drawing/2014/chart" uri="{C3380CC4-5D6E-409C-BE32-E72D297353CC}">
                  <c16:uniqueId val="{00000036-C12F-49A8-A51D-60B4141EE6E1}"/>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{5F9F820C-A853-409B-9335-120F0368B6C8}</c15:txfldGUID>
                      <c15:f>Diagramm!$J$55</c15:f>
                      <c15:dlblFieldTableCache>
                        <c:ptCount val="1"/>
                      </c15:dlblFieldTableCache>
                    </c15:dlblFTEntry>
                  </c15:dlblFieldTable>
                  <c15:showDataLabelsRange val="0"/>
                </c:ext>
                <c:ext xmlns:c16="http://schemas.microsoft.com/office/drawing/2014/chart" uri="{C3380CC4-5D6E-409C-BE32-E72D297353CC}">
                  <c16:uniqueId val="{00000037-C12F-49A8-A51D-60B4141EE6E1}"/>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{3A639DC5-72C2-46CF-9B75-A33BD772ED99}</c15:txfldGUID>
                      <c15:f>Diagramm!$J$56</c15:f>
                      <c15:dlblFieldTableCache>
                        <c:ptCount val="1"/>
                      </c15:dlblFieldTableCache>
                    </c15:dlblFTEntry>
                  </c15:dlblFieldTable>
                  <c15:showDataLabelsRange val="0"/>
                </c:ext>
                <c:ext xmlns:c16="http://schemas.microsoft.com/office/drawing/2014/chart" uri="{C3380CC4-5D6E-409C-BE32-E72D297353CC}">
                  <c16:uniqueId val="{00000038-C12F-49A8-A51D-60B4141EE6E1}"/>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{960DB09B-C385-4198-A2D4-3FB89AAB176F}</c15:txfldGUID>
                      <c15:f>Diagramm!$J$57</c15:f>
                      <c15:dlblFieldTableCache>
                        <c:ptCount val="1"/>
                      </c15:dlblFieldTableCache>
                    </c15:dlblFTEntry>
                  </c15:dlblFieldTable>
                  <c15:showDataLabelsRange val="0"/>
                </c:ext>
                <c:ext xmlns:c16="http://schemas.microsoft.com/office/drawing/2014/chart" uri="{C3380CC4-5D6E-409C-BE32-E72D297353CC}">
                  <c16:uniqueId val="{00000039-C12F-49A8-A51D-60B4141EE6E1}"/>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{9679629C-F41F-4879-B1DD-4FB8C81AE88A}</c15:txfldGUID>
                      <c15:f>Diagramm!$J$58</c15:f>
                      <c15:dlblFieldTableCache>
                        <c:ptCount val="1"/>
                      </c15:dlblFieldTableCache>
                    </c15:dlblFTEntry>
                  </c15:dlblFieldTable>
                  <c15:showDataLabelsRange val="0"/>
                </c:ext>
                <c:ext xmlns:c16="http://schemas.microsoft.com/office/drawing/2014/chart" uri="{C3380CC4-5D6E-409C-BE32-E72D297353CC}">
                  <c16:uniqueId val="{0000003A-C12F-49A8-A51D-60B4141EE6E1}"/>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{9C463412-25B1-42E5-B709-82549E64900E}</c15:txfldGUID>
                      <c15:f>Diagramm!$J$59</c15:f>
                      <c15:dlblFieldTableCache>
                        <c:ptCount val="1"/>
                      </c15:dlblFieldTableCache>
                    </c15:dlblFTEntry>
                  </c15:dlblFieldTable>
                  <c15:showDataLabelsRange val="0"/>
                </c:ext>
                <c:ext xmlns:c16="http://schemas.microsoft.com/office/drawing/2014/chart" uri="{C3380CC4-5D6E-409C-BE32-E72D297353CC}">
                  <c16:uniqueId val="{0000003B-C12F-49A8-A51D-60B4141EE6E1}"/>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{319FF8FC-C4C0-4496-A896-FFA0038F09B7}</c15:txfldGUID>
                      <c15:f>Diagramm!$J$60</c15:f>
                      <c15:dlblFieldTableCache>
                        <c:ptCount val="1"/>
                      </c15:dlblFieldTableCache>
                    </c15:dlblFTEntry>
                  </c15:dlblFieldTable>
                  <c15:showDataLabelsRange val="0"/>
                </c:ext>
                <c:ext xmlns:c16="http://schemas.microsoft.com/office/drawing/2014/chart" uri="{C3380CC4-5D6E-409C-BE32-E72D297353CC}">
                  <c16:uniqueId val="{0000003C-C12F-49A8-A51D-60B4141EE6E1}"/>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{68E84DCE-ACDD-4890-AC2F-06B15FBCAC42}</c15:txfldGUID>
                      <c15:f>Diagramm!$J$61</c15:f>
                      <c15:dlblFieldTableCache>
                        <c:ptCount val="1"/>
                      </c15:dlblFieldTableCache>
                    </c15:dlblFTEntry>
                  </c15:dlblFieldTable>
                  <c15:showDataLabelsRange val="0"/>
                </c:ext>
                <c:ext xmlns:c16="http://schemas.microsoft.com/office/drawing/2014/chart" uri="{C3380CC4-5D6E-409C-BE32-E72D297353CC}">
                  <c16:uniqueId val="{0000003D-C12F-49A8-A51D-60B4141EE6E1}"/>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{D3B8DF5D-C533-40F5-AAD0-DA8910E847BC}</c15:txfldGUID>
                      <c15:f>Diagramm!$J$62</c15:f>
                      <c15:dlblFieldTableCache>
                        <c:ptCount val="1"/>
                      </c15:dlblFieldTableCache>
                    </c15:dlblFTEntry>
                  </c15:dlblFieldTable>
                  <c15:showDataLabelsRange val="0"/>
                </c:ext>
                <c:ext xmlns:c16="http://schemas.microsoft.com/office/drawing/2014/chart" uri="{C3380CC4-5D6E-409C-BE32-E72D297353CC}">
                  <c16:uniqueId val="{0000003E-C12F-49A8-A51D-60B4141EE6E1}"/>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{6A38825B-3FDE-4070-8D9E-6409A3BEA0A6}</c15:txfldGUID>
                      <c15:f>Diagramm!$J$63</c15:f>
                      <c15:dlblFieldTableCache>
                        <c:ptCount val="1"/>
                      </c15:dlblFieldTableCache>
                    </c15:dlblFTEntry>
                  </c15:dlblFieldTable>
                  <c15:showDataLabelsRange val="0"/>
                </c:ext>
                <c:ext xmlns:c16="http://schemas.microsoft.com/office/drawing/2014/chart" uri="{C3380CC4-5D6E-409C-BE32-E72D297353CC}">
                  <c16:uniqueId val="{0000003F-C12F-49A8-A51D-60B4141EE6E1}"/>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{F19F1990-120D-4626-800C-57EA958EDF84}</c15:txfldGUID>
                      <c15:f>Diagramm!$J$64</c15:f>
                      <c15:dlblFieldTableCache>
                        <c:ptCount val="1"/>
                      </c15:dlblFieldTableCache>
                    </c15:dlblFTEntry>
                  </c15:dlblFieldTable>
                  <c15:showDataLabelsRange val="0"/>
                </c:ext>
                <c:ext xmlns:c16="http://schemas.microsoft.com/office/drawing/2014/chart" uri="{C3380CC4-5D6E-409C-BE32-E72D297353CC}">
                  <c16:uniqueId val="{00000040-C12F-49A8-A51D-60B4141EE6E1}"/>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{1A658B9A-6481-43BC-AE97-F102703B464E}</c15:txfldGUID>
                      <c15:f>Diagramm!$J$65</c15:f>
                      <c15:dlblFieldTableCache>
                        <c:ptCount val="1"/>
                      </c15:dlblFieldTableCache>
                    </c15:dlblFTEntry>
                  </c15:dlblFieldTable>
                  <c15:showDataLabelsRange val="0"/>
                </c:ext>
                <c:ext xmlns:c16="http://schemas.microsoft.com/office/drawing/2014/chart" uri="{C3380CC4-5D6E-409C-BE32-E72D297353CC}">
                  <c16:uniqueId val="{00000041-C12F-49A8-A51D-60B4141EE6E1}"/>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{E7BC981B-CD20-4F89-9FB6-23CB49AD6D5E}</c15:txfldGUID>
                      <c15:f>Diagramm!$J$66</c15:f>
                      <c15:dlblFieldTableCache>
                        <c:ptCount val="1"/>
                      </c15:dlblFieldTableCache>
                    </c15:dlblFTEntry>
                  </c15:dlblFieldTable>
                  <c15:showDataLabelsRange val="0"/>
                </c:ext>
                <c:ext xmlns:c16="http://schemas.microsoft.com/office/drawing/2014/chart" uri="{C3380CC4-5D6E-409C-BE32-E72D297353CC}">
                  <c16:uniqueId val="{00000042-C12F-49A8-A51D-60B4141EE6E1}"/>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{3D9B04DA-C7A9-4268-8857-348EE8EB3940}</c15:txfldGUID>
                      <c15:f>Diagramm!$J$67</c15:f>
                      <c15:dlblFieldTableCache>
                        <c:ptCount val="1"/>
                      </c15:dlblFieldTableCache>
                    </c15:dlblFTEntry>
                  </c15:dlblFieldTable>
                  <c15:showDataLabelsRange val="0"/>
                </c:ext>
                <c:ext xmlns:c16="http://schemas.microsoft.com/office/drawing/2014/chart" uri="{C3380CC4-5D6E-409C-BE32-E72D297353CC}">
                  <c16:uniqueId val="{00000043-C12F-49A8-A51D-60B4141EE6E1}"/>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C12F-49A8-A51D-60B4141EE6E1}"/>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2097-43DC-8F14-7EAC4D66903B}"/>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2097-43DC-8F14-7EAC4D66903B}"/>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2097-43DC-8F14-7EAC4D66903B}"/>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2097-43DC-8F14-7EAC4D66903B}"/>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2097-43DC-8F14-7EAC4D66903B}"/>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2097-43DC-8F14-7EAC4D66903B}"/>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2097-43DC-8F14-7EAC4D66903B}"/>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2097-43DC-8F14-7EAC4D66903B}"/>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2097-43DC-8F14-7EAC4D66903B}"/>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2097-43DC-8F14-7EAC4D66903B}"/>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2097-43DC-8F14-7EAC4D66903B}"/>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2097-43DC-8F14-7EAC4D66903B}"/>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2097-43DC-8F14-7EAC4D66903B}"/>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2097-43DC-8F14-7EAC4D66903B}"/>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2097-43DC-8F14-7EAC4D66903B}"/>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2097-43DC-8F14-7EAC4D66903B}"/>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2097-43DC-8F14-7EAC4D66903B}"/>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2097-43DC-8F14-7EAC4D66903B}"/>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2097-43DC-8F14-7EAC4D66903B}"/>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2097-43DC-8F14-7EAC4D66903B}"/>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2097-43DC-8F14-7EAC4D66903B}"/>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2097-43DC-8F14-7EAC4D66903B}"/>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2097-43DC-8F14-7EAC4D66903B}"/>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2097-43DC-8F14-7EAC4D66903B}"/>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2097-43DC-8F14-7EAC4D66903B}"/>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2097-43DC-8F14-7EAC4D66903B}"/>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2097-43DC-8F14-7EAC4D66903B}"/>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2097-43DC-8F14-7EAC4D66903B}"/>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2097-43DC-8F14-7EAC4D66903B}"/>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2097-43DC-8F14-7EAC4D66903B}"/>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2097-43DC-8F14-7EAC4D66903B}"/>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2097-43DC-8F14-7EAC4D66903B}"/>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2097-43DC-8F14-7EAC4D66903B}"/>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2097-43DC-8F14-7EAC4D66903B}"/>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2097-43DC-8F14-7EAC4D66903B}"/>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2097-43DC-8F14-7EAC4D66903B}"/>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2097-43DC-8F14-7EAC4D66903B}"/>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2097-43DC-8F14-7EAC4D66903B}"/>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2097-43DC-8F14-7EAC4D66903B}"/>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2097-43DC-8F14-7EAC4D66903B}"/>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2097-43DC-8F14-7EAC4D66903B}"/>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2097-43DC-8F14-7EAC4D66903B}"/>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2097-43DC-8F14-7EAC4D66903B}"/>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2097-43DC-8F14-7EAC4D66903B}"/>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2097-43DC-8F14-7EAC4D66903B}"/>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2097-43DC-8F14-7EAC4D66903B}"/>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2097-43DC-8F14-7EAC4D66903B}"/>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2097-43DC-8F14-7EAC4D66903B}"/>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2097-43DC-8F14-7EAC4D66903B}"/>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2097-43DC-8F14-7EAC4D66903B}"/>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2097-43DC-8F14-7EAC4D66903B}"/>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2097-43DC-8F14-7EAC4D66903B}"/>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2097-43DC-8F14-7EAC4D66903B}"/>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2097-43DC-8F14-7EAC4D66903B}"/>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2097-43DC-8F14-7EAC4D66903B}"/>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2097-43DC-8F14-7EAC4D66903B}"/>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2097-43DC-8F14-7EAC4D66903B}"/>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2097-43DC-8F14-7EAC4D66903B}"/>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2097-43DC-8F14-7EAC4D66903B}"/>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2097-43DC-8F14-7EAC4D66903B}"/>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2097-43DC-8F14-7EAC4D66903B}"/>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2097-43DC-8F14-7EAC4D66903B}"/>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2097-43DC-8F14-7EAC4D66903B}"/>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2097-43DC-8F14-7EAC4D66903B}"/>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2097-43DC-8F14-7EAC4D66903B}"/>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2097-43DC-8F14-7EAC4D66903B}"/>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2097-43DC-8F14-7EAC4D66903B}"/>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2097-43DC-8F14-7EAC4D66903B}"/>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2097-43DC-8F14-7EAC4D66903B}"/>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100.93907148612232</c:v>
                </c:pt>
                <c:pt idx="2">
                  <c:v>102.58939238185204</c:v>
                </c:pt>
                <c:pt idx="3">
                  <c:v>101.63920762370462</c:v>
                </c:pt>
                <c:pt idx="4">
                  <c:v>101.36971077709556</c:v>
                </c:pt>
                <c:pt idx="5">
                  <c:v>102.63940210596505</c:v>
                </c:pt>
                <c:pt idx="6">
                  <c:v>104.44808712805266</c:v>
                </c:pt>
                <c:pt idx="7">
                  <c:v>102.94501708665574</c:v>
                </c:pt>
                <c:pt idx="8">
                  <c:v>103.12560775706388</c:v>
                </c:pt>
                <c:pt idx="9">
                  <c:v>104.13135887533687</c:v>
                </c:pt>
                <c:pt idx="10">
                  <c:v>106.33734337232239</c:v>
                </c:pt>
                <c:pt idx="11">
                  <c:v>105.0398688633901</c:v>
                </c:pt>
                <c:pt idx="12">
                  <c:v>106.28455533020309</c:v>
                </c:pt>
                <c:pt idx="13">
                  <c:v>107.25974495040703</c:v>
                </c:pt>
                <c:pt idx="14">
                  <c:v>109.01842024838162</c:v>
                </c:pt>
                <c:pt idx="15">
                  <c:v>108.27383102269886</c:v>
                </c:pt>
                <c:pt idx="16">
                  <c:v>108.70447031367209</c:v>
                </c:pt>
                <c:pt idx="17">
                  <c:v>109.62687189175672</c:v>
                </c:pt>
                <c:pt idx="18">
                  <c:v>110.87989331258856</c:v>
                </c:pt>
                <c:pt idx="19">
                  <c:v>110.63817964604227</c:v>
                </c:pt>
                <c:pt idx="20">
                  <c:v>111.3355374656183</c:v>
                </c:pt>
                <c:pt idx="21">
                  <c:v>111.65782235434666</c:v>
                </c:pt>
                <c:pt idx="22">
                  <c:v>113.50262551051593</c:v>
                </c:pt>
                <c:pt idx="23">
                  <c:v>111.80507320867947</c:v>
                </c:pt>
                <c:pt idx="24">
                  <c:v>112.93584863723503</c:v>
                </c:pt>
              </c:numCache>
            </c:numRef>
          </c:val>
          <c:smooth val="0"/>
          <c:extLst>
            <c:ext xmlns:c16="http://schemas.microsoft.com/office/drawing/2014/chart" uri="{C3380CC4-5D6E-409C-BE32-E72D297353CC}">
              <c16:uniqueId val="{00000000-A8C7-4F78-8FA0-724682A40CC6}"/>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100.99623644011513</c:v>
                </c:pt>
                <c:pt idx="2">
                  <c:v>104.25060881115785</c:v>
                </c:pt>
                <c:pt idx="3">
                  <c:v>103.96280717290236</c:v>
                </c:pt>
                <c:pt idx="4">
                  <c:v>101.15120655302192</c:v>
                </c:pt>
                <c:pt idx="5">
                  <c:v>104.25060881115785</c:v>
                </c:pt>
                <c:pt idx="6">
                  <c:v>107.72636705778172</c:v>
                </c:pt>
                <c:pt idx="7">
                  <c:v>105.97741864069073</c:v>
                </c:pt>
                <c:pt idx="8">
                  <c:v>105.6010626522028</c:v>
                </c:pt>
                <c:pt idx="9">
                  <c:v>107.92561434580475</c:v>
                </c:pt>
                <c:pt idx="10">
                  <c:v>112.77396502103166</c:v>
                </c:pt>
                <c:pt idx="11">
                  <c:v>113.37170688510072</c:v>
                </c:pt>
                <c:pt idx="12">
                  <c:v>113.23887535975206</c:v>
                </c:pt>
                <c:pt idx="13">
                  <c:v>115.2534868275404</c:v>
                </c:pt>
                <c:pt idx="14">
                  <c:v>117.82156298428161</c:v>
                </c:pt>
                <c:pt idx="15">
                  <c:v>118.68496789904803</c:v>
                </c:pt>
                <c:pt idx="16">
                  <c:v>119.41554128846579</c:v>
                </c:pt>
                <c:pt idx="17">
                  <c:v>123.57759574939118</c:v>
                </c:pt>
                <c:pt idx="18">
                  <c:v>125.14943546601727</c:v>
                </c:pt>
                <c:pt idx="19">
                  <c:v>124.92804959043613</c:v>
                </c:pt>
                <c:pt idx="20">
                  <c:v>124.26389196369271</c:v>
                </c:pt>
                <c:pt idx="21">
                  <c:v>127.7396502103166</c:v>
                </c:pt>
                <c:pt idx="22">
                  <c:v>131.81315032100952</c:v>
                </c:pt>
                <c:pt idx="23">
                  <c:v>129.88709320345362</c:v>
                </c:pt>
                <c:pt idx="24">
                  <c:v>127.16404693380564</c:v>
                </c:pt>
              </c:numCache>
            </c:numRef>
          </c:val>
          <c:smooth val="0"/>
          <c:extLst>
            <c:ext xmlns:c16="http://schemas.microsoft.com/office/drawing/2014/chart" uri="{C3380CC4-5D6E-409C-BE32-E72D297353CC}">
              <c16:uniqueId val="{00000001-A8C7-4F78-8FA0-724682A40CC6}"/>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101.10016630420877</c:v>
                </c:pt>
                <c:pt idx="2">
                  <c:v>101.63745682486886</c:v>
                </c:pt>
                <c:pt idx="3">
                  <c:v>102.54573365741334</c:v>
                </c:pt>
                <c:pt idx="4">
                  <c:v>100.57566841499298</c:v>
                </c:pt>
                <c:pt idx="5">
                  <c:v>104.14481258794935</c:v>
                </c:pt>
                <c:pt idx="6">
                  <c:v>102.76320839196622</c:v>
                </c:pt>
                <c:pt idx="7">
                  <c:v>102.18753997697327</c:v>
                </c:pt>
                <c:pt idx="8">
                  <c:v>100.72917999232442</c:v>
                </c:pt>
                <c:pt idx="9">
                  <c:v>101.40718945887168</c:v>
                </c:pt>
                <c:pt idx="10">
                  <c:v>101.20250735576309</c:v>
                </c:pt>
                <c:pt idx="11">
                  <c:v>101.91889471664322</c:v>
                </c:pt>
                <c:pt idx="12">
                  <c:v>103.46680312140207</c:v>
                </c:pt>
                <c:pt idx="13">
                  <c:v>102.16195471408469</c:v>
                </c:pt>
                <c:pt idx="14">
                  <c:v>99.70576947678137</c:v>
                </c:pt>
                <c:pt idx="15">
                  <c:v>99.245234744786998</c:v>
                </c:pt>
                <c:pt idx="16">
                  <c:v>98.925418958679799</c:v>
                </c:pt>
                <c:pt idx="17">
                  <c:v>102.37942944863758</c:v>
                </c:pt>
                <c:pt idx="18">
                  <c:v>99.987207368555715</c:v>
                </c:pt>
                <c:pt idx="19">
                  <c:v>99.654598951004232</c:v>
                </c:pt>
                <c:pt idx="20">
                  <c:v>97.684533708583857</c:v>
                </c:pt>
                <c:pt idx="21">
                  <c:v>98.848663170014078</c:v>
                </c:pt>
                <c:pt idx="22">
                  <c:v>97.32634002814379</c:v>
                </c:pt>
                <c:pt idx="23">
                  <c:v>97.160035819368034</c:v>
                </c:pt>
                <c:pt idx="24">
                  <c:v>95.074836893949083</c:v>
                </c:pt>
              </c:numCache>
            </c:numRef>
          </c:val>
          <c:smooth val="0"/>
          <c:extLst>
            <c:ext xmlns:c16="http://schemas.microsoft.com/office/drawing/2014/chart" uri="{C3380CC4-5D6E-409C-BE32-E72D297353CC}">
              <c16:uniqueId val="{00000002-A8C7-4F78-8FA0-724682A40CC6}"/>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A8C7-4F78-8FA0-724682A40CC6}"/>
                </c:ext>
              </c:extLst>
            </c:dLbl>
            <c:dLbl>
              <c:idx val="1"/>
              <c:delete val="1"/>
              <c:extLst>
                <c:ext xmlns:c15="http://schemas.microsoft.com/office/drawing/2012/chart" uri="{CE6537A1-D6FC-4f65-9D91-7224C49458BB}"/>
                <c:ext xmlns:c16="http://schemas.microsoft.com/office/drawing/2014/chart" uri="{C3380CC4-5D6E-409C-BE32-E72D297353CC}">
                  <c16:uniqueId val="{00000004-A8C7-4F78-8FA0-724682A40CC6}"/>
                </c:ext>
              </c:extLst>
            </c:dLbl>
            <c:dLbl>
              <c:idx val="2"/>
              <c:delete val="1"/>
              <c:extLst>
                <c:ext xmlns:c15="http://schemas.microsoft.com/office/drawing/2012/chart" uri="{CE6537A1-D6FC-4f65-9D91-7224C49458BB}"/>
                <c:ext xmlns:c16="http://schemas.microsoft.com/office/drawing/2014/chart" uri="{C3380CC4-5D6E-409C-BE32-E72D297353CC}">
                  <c16:uniqueId val="{00000005-A8C7-4F78-8FA0-724682A40CC6}"/>
                </c:ext>
              </c:extLst>
            </c:dLbl>
            <c:dLbl>
              <c:idx val="3"/>
              <c:delete val="1"/>
              <c:extLst>
                <c:ext xmlns:c15="http://schemas.microsoft.com/office/drawing/2012/chart" uri="{CE6537A1-D6FC-4f65-9D91-7224C49458BB}"/>
                <c:ext xmlns:c16="http://schemas.microsoft.com/office/drawing/2014/chart" uri="{C3380CC4-5D6E-409C-BE32-E72D297353CC}">
                  <c16:uniqueId val="{00000006-A8C7-4F78-8FA0-724682A40CC6}"/>
                </c:ext>
              </c:extLst>
            </c:dLbl>
            <c:dLbl>
              <c:idx val="4"/>
              <c:delete val="1"/>
              <c:extLst>
                <c:ext xmlns:c15="http://schemas.microsoft.com/office/drawing/2012/chart" uri="{CE6537A1-D6FC-4f65-9D91-7224C49458BB}"/>
                <c:ext xmlns:c16="http://schemas.microsoft.com/office/drawing/2014/chart" uri="{C3380CC4-5D6E-409C-BE32-E72D297353CC}">
                  <c16:uniqueId val="{00000007-A8C7-4F78-8FA0-724682A40CC6}"/>
                </c:ext>
              </c:extLst>
            </c:dLbl>
            <c:dLbl>
              <c:idx val="5"/>
              <c:delete val="1"/>
              <c:extLst>
                <c:ext xmlns:c15="http://schemas.microsoft.com/office/drawing/2012/chart" uri="{CE6537A1-D6FC-4f65-9D91-7224C49458BB}"/>
                <c:ext xmlns:c16="http://schemas.microsoft.com/office/drawing/2014/chart" uri="{C3380CC4-5D6E-409C-BE32-E72D297353CC}">
                  <c16:uniqueId val="{00000008-A8C7-4F78-8FA0-724682A40CC6}"/>
                </c:ext>
              </c:extLst>
            </c:dLbl>
            <c:dLbl>
              <c:idx val="6"/>
              <c:delete val="1"/>
              <c:extLst>
                <c:ext xmlns:c15="http://schemas.microsoft.com/office/drawing/2012/chart" uri="{CE6537A1-D6FC-4f65-9D91-7224C49458BB}"/>
                <c:ext xmlns:c16="http://schemas.microsoft.com/office/drawing/2014/chart" uri="{C3380CC4-5D6E-409C-BE32-E72D297353CC}">
                  <c16:uniqueId val="{00000009-A8C7-4F78-8FA0-724682A40CC6}"/>
                </c:ext>
              </c:extLst>
            </c:dLbl>
            <c:dLbl>
              <c:idx val="7"/>
              <c:delete val="1"/>
              <c:extLst>
                <c:ext xmlns:c15="http://schemas.microsoft.com/office/drawing/2012/chart" uri="{CE6537A1-D6FC-4f65-9D91-7224C49458BB}"/>
                <c:ext xmlns:c16="http://schemas.microsoft.com/office/drawing/2014/chart" uri="{C3380CC4-5D6E-409C-BE32-E72D297353CC}">
                  <c16:uniqueId val="{0000000A-A8C7-4F78-8FA0-724682A40CC6}"/>
                </c:ext>
              </c:extLst>
            </c:dLbl>
            <c:dLbl>
              <c:idx val="8"/>
              <c:delete val="1"/>
              <c:extLst>
                <c:ext xmlns:c15="http://schemas.microsoft.com/office/drawing/2012/chart" uri="{CE6537A1-D6FC-4f65-9D91-7224C49458BB}"/>
                <c:ext xmlns:c16="http://schemas.microsoft.com/office/drawing/2014/chart" uri="{C3380CC4-5D6E-409C-BE32-E72D297353CC}">
                  <c16:uniqueId val="{0000000B-A8C7-4F78-8FA0-724682A40CC6}"/>
                </c:ext>
              </c:extLst>
            </c:dLbl>
            <c:dLbl>
              <c:idx val="9"/>
              <c:delete val="1"/>
              <c:extLst>
                <c:ext xmlns:c15="http://schemas.microsoft.com/office/drawing/2012/chart" uri="{CE6537A1-D6FC-4f65-9D91-7224C49458BB}"/>
                <c:ext xmlns:c16="http://schemas.microsoft.com/office/drawing/2014/chart" uri="{C3380CC4-5D6E-409C-BE32-E72D297353CC}">
                  <c16:uniqueId val="{0000000C-A8C7-4F78-8FA0-724682A40CC6}"/>
                </c:ext>
              </c:extLst>
            </c:dLbl>
            <c:dLbl>
              <c:idx val="10"/>
              <c:delete val="1"/>
              <c:extLst>
                <c:ext xmlns:c15="http://schemas.microsoft.com/office/drawing/2012/chart" uri="{CE6537A1-D6FC-4f65-9D91-7224C49458BB}"/>
                <c:ext xmlns:c16="http://schemas.microsoft.com/office/drawing/2014/chart" uri="{C3380CC4-5D6E-409C-BE32-E72D297353CC}">
                  <c16:uniqueId val="{0000000D-A8C7-4F78-8FA0-724682A40CC6}"/>
                </c:ext>
              </c:extLst>
            </c:dLbl>
            <c:dLbl>
              <c:idx val="11"/>
              <c:delete val="1"/>
              <c:extLst>
                <c:ext xmlns:c15="http://schemas.microsoft.com/office/drawing/2012/chart" uri="{CE6537A1-D6FC-4f65-9D91-7224C49458BB}"/>
                <c:ext xmlns:c16="http://schemas.microsoft.com/office/drawing/2014/chart" uri="{C3380CC4-5D6E-409C-BE32-E72D297353CC}">
                  <c16:uniqueId val="{0000000E-A8C7-4F78-8FA0-724682A40CC6}"/>
                </c:ext>
              </c:extLst>
            </c:dLbl>
            <c:dLbl>
              <c:idx val="12"/>
              <c:delete val="1"/>
              <c:extLst>
                <c:ext xmlns:c15="http://schemas.microsoft.com/office/drawing/2012/chart" uri="{CE6537A1-D6FC-4f65-9D91-7224C49458BB}"/>
                <c:ext xmlns:c16="http://schemas.microsoft.com/office/drawing/2014/chart" uri="{C3380CC4-5D6E-409C-BE32-E72D297353CC}">
                  <c16:uniqueId val="{0000000F-A8C7-4F78-8FA0-724682A40CC6}"/>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A8C7-4F78-8FA0-724682A40CC6}"/>
                </c:ext>
              </c:extLst>
            </c:dLbl>
            <c:dLbl>
              <c:idx val="14"/>
              <c:delete val="1"/>
              <c:extLst>
                <c:ext xmlns:c15="http://schemas.microsoft.com/office/drawing/2012/chart" uri="{CE6537A1-D6FC-4f65-9D91-7224C49458BB}"/>
                <c:ext xmlns:c16="http://schemas.microsoft.com/office/drawing/2014/chart" uri="{C3380CC4-5D6E-409C-BE32-E72D297353CC}">
                  <c16:uniqueId val="{00000011-A8C7-4F78-8FA0-724682A40CC6}"/>
                </c:ext>
              </c:extLst>
            </c:dLbl>
            <c:dLbl>
              <c:idx val="15"/>
              <c:delete val="1"/>
              <c:extLst>
                <c:ext xmlns:c15="http://schemas.microsoft.com/office/drawing/2012/chart" uri="{CE6537A1-D6FC-4f65-9D91-7224C49458BB}"/>
                <c:ext xmlns:c16="http://schemas.microsoft.com/office/drawing/2014/chart" uri="{C3380CC4-5D6E-409C-BE32-E72D297353CC}">
                  <c16:uniqueId val="{00000012-A8C7-4F78-8FA0-724682A40CC6}"/>
                </c:ext>
              </c:extLst>
            </c:dLbl>
            <c:dLbl>
              <c:idx val="16"/>
              <c:delete val="1"/>
              <c:extLst>
                <c:ext xmlns:c15="http://schemas.microsoft.com/office/drawing/2012/chart" uri="{CE6537A1-D6FC-4f65-9D91-7224C49458BB}"/>
                <c:ext xmlns:c16="http://schemas.microsoft.com/office/drawing/2014/chart" uri="{C3380CC4-5D6E-409C-BE32-E72D297353CC}">
                  <c16:uniqueId val="{00000013-A8C7-4F78-8FA0-724682A40CC6}"/>
                </c:ext>
              </c:extLst>
            </c:dLbl>
            <c:dLbl>
              <c:idx val="17"/>
              <c:delete val="1"/>
              <c:extLst>
                <c:ext xmlns:c15="http://schemas.microsoft.com/office/drawing/2012/chart" uri="{CE6537A1-D6FC-4f65-9D91-7224C49458BB}"/>
                <c:ext xmlns:c16="http://schemas.microsoft.com/office/drawing/2014/chart" uri="{C3380CC4-5D6E-409C-BE32-E72D297353CC}">
                  <c16:uniqueId val="{00000014-A8C7-4F78-8FA0-724682A40CC6}"/>
                </c:ext>
              </c:extLst>
            </c:dLbl>
            <c:dLbl>
              <c:idx val="18"/>
              <c:delete val="1"/>
              <c:extLst>
                <c:ext xmlns:c15="http://schemas.microsoft.com/office/drawing/2012/chart" uri="{CE6537A1-D6FC-4f65-9D91-7224C49458BB}"/>
                <c:ext xmlns:c16="http://schemas.microsoft.com/office/drawing/2014/chart" uri="{C3380CC4-5D6E-409C-BE32-E72D297353CC}">
                  <c16:uniqueId val="{00000015-A8C7-4F78-8FA0-724682A40CC6}"/>
                </c:ext>
              </c:extLst>
            </c:dLbl>
            <c:dLbl>
              <c:idx val="19"/>
              <c:delete val="1"/>
              <c:extLst>
                <c:ext xmlns:c15="http://schemas.microsoft.com/office/drawing/2012/chart" uri="{CE6537A1-D6FC-4f65-9D91-7224C49458BB}"/>
                <c:ext xmlns:c16="http://schemas.microsoft.com/office/drawing/2014/chart" uri="{C3380CC4-5D6E-409C-BE32-E72D297353CC}">
                  <c16:uniqueId val="{00000016-A8C7-4F78-8FA0-724682A40CC6}"/>
                </c:ext>
              </c:extLst>
            </c:dLbl>
            <c:dLbl>
              <c:idx val="20"/>
              <c:delete val="1"/>
              <c:extLst>
                <c:ext xmlns:c15="http://schemas.microsoft.com/office/drawing/2012/chart" uri="{CE6537A1-D6FC-4f65-9D91-7224C49458BB}"/>
                <c:ext xmlns:c16="http://schemas.microsoft.com/office/drawing/2014/chart" uri="{C3380CC4-5D6E-409C-BE32-E72D297353CC}">
                  <c16:uniqueId val="{00000017-A8C7-4F78-8FA0-724682A40CC6}"/>
                </c:ext>
              </c:extLst>
            </c:dLbl>
            <c:dLbl>
              <c:idx val="21"/>
              <c:delete val="1"/>
              <c:extLst>
                <c:ext xmlns:c15="http://schemas.microsoft.com/office/drawing/2012/chart" uri="{CE6537A1-D6FC-4f65-9D91-7224C49458BB}"/>
                <c:ext xmlns:c16="http://schemas.microsoft.com/office/drawing/2014/chart" uri="{C3380CC4-5D6E-409C-BE32-E72D297353CC}">
                  <c16:uniqueId val="{00000018-A8C7-4F78-8FA0-724682A40CC6}"/>
                </c:ext>
              </c:extLst>
            </c:dLbl>
            <c:dLbl>
              <c:idx val="22"/>
              <c:delete val="1"/>
              <c:extLst>
                <c:ext xmlns:c15="http://schemas.microsoft.com/office/drawing/2012/chart" uri="{CE6537A1-D6FC-4f65-9D91-7224C49458BB}"/>
                <c:ext xmlns:c16="http://schemas.microsoft.com/office/drawing/2014/chart" uri="{C3380CC4-5D6E-409C-BE32-E72D297353CC}">
                  <c16:uniqueId val="{00000019-A8C7-4F78-8FA0-724682A40CC6}"/>
                </c:ext>
              </c:extLst>
            </c:dLbl>
            <c:dLbl>
              <c:idx val="23"/>
              <c:delete val="1"/>
              <c:extLst>
                <c:ext xmlns:c15="http://schemas.microsoft.com/office/drawing/2012/chart" uri="{CE6537A1-D6FC-4f65-9D91-7224C49458BB}"/>
                <c:ext xmlns:c16="http://schemas.microsoft.com/office/drawing/2014/chart" uri="{C3380CC4-5D6E-409C-BE32-E72D297353CC}">
                  <c16:uniqueId val="{0000001A-A8C7-4F78-8FA0-724682A40CC6}"/>
                </c:ext>
              </c:extLst>
            </c:dLbl>
            <c:dLbl>
              <c:idx val="24"/>
              <c:delete val="1"/>
              <c:extLst>
                <c:ext xmlns:c15="http://schemas.microsoft.com/office/drawing/2012/chart" uri="{CE6537A1-D6FC-4f65-9D91-7224C49458BB}"/>
                <c:ext xmlns:c16="http://schemas.microsoft.com/office/drawing/2014/chart" uri="{C3380CC4-5D6E-409C-BE32-E72D297353CC}">
                  <c16:uniqueId val="{0000001B-A8C7-4F78-8FA0-724682A40CC6}"/>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A8C7-4F78-8FA0-724682A40CC6}"/>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Würzburg (09679)</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704850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66" t="s">
        <v>97</v>
      </c>
      <c r="F8" s="566" t="s">
        <v>98</v>
      </c>
      <c r="G8" s="566" t="s">
        <v>99</v>
      </c>
      <c r="H8" s="566" t="s">
        <v>100</v>
      </c>
      <c r="I8" s="566" t="s">
        <v>101</v>
      </c>
      <c r="J8" s="590"/>
      <c r="K8" s="591"/>
    </row>
    <row r="9" spans="1:255" ht="12" customHeight="1" x14ac:dyDescent="0.2">
      <c r="A9" s="578"/>
      <c r="B9" s="579"/>
      <c r="C9" s="579"/>
      <c r="D9" s="583"/>
      <c r="E9" s="567"/>
      <c r="F9" s="567"/>
      <c r="G9" s="567"/>
      <c r="H9" s="567"/>
      <c r="I9" s="567"/>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40649</v>
      </c>
      <c r="F11" s="238">
        <v>40242</v>
      </c>
      <c r="G11" s="238">
        <v>40853</v>
      </c>
      <c r="H11" s="238">
        <v>40189</v>
      </c>
      <c r="I11" s="265">
        <v>40073</v>
      </c>
      <c r="J11" s="263">
        <v>576</v>
      </c>
      <c r="K11" s="266">
        <v>1.4373767873630625</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16.342345445152404</v>
      </c>
      <c r="E13" s="115">
        <v>6643</v>
      </c>
      <c r="F13" s="114">
        <v>6472</v>
      </c>
      <c r="G13" s="114">
        <v>6697</v>
      </c>
      <c r="H13" s="114">
        <v>6644</v>
      </c>
      <c r="I13" s="140">
        <v>6544</v>
      </c>
      <c r="J13" s="115">
        <v>99</v>
      </c>
      <c r="K13" s="116">
        <v>1.5128361858190709</v>
      </c>
    </row>
    <row r="14" spans="1:255" ht="14.1" customHeight="1" x14ac:dyDescent="0.2">
      <c r="A14" s="306" t="s">
        <v>230</v>
      </c>
      <c r="B14" s="307"/>
      <c r="C14" s="308"/>
      <c r="D14" s="113">
        <v>60.203203030824866</v>
      </c>
      <c r="E14" s="115">
        <v>24472</v>
      </c>
      <c r="F14" s="114">
        <v>24382</v>
      </c>
      <c r="G14" s="114">
        <v>24790</v>
      </c>
      <c r="H14" s="114">
        <v>24355</v>
      </c>
      <c r="I14" s="140">
        <v>24393</v>
      </c>
      <c r="J14" s="115">
        <v>79</v>
      </c>
      <c r="K14" s="116">
        <v>0.32386340343541181</v>
      </c>
    </row>
    <row r="15" spans="1:255" ht="14.1" customHeight="1" x14ac:dyDescent="0.2">
      <c r="A15" s="306" t="s">
        <v>231</v>
      </c>
      <c r="B15" s="307"/>
      <c r="C15" s="308"/>
      <c r="D15" s="113">
        <v>13.299220153017295</v>
      </c>
      <c r="E15" s="115">
        <v>5406</v>
      </c>
      <c r="F15" s="114">
        <v>5310</v>
      </c>
      <c r="G15" s="114">
        <v>5286</v>
      </c>
      <c r="H15" s="114">
        <v>5152</v>
      </c>
      <c r="I15" s="140">
        <v>5151</v>
      </c>
      <c r="J15" s="115">
        <v>255</v>
      </c>
      <c r="K15" s="116">
        <v>4.9504950495049505</v>
      </c>
    </row>
    <row r="16" spans="1:255" ht="14.1" customHeight="1" x14ac:dyDescent="0.2">
      <c r="A16" s="306" t="s">
        <v>232</v>
      </c>
      <c r="B16" s="307"/>
      <c r="C16" s="308"/>
      <c r="D16" s="113">
        <v>10.101109498388643</v>
      </c>
      <c r="E16" s="115">
        <v>4106</v>
      </c>
      <c r="F16" s="114">
        <v>4057</v>
      </c>
      <c r="G16" s="114">
        <v>4056</v>
      </c>
      <c r="H16" s="114">
        <v>4015</v>
      </c>
      <c r="I16" s="140">
        <v>3964</v>
      </c>
      <c r="J16" s="115">
        <v>142</v>
      </c>
      <c r="K16" s="116">
        <v>3.5822401614530777</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1.2546434106620088</v>
      </c>
      <c r="E18" s="115">
        <v>510</v>
      </c>
      <c r="F18" s="114">
        <v>463</v>
      </c>
      <c r="G18" s="114">
        <v>607</v>
      </c>
      <c r="H18" s="114">
        <v>596</v>
      </c>
      <c r="I18" s="140">
        <v>476</v>
      </c>
      <c r="J18" s="115">
        <v>34</v>
      </c>
      <c r="K18" s="116">
        <v>7.1428571428571432</v>
      </c>
    </row>
    <row r="19" spans="1:255" ht="14.1" customHeight="1" x14ac:dyDescent="0.2">
      <c r="A19" s="306" t="s">
        <v>235</v>
      </c>
      <c r="B19" s="307" t="s">
        <v>236</v>
      </c>
      <c r="C19" s="308"/>
      <c r="D19" s="113">
        <v>0.85118945115500999</v>
      </c>
      <c r="E19" s="115">
        <v>346</v>
      </c>
      <c r="F19" s="114">
        <v>298</v>
      </c>
      <c r="G19" s="114">
        <v>446</v>
      </c>
      <c r="H19" s="114">
        <v>447</v>
      </c>
      <c r="I19" s="140">
        <v>322</v>
      </c>
      <c r="J19" s="115">
        <v>24</v>
      </c>
      <c r="K19" s="116">
        <v>7.4534161490683228</v>
      </c>
    </row>
    <row r="20" spans="1:255" ht="14.1" customHeight="1" x14ac:dyDescent="0.2">
      <c r="A20" s="306">
        <v>12</v>
      </c>
      <c r="B20" s="307" t="s">
        <v>237</v>
      </c>
      <c r="C20" s="308"/>
      <c r="D20" s="113">
        <v>0.92007183448547325</v>
      </c>
      <c r="E20" s="115">
        <v>374</v>
      </c>
      <c r="F20" s="114">
        <v>354</v>
      </c>
      <c r="G20" s="114">
        <v>392</v>
      </c>
      <c r="H20" s="114">
        <v>378</v>
      </c>
      <c r="I20" s="140">
        <v>368</v>
      </c>
      <c r="J20" s="115">
        <v>6</v>
      </c>
      <c r="K20" s="116">
        <v>1.6304347826086956</v>
      </c>
    </row>
    <row r="21" spans="1:255" ht="14.1" customHeight="1" x14ac:dyDescent="0.2">
      <c r="A21" s="306">
        <v>21</v>
      </c>
      <c r="B21" s="307" t="s">
        <v>238</v>
      </c>
      <c r="C21" s="308"/>
      <c r="D21" s="113">
        <v>0.61748136485522398</v>
      </c>
      <c r="E21" s="115">
        <v>251</v>
      </c>
      <c r="F21" s="114">
        <v>220</v>
      </c>
      <c r="G21" s="114">
        <v>263</v>
      </c>
      <c r="H21" s="114">
        <v>256</v>
      </c>
      <c r="I21" s="140">
        <v>250</v>
      </c>
      <c r="J21" s="115">
        <v>1</v>
      </c>
      <c r="K21" s="116">
        <v>0.4</v>
      </c>
    </row>
    <row r="22" spans="1:255" ht="14.1" customHeight="1" x14ac:dyDescent="0.2">
      <c r="A22" s="306">
        <v>22</v>
      </c>
      <c r="B22" s="307" t="s">
        <v>239</v>
      </c>
      <c r="C22" s="308"/>
      <c r="D22" s="113">
        <v>2.3887426504957072</v>
      </c>
      <c r="E22" s="115">
        <v>971</v>
      </c>
      <c r="F22" s="114">
        <v>966</v>
      </c>
      <c r="G22" s="114">
        <v>972</v>
      </c>
      <c r="H22" s="114">
        <v>988</v>
      </c>
      <c r="I22" s="140">
        <v>1018</v>
      </c>
      <c r="J22" s="115">
        <v>-47</v>
      </c>
      <c r="K22" s="116">
        <v>-4.6168958742632613</v>
      </c>
    </row>
    <row r="23" spans="1:255" ht="14.1" customHeight="1" x14ac:dyDescent="0.2">
      <c r="A23" s="306">
        <v>23</v>
      </c>
      <c r="B23" s="307" t="s">
        <v>240</v>
      </c>
      <c r="C23" s="308"/>
      <c r="D23" s="113">
        <v>1.9188663927771901</v>
      </c>
      <c r="E23" s="115">
        <v>780</v>
      </c>
      <c r="F23" s="114">
        <v>784</v>
      </c>
      <c r="G23" s="114">
        <v>786</v>
      </c>
      <c r="H23" s="114">
        <v>792</v>
      </c>
      <c r="I23" s="140">
        <v>787</v>
      </c>
      <c r="J23" s="115">
        <v>-7</v>
      </c>
      <c r="K23" s="116">
        <v>-0.88945362134688688</v>
      </c>
    </row>
    <row r="24" spans="1:255" ht="14.1" customHeight="1" x14ac:dyDescent="0.2">
      <c r="A24" s="306">
        <v>24</v>
      </c>
      <c r="B24" s="307" t="s">
        <v>241</v>
      </c>
      <c r="C24" s="308"/>
      <c r="D24" s="113">
        <v>2.9594823980909739</v>
      </c>
      <c r="E24" s="115">
        <v>1203</v>
      </c>
      <c r="F24" s="114">
        <v>1211</v>
      </c>
      <c r="G24" s="114">
        <v>1230</v>
      </c>
      <c r="H24" s="114">
        <v>1219</v>
      </c>
      <c r="I24" s="140">
        <v>1227</v>
      </c>
      <c r="J24" s="115">
        <v>-24</v>
      </c>
      <c r="K24" s="116">
        <v>-1.9559902200488997</v>
      </c>
    </row>
    <row r="25" spans="1:255" ht="14.1" customHeight="1" x14ac:dyDescent="0.2">
      <c r="A25" s="306">
        <v>25</v>
      </c>
      <c r="B25" s="307" t="s">
        <v>242</v>
      </c>
      <c r="C25" s="308"/>
      <c r="D25" s="113">
        <v>6.2559964574774289</v>
      </c>
      <c r="E25" s="115">
        <v>2543</v>
      </c>
      <c r="F25" s="114">
        <v>2512</v>
      </c>
      <c r="G25" s="114">
        <v>2491</v>
      </c>
      <c r="H25" s="114">
        <v>2410</v>
      </c>
      <c r="I25" s="140">
        <v>2423</v>
      </c>
      <c r="J25" s="115">
        <v>120</v>
      </c>
      <c r="K25" s="116">
        <v>4.9525381758151052</v>
      </c>
    </row>
    <row r="26" spans="1:255" ht="14.1" customHeight="1" x14ac:dyDescent="0.2">
      <c r="A26" s="306">
        <v>26</v>
      </c>
      <c r="B26" s="307" t="s">
        <v>243</v>
      </c>
      <c r="C26" s="308"/>
      <c r="D26" s="113">
        <v>3.4244384855716006</v>
      </c>
      <c r="E26" s="115">
        <v>1392</v>
      </c>
      <c r="F26" s="114">
        <v>1391</v>
      </c>
      <c r="G26" s="114">
        <v>1388</v>
      </c>
      <c r="H26" s="114">
        <v>1338</v>
      </c>
      <c r="I26" s="140">
        <v>1329</v>
      </c>
      <c r="J26" s="115">
        <v>63</v>
      </c>
      <c r="K26" s="116">
        <v>4.7404063205417604</v>
      </c>
    </row>
    <row r="27" spans="1:255" ht="14.1" customHeight="1" x14ac:dyDescent="0.2">
      <c r="A27" s="306">
        <v>27</v>
      </c>
      <c r="B27" s="307" t="s">
        <v>244</v>
      </c>
      <c r="C27" s="308"/>
      <c r="D27" s="113">
        <v>2.6790326945312306</v>
      </c>
      <c r="E27" s="115">
        <v>1089</v>
      </c>
      <c r="F27" s="114">
        <v>1106</v>
      </c>
      <c r="G27" s="114">
        <v>1102</v>
      </c>
      <c r="H27" s="114">
        <v>1089</v>
      </c>
      <c r="I27" s="140">
        <v>1083</v>
      </c>
      <c r="J27" s="115">
        <v>6</v>
      </c>
      <c r="K27" s="116">
        <v>0.554016620498615</v>
      </c>
    </row>
    <row r="28" spans="1:255" ht="14.1" customHeight="1" x14ac:dyDescent="0.2">
      <c r="A28" s="306">
        <v>28</v>
      </c>
      <c r="B28" s="307" t="s">
        <v>245</v>
      </c>
      <c r="C28" s="308"/>
      <c r="D28" s="113">
        <v>0.93729243031808895</v>
      </c>
      <c r="E28" s="115">
        <v>381</v>
      </c>
      <c r="F28" s="114">
        <v>390</v>
      </c>
      <c r="G28" s="114">
        <v>402</v>
      </c>
      <c r="H28" s="114">
        <v>385</v>
      </c>
      <c r="I28" s="140">
        <v>393</v>
      </c>
      <c r="J28" s="115">
        <v>-12</v>
      </c>
      <c r="K28" s="116">
        <v>-3.053435114503817</v>
      </c>
    </row>
    <row r="29" spans="1:255" ht="14.1" customHeight="1" x14ac:dyDescent="0.2">
      <c r="A29" s="306">
        <v>29</v>
      </c>
      <c r="B29" s="307" t="s">
        <v>246</v>
      </c>
      <c r="C29" s="308"/>
      <c r="D29" s="113">
        <v>3.1169278457034615</v>
      </c>
      <c r="E29" s="115">
        <v>1267</v>
      </c>
      <c r="F29" s="114">
        <v>1302</v>
      </c>
      <c r="G29" s="114">
        <v>1329</v>
      </c>
      <c r="H29" s="114">
        <v>1341</v>
      </c>
      <c r="I29" s="140">
        <v>1361</v>
      </c>
      <c r="J29" s="115">
        <v>-94</v>
      </c>
      <c r="K29" s="116">
        <v>-6.9066862601028651</v>
      </c>
    </row>
    <row r="30" spans="1:255" ht="14.1" customHeight="1" x14ac:dyDescent="0.2">
      <c r="A30" s="306" t="s">
        <v>247</v>
      </c>
      <c r="B30" s="307" t="s">
        <v>248</v>
      </c>
      <c r="C30" s="308"/>
      <c r="D30" s="113">
        <v>1.8573642648035622</v>
      </c>
      <c r="E30" s="115">
        <v>755</v>
      </c>
      <c r="F30" s="114">
        <v>797</v>
      </c>
      <c r="G30" s="114">
        <v>801</v>
      </c>
      <c r="H30" s="114">
        <v>797</v>
      </c>
      <c r="I30" s="140">
        <v>822</v>
      </c>
      <c r="J30" s="115">
        <v>-67</v>
      </c>
      <c r="K30" s="116">
        <v>-8.1508515815085154</v>
      </c>
    </row>
    <row r="31" spans="1:255" ht="14.1" customHeight="1" x14ac:dyDescent="0.2">
      <c r="A31" s="306" t="s">
        <v>249</v>
      </c>
      <c r="B31" s="307" t="s">
        <v>250</v>
      </c>
      <c r="C31" s="308"/>
      <c r="D31" s="113">
        <v>1.1931412826883809</v>
      </c>
      <c r="E31" s="115">
        <v>485</v>
      </c>
      <c r="F31" s="114">
        <v>478</v>
      </c>
      <c r="G31" s="114">
        <v>500</v>
      </c>
      <c r="H31" s="114">
        <v>518</v>
      </c>
      <c r="I31" s="140">
        <v>512</v>
      </c>
      <c r="J31" s="115">
        <v>-27</v>
      </c>
      <c r="K31" s="116">
        <v>-5.2734375</v>
      </c>
    </row>
    <row r="32" spans="1:255" ht="14.1" customHeight="1" x14ac:dyDescent="0.2">
      <c r="A32" s="306">
        <v>31</v>
      </c>
      <c r="B32" s="307" t="s">
        <v>251</v>
      </c>
      <c r="C32" s="308"/>
      <c r="D32" s="113">
        <v>1.2226623041157223</v>
      </c>
      <c r="E32" s="115">
        <v>497</v>
      </c>
      <c r="F32" s="114">
        <v>486</v>
      </c>
      <c r="G32" s="114">
        <v>493</v>
      </c>
      <c r="H32" s="114">
        <v>477</v>
      </c>
      <c r="I32" s="140">
        <v>470</v>
      </c>
      <c r="J32" s="115">
        <v>27</v>
      </c>
      <c r="K32" s="116">
        <v>5.7446808510638299</v>
      </c>
    </row>
    <row r="33" spans="1:11" ht="14.1" customHeight="1" x14ac:dyDescent="0.2">
      <c r="A33" s="306">
        <v>32</v>
      </c>
      <c r="B33" s="307" t="s">
        <v>252</v>
      </c>
      <c r="C33" s="308"/>
      <c r="D33" s="113">
        <v>2.0049693719402693</v>
      </c>
      <c r="E33" s="115">
        <v>815</v>
      </c>
      <c r="F33" s="114">
        <v>798</v>
      </c>
      <c r="G33" s="114">
        <v>823</v>
      </c>
      <c r="H33" s="114">
        <v>807</v>
      </c>
      <c r="I33" s="140">
        <v>802</v>
      </c>
      <c r="J33" s="115">
        <v>13</v>
      </c>
      <c r="K33" s="116">
        <v>1.6209476309226933</v>
      </c>
    </row>
    <row r="34" spans="1:11" ht="14.1" customHeight="1" x14ac:dyDescent="0.2">
      <c r="A34" s="306">
        <v>33</v>
      </c>
      <c r="B34" s="307" t="s">
        <v>253</v>
      </c>
      <c r="C34" s="308"/>
      <c r="D34" s="113">
        <v>2.2460577135968904</v>
      </c>
      <c r="E34" s="115">
        <v>913</v>
      </c>
      <c r="F34" s="114">
        <v>861</v>
      </c>
      <c r="G34" s="114">
        <v>970</v>
      </c>
      <c r="H34" s="114">
        <v>957</v>
      </c>
      <c r="I34" s="140">
        <v>942</v>
      </c>
      <c r="J34" s="115">
        <v>-29</v>
      </c>
      <c r="K34" s="116">
        <v>-3.0785562632696393</v>
      </c>
    </row>
    <row r="35" spans="1:11" ht="14.1" customHeight="1" x14ac:dyDescent="0.2">
      <c r="A35" s="306">
        <v>34</v>
      </c>
      <c r="B35" s="307" t="s">
        <v>254</v>
      </c>
      <c r="C35" s="308"/>
      <c r="D35" s="113">
        <v>2.7183940564343527</v>
      </c>
      <c r="E35" s="115">
        <v>1105</v>
      </c>
      <c r="F35" s="114">
        <v>1122</v>
      </c>
      <c r="G35" s="114">
        <v>1136</v>
      </c>
      <c r="H35" s="114">
        <v>1108</v>
      </c>
      <c r="I35" s="140">
        <v>1085</v>
      </c>
      <c r="J35" s="115">
        <v>20</v>
      </c>
      <c r="K35" s="116">
        <v>1.8433179723502304</v>
      </c>
    </row>
    <row r="36" spans="1:11" ht="14.1" customHeight="1" x14ac:dyDescent="0.2">
      <c r="A36" s="306">
        <v>41</v>
      </c>
      <c r="B36" s="307" t="s">
        <v>255</v>
      </c>
      <c r="C36" s="308"/>
      <c r="D36" s="113">
        <v>0.56089940711948638</v>
      </c>
      <c r="E36" s="115">
        <v>228</v>
      </c>
      <c r="F36" s="114">
        <v>238</v>
      </c>
      <c r="G36" s="114">
        <v>236</v>
      </c>
      <c r="H36" s="114">
        <v>218</v>
      </c>
      <c r="I36" s="140">
        <v>217</v>
      </c>
      <c r="J36" s="115">
        <v>11</v>
      </c>
      <c r="K36" s="116">
        <v>5.0691244239631335</v>
      </c>
    </row>
    <row r="37" spans="1:11" ht="14.1" customHeight="1" x14ac:dyDescent="0.2">
      <c r="A37" s="306">
        <v>42</v>
      </c>
      <c r="B37" s="307" t="s">
        <v>256</v>
      </c>
      <c r="C37" s="308"/>
      <c r="D37" s="113">
        <v>0.21156732022927993</v>
      </c>
      <c r="E37" s="115">
        <v>86</v>
      </c>
      <c r="F37" s="114">
        <v>88</v>
      </c>
      <c r="G37" s="114">
        <v>83</v>
      </c>
      <c r="H37" s="114">
        <v>83</v>
      </c>
      <c r="I37" s="140">
        <v>83</v>
      </c>
      <c r="J37" s="115">
        <v>3</v>
      </c>
      <c r="K37" s="116">
        <v>3.6144578313253013</v>
      </c>
    </row>
    <row r="38" spans="1:11" ht="14.1" customHeight="1" x14ac:dyDescent="0.2">
      <c r="A38" s="306">
        <v>43</v>
      </c>
      <c r="B38" s="307" t="s">
        <v>257</v>
      </c>
      <c r="C38" s="308"/>
      <c r="D38" s="113">
        <v>3.4072178897389849</v>
      </c>
      <c r="E38" s="115">
        <v>1385</v>
      </c>
      <c r="F38" s="114">
        <v>1380</v>
      </c>
      <c r="G38" s="114">
        <v>1376</v>
      </c>
      <c r="H38" s="114">
        <v>1330</v>
      </c>
      <c r="I38" s="140">
        <v>1325</v>
      </c>
      <c r="J38" s="115">
        <v>60</v>
      </c>
      <c r="K38" s="116">
        <v>4.5283018867924527</v>
      </c>
    </row>
    <row r="39" spans="1:11" ht="14.1" customHeight="1" x14ac:dyDescent="0.2">
      <c r="A39" s="306">
        <v>51</v>
      </c>
      <c r="B39" s="307" t="s">
        <v>258</v>
      </c>
      <c r="C39" s="308"/>
      <c r="D39" s="113">
        <v>6.8537971413810919</v>
      </c>
      <c r="E39" s="115">
        <v>2786</v>
      </c>
      <c r="F39" s="114">
        <v>2753</v>
      </c>
      <c r="G39" s="114">
        <v>2777</v>
      </c>
      <c r="H39" s="114">
        <v>2756</v>
      </c>
      <c r="I39" s="140">
        <v>2756</v>
      </c>
      <c r="J39" s="115">
        <v>30</v>
      </c>
      <c r="K39" s="116">
        <v>1.0885341074020318</v>
      </c>
    </row>
    <row r="40" spans="1:11" ht="14.1" customHeight="1" x14ac:dyDescent="0.2">
      <c r="A40" s="306" t="s">
        <v>259</v>
      </c>
      <c r="B40" s="307" t="s">
        <v>260</v>
      </c>
      <c r="C40" s="308"/>
      <c r="D40" s="113">
        <v>5.8796034342788257</v>
      </c>
      <c r="E40" s="115">
        <v>2390</v>
      </c>
      <c r="F40" s="114">
        <v>2341</v>
      </c>
      <c r="G40" s="114">
        <v>2361</v>
      </c>
      <c r="H40" s="114">
        <v>2333</v>
      </c>
      <c r="I40" s="140">
        <v>2327</v>
      </c>
      <c r="J40" s="115">
        <v>63</v>
      </c>
      <c r="K40" s="116">
        <v>2.7073485174043834</v>
      </c>
    </row>
    <row r="41" spans="1:11" ht="14.1" customHeight="1" x14ac:dyDescent="0.2">
      <c r="A41" s="306"/>
      <c r="B41" s="307" t="s">
        <v>261</v>
      </c>
      <c r="C41" s="308"/>
      <c r="D41" s="113">
        <v>5.2572018991857119</v>
      </c>
      <c r="E41" s="115">
        <v>2137</v>
      </c>
      <c r="F41" s="114">
        <v>2098</v>
      </c>
      <c r="G41" s="114">
        <v>2128</v>
      </c>
      <c r="H41" s="114">
        <v>2109</v>
      </c>
      <c r="I41" s="140">
        <v>2122</v>
      </c>
      <c r="J41" s="115">
        <v>15</v>
      </c>
      <c r="K41" s="116">
        <v>0.70688030160226201</v>
      </c>
    </row>
    <row r="42" spans="1:11" ht="14.1" customHeight="1" x14ac:dyDescent="0.2">
      <c r="A42" s="306">
        <v>52</v>
      </c>
      <c r="B42" s="307" t="s">
        <v>262</v>
      </c>
      <c r="C42" s="308"/>
      <c r="D42" s="113">
        <v>3.8598735516248861</v>
      </c>
      <c r="E42" s="115">
        <v>1569</v>
      </c>
      <c r="F42" s="114">
        <v>1616</v>
      </c>
      <c r="G42" s="114">
        <v>1636</v>
      </c>
      <c r="H42" s="114">
        <v>1632</v>
      </c>
      <c r="I42" s="140">
        <v>1622</v>
      </c>
      <c r="J42" s="115">
        <v>-53</v>
      </c>
      <c r="K42" s="116">
        <v>-3.2675709001233044</v>
      </c>
    </row>
    <row r="43" spans="1:11" ht="14.1" customHeight="1" x14ac:dyDescent="0.2">
      <c r="A43" s="306" t="s">
        <v>263</v>
      </c>
      <c r="B43" s="307" t="s">
        <v>264</v>
      </c>
      <c r="C43" s="308"/>
      <c r="D43" s="113">
        <v>3.5376024010430762</v>
      </c>
      <c r="E43" s="115">
        <v>1438</v>
      </c>
      <c r="F43" s="114">
        <v>1483</v>
      </c>
      <c r="G43" s="114">
        <v>1501</v>
      </c>
      <c r="H43" s="114">
        <v>1501</v>
      </c>
      <c r="I43" s="140">
        <v>1482</v>
      </c>
      <c r="J43" s="115">
        <v>-44</v>
      </c>
      <c r="K43" s="116">
        <v>-2.9689608636977058</v>
      </c>
    </row>
    <row r="44" spans="1:11" ht="14.1" customHeight="1" x14ac:dyDescent="0.2">
      <c r="A44" s="306">
        <v>53</v>
      </c>
      <c r="B44" s="307" t="s">
        <v>265</v>
      </c>
      <c r="C44" s="308"/>
      <c r="D44" s="113">
        <v>0.29029004403552361</v>
      </c>
      <c r="E44" s="115">
        <v>118</v>
      </c>
      <c r="F44" s="114">
        <v>115</v>
      </c>
      <c r="G44" s="114">
        <v>122</v>
      </c>
      <c r="H44" s="114">
        <v>124</v>
      </c>
      <c r="I44" s="140">
        <v>123</v>
      </c>
      <c r="J44" s="115">
        <v>-5</v>
      </c>
      <c r="K44" s="116">
        <v>-4.0650406504065044</v>
      </c>
    </row>
    <row r="45" spans="1:11" ht="14.1" customHeight="1" x14ac:dyDescent="0.2">
      <c r="A45" s="306" t="s">
        <v>266</v>
      </c>
      <c r="B45" s="307" t="s">
        <v>267</v>
      </c>
      <c r="C45" s="308"/>
      <c r="D45" s="113">
        <v>0.27552953332185293</v>
      </c>
      <c r="E45" s="115">
        <v>112</v>
      </c>
      <c r="F45" s="114">
        <v>109</v>
      </c>
      <c r="G45" s="114">
        <v>117</v>
      </c>
      <c r="H45" s="114">
        <v>120</v>
      </c>
      <c r="I45" s="140">
        <v>118</v>
      </c>
      <c r="J45" s="115">
        <v>-6</v>
      </c>
      <c r="K45" s="116">
        <v>-5.0847457627118642</v>
      </c>
    </row>
    <row r="46" spans="1:11" ht="14.1" customHeight="1" x14ac:dyDescent="0.2">
      <c r="A46" s="306">
        <v>54</v>
      </c>
      <c r="B46" s="307" t="s">
        <v>268</v>
      </c>
      <c r="C46" s="308"/>
      <c r="D46" s="113">
        <v>2.1082929469359639</v>
      </c>
      <c r="E46" s="115">
        <v>857</v>
      </c>
      <c r="F46" s="114">
        <v>826</v>
      </c>
      <c r="G46" s="114">
        <v>836</v>
      </c>
      <c r="H46" s="114">
        <v>853</v>
      </c>
      <c r="I46" s="140">
        <v>920</v>
      </c>
      <c r="J46" s="115">
        <v>-63</v>
      </c>
      <c r="K46" s="116">
        <v>-6.8478260869565215</v>
      </c>
    </row>
    <row r="47" spans="1:11" ht="14.1" customHeight="1" x14ac:dyDescent="0.2">
      <c r="A47" s="306">
        <v>61</v>
      </c>
      <c r="B47" s="307" t="s">
        <v>269</v>
      </c>
      <c r="C47" s="308"/>
      <c r="D47" s="113">
        <v>4.0025584885237029</v>
      </c>
      <c r="E47" s="115">
        <v>1627</v>
      </c>
      <c r="F47" s="114">
        <v>1622</v>
      </c>
      <c r="G47" s="114">
        <v>1644</v>
      </c>
      <c r="H47" s="114">
        <v>1594</v>
      </c>
      <c r="I47" s="140">
        <v>1618</v>
      </c>
      <c r="J47" s="115">
        <v>9</v>
      </c>
      <c r="K47" s="116">
        <v>0.55624227441285534</v>
      </c>
    </row>
    <row r="48" spans="1:11" ht="14.1" customHeight="1" x14ac:dyDescent="0.2">
      <c r="A48" s="306">
        <v>62</v>
      </c>
      <c r="B48" s="307" t="s">
        <v>270</v>
      </c>
      <c r="C48" s="308"/>
      <c r="D48" s="113">
        <v>6.595488203891855</v>
      </c>
      <c r="E48" s="115">
        <v>2681</v>
      </c>
      <c r="F48" s="114">
        <v>2565</v>
      </c>
      <c r="G48" s="114">
        <v>2622</v>
      </c>
      <c r="H48" s="114">
        <v>2599</v>
      </c>
      <c r="I48" s="140">
        <v>2631</v>
      </c>
      <c r="J48" s="115">
        <v>50</v>
      </c>
      <c r="K48" s="116">
        <v>1.9004180919802356</v>
      </c>
    </row>
    <row r="49" spans="1:11" ht="14.1" customHeight="1" x14ac:dyDescent="0.2">
      <c r="A49" s="306">
        <v>63</v>
      </c>
      <c r="B49" s="307" t="s">
        <v>271</v>
      </c>
      <c r="C49" s="308"/>
      <c r="D49" s="113">
        <v>1.4612905606533986</v>
      </c>
      <c r="E49" s="115">
        <v>594</v>
      </c>
      <c r="F49" s="114">
        <v>611</v>
      </c>
      <c r="G49" s="114">
        <v>646</v>
      </c>
      <c r="H49" s="114">
        <v>637</v>
      </c>
      <c r="I49" s="140">
        <v>591</v>
      </c>
      <c r="J49" s="115">
        <v>3</v>
      </c>
      <c r="K49" s="116">
        <v>0.50761421319796951</v>
      </c>
    </row>
    <row r="50" spans="1:11" ht="14.1" customHeight="1" x14ac:dyDescent="0.2">
      <c r="A50" s="306" t="s">
        <v>272</v>
      </c>
      <c r="B50" s="307" t="s">
        <v>273</v>
      </c>
      <c r="C50" s="308"/>
      <c r="D50" s="113">
        <v>0.42067455533961473</v>
      </c>
      <c r="E50" s="115">
        <v>171</v>
      </c>
      <c r="F50" s="114">
        <v>171</v>
      </c>
      <c r="G50" s="114">
        <v>170</v>
      </c>
      <c r="H50" s="114">
        <v>157</v>
      </c>
      <c r="I50" s="140">
        <v>156</v>
      </c>
      <c r="J50" s="115">
        <v>15</v>
      </c>
      <c r="K50" s="116">
        <v>9.615384615384615</v>
      </c>
    </row>
    <row r="51" spans="1:11" ht="14.1" customHeight="1" x14ac:dyDescent="0.2">
      <c r="A51" s="306" t="s">
        <v>274</v>
      </c>
      <c r="B51" s="307" t="s">
        <v>275</v>
      </c>
      <c r="C51" s="308"/>
      <c r="D51" s="113">
        <v>0.88317055770129649</v>
      </c>
      <c r="E51" s="115">
        <v>359</v>
      </c>
      <c r="F51" s="114">
        <v>374</v>
      </c>
      <c r="G51" s="114">
        <v>403</v>
      </c>
      <c r="H51" s="114">
        <v>405</v>
      </c>
      <c r="I51" s="140">
        <v>368</v>
      </c>
      <c r="J51" s="115">
        <v>-9</v>
      </c>
      <c r="K51" s="116">
        <v>-2.4456521739130435</v>
      </c>
    </row>
    <row r="52" spans="1:11" ht="14.1" customHeight="1" x14ac:dyDescent="0.2">
      <c r="A52" s="306">
        <v>71</v>
      </c>
      <c r="B52" s="307" t="s">
        <v>276</v>
      </c>
      <c r="C52" s="308"/>
      <c r="D52" s="113">
        <v>14.622745947009767</v>
      </c>
      <c r="E52" s="115">
        <v>5944</v>
      </c>
      <c r="F52" s="114">
        <v>5908</v>
      </c>
      <c r="G52" s="114">
        <v>5962</v>
      </c>
      <c r="H52" s="114">
        <v>5867</v>
      </c>
      <c r="I52" s="140">
        <v>5881</v>
      </c>
      <c r="J52" s="115">
        <v>63</v>
      </c>
      <c r="K52" s="116">
        <v>1.0712463866689339</v>
      </c>
    </row>
    <row r="53" spans="1:11" ht="14.1" customHeight="1" x14ac:dyDescent="0.2">
      <c r="A53" s="306" t="s">
        <v>277</v>
      </c>
      <c r="B53" s="307" t="s">
        <v>278</v>
      </c>
      <c r="C53" s="308"/>
      <c r="D53" s="113">
        <v>4.893109301581835</v>
      </c>
      <c r="E53" s="115">
        <v>1989</v>
      </c>
      <c r="F53" s="114">
        <v>1974</v>
      </c>
      <c r="G53" s="114">
        <v>1989</v>
      </c>
      <c r="H53" s="114">
        <v>1955</v>
      </c>
      <c r="I53" s="140">
        <v>1966</v>
      </c>
      <c r="J53" s="115">
        <v>23</v>
      </c>
      <c r="K53" s="116">
        <v>1.1698880976602237</v>
      </c>
    </row>
    <row r="54" spans="1:11" ht="14.1" customHeight="1" x14ac:dyDescent="0.2">
      <c r="A54" s="306" t="s">
        <v>279</v>
      </c>
      <c r="B54" s="307" t="s">
        <v>280</v>
      </c>
      <c r="C54" s="308"/>
      <c r="D54" s="113">
        <v>8.5414155329774406</v>
      </c>
      <c r="E54" s="115">
        <v>3472</v>
      </c>
      <c r="F54" s="114">
        <v>3468</v>
      </c>
      <c r="G54" s="114">
        <v>3506</v>
      </c>
      <c r="H54" s="114">
        <v>3458</v>
      </c>
      <c r="I54" s="140">
        <v>3454</v>
      </c>
      <c r="J54" s="115">
        <v>18</v>
      </c>
      <c r="K54" s="116">
        <v>0.52113491603937467</v>
      </c>
    </row>
    <row r="55" spans="1:11" ht="14.1" customHeight="1" x14ac:dyDescent="0.2">
      <c r="A55" s="306">
        <v>72</v>
      </c>
      <c r="B55" s="307" t="s">
        <v>281</v>
      </c>
      <c r="C55" s="308"/>
      <c r="D55" s="113">
        <v>2.7479150778616939</v>
      </c>
      <c r="E55" s="115">
        <v>1117</v>
      </c>
      <c r="F55" s="114">
        <v>1107</v>
      </c>
      <c r="G55" s="114">
        <v>1113</v>
      </c>
      <c r="H55" s="114">
        <v>1090</v>
      </c>
      <c r="I55" s="140">
        <v>1099</v>
      </c>
      <c r="J55" s="115">
        <v>18</v>
      </c>
      <c r="K55" s="116">
        <v>1.6378525932666059</v>
      </c>
    </row>
    <row r="56" spans="1:11" ht="14.1" customHeight="1" x14ac:dyDescent="0.2">
      <c r="A56" s="306" t="s">
        <v>282</v>
      </c>
      <c r="B56" s="307" t="s">
        <v>283</v>
      </c>
      <c r="C56" s="308"/>
      <c r="D56" s="113">
        <v>1.1168786440010825</v>
      </c>
      <c r="E56" s="115">
        <v>454</v>
      </c>
      <c r="F56" s="114">
        <v>451</v>
      </c>
      <c r="G56" s="114">
        <v>454</v>
      </c>
      <c r="H56" s="114">
        <v>447</v>
      </c>
      <c r="I56" s="140">
        <v>454</v>
      </c>
      <c r="J56" s="115">
        <v>0</v>
      </c>
      <c r="K56" s="116">
        <v>0</v>
      </c>
    </row>
    <row r="57" spans="1:11" ht="14.1" customHeight="1" x14ac:dyDescent="0.2">
      <c r="A57" s="306" t="s">
        <v>284</v>
      </c>
      <c r="B57" s="307" t="s">
        <v>285</v>
      </c>
      <c r="C57" s="308"/>
      <c r="D57" s="113">
        <v>1.2718640064946247</v>
      </c>
      <c r="E57" s="115">
        <v>517</v>
      </c>
      <c r="F57" s="114">
        <v>501</v>
      </c>
      <c r="G57" s="114">
        <v>498</v>
      </c>
      <c r="H57" s="114">
        <v>489</v>
      </c>
      <c r="I57" s="140">
        <v>491</v>
      </c>
      <c r="J57" s="115">
        <v>26</v>
      </c>
      <c r="K57" s="116">
        <v>5.2953156822810588</v>
      </c>
    </row>
    <row r="58" spans="1:11" ht="14.1" customHeight="1" x14ac:dyDescent="0.2">
      <c r="A58" s="306">
        <v>73</v>
      </c>
      <c r="B58" s="307" t="s">
        <v>286</v>
      </c>
      <c r="C58" s="308"/>
      <c r="D58" s="113">
        <v>1.7934020517109892</v>
      </c>
      <c r="E58" s="115">
        <v>729</v>
      </c>
      <c r="F58" s="114">
        <v>722</v>
      </c>
      <c r="G58" s="114">
        <v>722</v>
      </c>
      <c r="H58" s="114">
        <v>714</v>
      </c>
      <c r="I58" s="140">
        <v>721</v>
      </c>
      <c r="J58" s="115">
        <v>8</v>
      </c>
      <c r="K58" s="116">
        <v>1.1095700416088765</v>
      </c>
    </row>
    <row r="59" spans="1:11" ht="14.1" customHeight="1" x14ac:dyDescent="0.2">
      <c r="A59" s="306" t="s">
        <v>287</v>
      </c>
      <c r="B59" s="307" t="s">
        <v>288</v>
      </c>
      <c r="C59" s="308"/>
      <c r="D59" s="113">
        <v>1.5449334546975326</v>
      </c>
      <c r="E59" s="115">
        <v>628</v>
      </c>
      <c r="F59" s="114">
        <v>624</v>
      </c>
      <c r="G59" s="114">
        <v>623</v>
      </c>
      <c r="H59" s="114">
        <v>614</v>
      </c>
      <c r="I59" s="140">
        <v>621</v>
      </c>
      <c r="J59" s="115">
        <v>7</v>
      </c>
      <c r="K59" s="116">
        <v>1.1272141706924315</v>
      </c>
    </row>
    <row r="60" spans="1:11" ht="14.1" customHeight="1" x14ac:dyDescent="0.2">
      <c r="A60" s="306">
        <v>81</v>
      </c>
      <c r="B60" s="307" t="s">
        <v>289</v>
      </c>
      <c r="C60" s="308"/>
      <c r="D60" s="113">
        <v>5.168638834903688</v>
      </c>
      <c r="E60" s="115">
        <v>2101</v>
      </c>
      <c r="F60" s="114">
        <v>2108</v>
      </c>
      <c r="G60" s="114">
        <v>2105</v>
      </c>
      <c r="H60" s="114">
        <v>2033</v>
      </c>
      <c r="I60" s="140">
        <v>2022</v>
      </c>
      <c r="J60" s="115">
        <v>79</v>
      </c>
      <c r="K60" s="116">
        <v>3.9070227497527199</v>
      </c>
    </row>
    <row r="61" spans="1:11" ht="14.1" customHeight="1" x14ac:dyDescent="0.2">
      <c r="A61" s="306" t="s">
        <v>290</v>
      </c>
      <c r="B61" s="307" t="s">
        <v>291</v>
      </c>
      <c r="C61" s="308"/>
      <c r="D61" s="113">
        <v>2.4182636719230484</v>
      </c>
      <c r="E61" s="115">
        <v>983</v>
      </c>
      <c r="F61" s="114">
        <v>986</v>
      </c>
      <c r="G61" s="114">
        <v>993</v>
      </c>
      <c r="H61" s="114">
        <v>953</v>
      </c>
      <c r="I61" s="140">
        <v>954</v>
      </c>
      <c r="J61" s="115">
        <v>29</v>
      </c>
      <c r="K61" s="116">
        <v>3.0398322851153039</v>
      </c>
    </row>
    <row r="62" spans="1:11" ht="14.1" customHeight="1" x14ac:dyDescent="0.2">
      <c r="A62" s="306" t="s">
        <v>292</v>
      </c>
      <c r="B62" s="307" t="s">
        <v>293</v>
      </c>
      <c r="C62" s="308"/>
      <c r="D62" s="113">
        <v>0.93483234519914393</v>
      </c>
      <c r="E62" s="115">
        <v>380</v>
      </c>
      <c r="F62" s="114">
        <v>378</v>
      </c>
      <c r="G62" s="114">
        <v>378</v>
      </c>
      <c r="H62" s="114">
        <v>360</v>
      </c>
      <c r="I62" s="140">
        <v>355</v>
      </c>
      <c r="J62" s="115">
        <v>25</v>
      </c>
      <c r="K62" s="116">
        <v>7.042253521126761</v>
      </c>
    </row>
    <row r="63" spans="1:11" ht="14.1" customHeight="1" x14ac:dyDescent="0.2">
      <c r="A63" s="306"/>
      <c r="B63" s="307" t="s">
        <v>294</v>
      </c>
      <c r="C63" s="308"/>
      <c r="D63" s="113">
        <v>0.85610962139290014</v>
      </c>
      <c r="E63" s="115">
        <v>348</v>
      </c>
      <c r="F63" s="114">
        <v>346</v>
      </c>
      <c r="G63" s="114">
        <v>347</v>
      </c>
      <c r="H63" s="114">
        <v>332</v>
      </c>
      <c r="I63" s="140">
        <v>329</v>
      </c>
      <c r="J63" s="115">
        <v>19</v>
      </c>
      <c r="K63" s="116">
        <v>5.7750759878419453</v>
      </c>
    </row>
    <row r="64" spans="1:11" ht="14.1" customHeight="1" x14ac:dyDescent="0.2">
      <c r="A64" s="306" t="s">
        <v>295</v>
      </c>
      <c r="B64" s="307" t="s">
        <v>296</v>
      </c>
      <c r="C64" s="308"/>
      <c r="D64" s="113">
        <v>0.29767029939235895</v>
      </c>
      <c r="E64" s="115">
        <v>121</v>
      </c>
      <c r="F64" s="114">
        <v>119</v>
      </c>
      <c r="G64" s="114">
        <v>119</v>
      </c>
      <c r="H64" s="114">
        <v>116</v>
      </c>
      <c r="I64" s="140">
        <v>120</v>
      </c>
      <c r="J64" s="115">
        <v>1</v>
      </c>
      <c r="K64" s="116">
        <v>0.83333333333333337</v>
      </c>
    </row>
    <row r="65" spans="1:11" ht="14.1" customHeight="1" x14ac:dyDescent="0.2">
      <c r="A65" s="306" t="s">
        <v>297</v>
      </c>
      <c r="B65" s="307" t="s">
        <v>298</v>
      </c>
      <c r="C65" s="308"/>
      <c r="D65" s="113">
        <v>0.66914315235307142</v>
      </c>
      <c r="E65" s="115">
        <v>272</v>
      </c>
      <c r="F65" s="114">
        <v>274</v>
      </c>
      <c r="G65" s="114">
        <v>269</v>
      </c>
      <c r="H65" s="114">
        <v>271</v>
      </c>
      <c r="I65" s="140">
        <v>270</v>
      </c>
      <c r="J65" s="115">
        <v>2</v>
      </c>
      <c r="K65" s="116">
        <v>0.7407407407407407</v>
      </c>
    </row>
    <row r="66" spans="1:11" ht="14.1" customHeight="1" x14ac:dyDescent="0.2">
      <c r="A66" s="306">
        <v>82</v>
      </c>
      <c r="B66" s="307" t="s">
        <v>299</v>
      </c>
      <c r="C66" s="308"/>
      <c r="D66" s="113">
        <v>1.9262466481340255</v>
      </c>
      <c r="E66" s="115">
        <v>783</v>
      </c>
      <c r="F66" s="114">
        <v>777</v>
      </c>
      <c r="G66" s="114">
        <v>787</v>
      </c>
      <c r="H66" s="114">
        <v>763</v>
      </c>
      <c r="I66" s="140">
        <v>766</v>
      </c>
      <c r="J66" s="115">
        <v>17</v>
      </c>
      <c r="K66" s="116">
        <v>2.2193211488250655</v>
      </c>
    </row>
    <row r="67" spans="1:11" ht="14.1" customHeight="1" x14ac:dyDescent="0.2">
      <c r="A67" s="306" t="s">
        <v>300</v>
      </c>
      <c r="B67" s="307" t="s">
        <v>301</v>
      </c>
      <c r="C67" s="308"/>
      <c r="D67" s="113">
        <v>1.0947378779305763</v>
      </c>
      <c r="E67" s="115">
        <v>445</v>
      </c>
      <c r="F67" s="114">
        <v>432</v>
      </c>
      <c r="G67" s="114">
        <v>437</v>
      </c>
      <c r="H67" s="114">
        <v>417</v>
      </c>
      <c r="I67" s="140">
        <v>419</v>
      </c>
      <c r="J67" s="115">
        <v>26</v>
      </c>
      <c r="K67" s="116">
        <v>6.2052505966587113</v>
      </c>
    </row>
    <row r="68" spans="1:11" ht="14.1" customHeight="1" x14ac:dyDescent="0.2">
      <c r="A68" s="306" t="s">
        <v>302</v>
      </c>
      <c r="B68" s="307" t="s">
        <v>303</v>
      </c>
      <c r="C68" s="308"/>
      <c r="D68" s="113">
        <v>0.47479642795640731</v>
      </c>
      <c r="E68" s="115">
        <v>193</v>
      </c>
      <c r="F68" s="114">
        <v>195</v>
      </c>
      <c r="G68" s="114">
        <v>204</v>
      </c>
      <c r="H68" s="114">
        <v>194</v>
      </c>
      <c r="I68" s="140">
        <v>197</v>
      </c>
      <c r="J68" s="115">
        <v>-4</v>
      </c>
      <c r="K68" s="116">
        <v>-2.030456852791878</v>
      </c>
    </row>
    <row r="69" spans="1:11" ht="14.1" customHeight="1" x14ac:dyDescent="0.2">
      <c r="A69" s="306">
        <v>83</v>
      </c>
      <c r="B69" s="307" t="s">
        <v>304</v>
      </c>
      <c r="C69" s="308"/>
      <c r="D69" s="113">
        <v>6.2190951806932517</v>
      </c>
      <c r="E69" s="115">
        <v>2528</v>
      </c>
      <c r="F69" s="114">
        <v>2494</v>
      </c>
      <c r="G69" s="114">
        <v>2495</v>
      </c>
      <c r="H69" s="114">
        <v>2445</v>
      </c>
      <c r="I69" s="140">
        <v>2427</v>
      </c>
      <c r="J69" s="115">
        <v>101</v>
      </c>
      <c r="K69" s="116">
        <v>4.1615162752369184</v>
      </c>
    </row>
    <row r="70" spans="1:11" ht="14.1" customHeight="1" x14ac:dyDescent="0.2">
      <c r="A70" s="306" t="s">
        <v>305</v>
      </c>
      <c r="B70" s="307" t="s">
        <v>306</v>
      </c>
      <c r="C70" s="308"/>
      <c r="D70" s="113">
        <v>5.5327314325075649</v>
      </c>
      <c r="E70" s="115">
        <v>2249</v>
      </c>
      <c r="F70" s="114">
        <v>2232</v>
      </c>
      <c r="G70" s="114">
        <v>2231</v>
      </c>
      <c r="H70" s="114">
        <v>2174</v>
      </c>
      <c r="I70" s="140">
        <v>2162</v>
      </c>
      <c r="J70" s="115">
        <v>87</v>
      </c>
      <c r="K70" s="116">
        <v>4.0240518038852917</v>
      </c>
    </row>
    <row r="71" spans="1:11" ht="14.1" customHeight="1" x14ac:dyDescent="0.2">
      <c r="A71" s="306"/>
      <c r="B71" s="307" t="s">
        <v>307</v>
      </c>
      <c r="C71" s="308"/>
      <c r="D71" s="113">
        <v>3.9804177224531969</v>
      </c>
      <c r="E71" s="115">
        <v>1618</v>
      </c>
      <c r="F71" s="114">
        <v>1597</v>
      </c>
      <c r="G71" s="114">
        <v>1591</v>
      </c>
      <c r="H71" s="114">
        <v>1599</v>
      </c>
      <c r="I71" s="140">
        <v>1591</v>
      </c>
      <c r="J71" s="115">
        <v>27</v>
      </c>
      <c r="K71" s="116">
        <v>1.6970458830923947</v>
      </c>
    </row>
    <row r="72" spans="1:11" ht="14.1" customHeight="1" x14ac:dyDescent="0.2">
      <c r="A72" s="306">
        <v>84</v>
      </c>
      <c r="B72" s="307" t="s">
        <v>308</v>
      </c>
      <c r="C72" s="308"/>
      <c r="D72" s="113">
        <v>1.1759206868557652</v>
      </c>
      <c r="E72" s="115">
        <v>478</v>
      </c>
      <c r="F72" s="114">
        <v>434</v>
      </c>
      <c r="G72" s="114">
        <v>386</v>
      </c>
      <c r="H72" s="114">
        <v>395</v>
      </c>
      <c r="I72" s="140">
        <v>375</v>
      </c>
      <c r="J72" s="115">
        <v>103</v>
      </c>
      <c r="K72" s="116">
        <v>27.466666666666665</v>
      </c>
    </row>
    <row r="73" spans="1:11" ht="14.1" customHeight="1" x14ac:dyDescent="0.2">
      <c r="A73" s="306" t="s">
        <v>309</v>
      </c>
      <c r="B73" s="307" t="s">
        <v>310</v>
      </c>
      <c r="C73" s="308"/>
      <c r="D73" s="113">
        <v>0.27060936308396272</v>
      </c>
      <c r="E73" s="115">
        <v>110</v>
      </c>
      <c r="F73" s="114">
        <v>113</v>
      </c>
      <c r="G73" s="114">
        <v>103</v>
      </c>
      <c r="H73" s="114">
        <v>113</v>
      </c>
      <c r="I73" s="140">
        <v>111</v>
      </c>
      <c r="J73" s="115">
        <v>-1</v>
      </c>
      <c r="K73" s="116">
        <v>-0.90090090090090091</v>
      </c>
    </row>
    <row r="74" spans="1:11" ht="14.1" customHeight="1" x14ac:dyDescent="0.2">
      <c r="A74" s="306" t="s">
        <v>311</v>
      </c>
      <c r="B74" s="307" t="s">
        <v>312</v>
      </c>
      <c r="C74" s="308"/>
      <c r="D74" s="113">
        <v>0.22140766070506041</v>
      </c>
      <c r="E74" s="115">
        <v>90</v>
      </c>
      <c r="F74" s="114">
        <v>85</v>
      </c>
      <c r="G74" s="114">
        <v>87</v>
      </c>
      <c r="H74" s="114">
        <v>86</v>
      </c>
      <c r="I74" s="140">
        <v>83</v>
      </c>
      <c r="J74" s="115">
        <v>7</v>
      </c>
      <c r="K74" s="116">
        <v>8.4337349397590362</v>
      </c>
    </row>
    <row r="75" spans="1:11" ht="14.1" customHeight="1" x14ac:dyDescent="0.2">
      <c r="A75" s="306" t="s">
        <v>313</v>
      </c>
      <c r="B75" s="307" t="s">
        <v>314</v>
      </c>
      <c r="C75" s="308"/>
      <c r="D75" s="113">
        <v>2.4600851189451156E-2</v>
      </c>
      <c r="E75" s="115">
        <v>10</v>
      </c>
      <c r="F75" s="114">
        <v>11</v>
      </c>
      <c r="G75" s="114">
        <v>11</v>
      </c>
      <c r="H75" s="114">
        <v>12</v>
      </c>
      <c r="I75" s="140">
        <v>11</v>
      </c>
      <c r="J75" s="115">
        <v>-1</v>
      </c>
      <c r="K75" s="116">
        <v>-9.0909090909090917</v>
      </c>
    </row>
    <row r="76" spans="1:11" ht="14.1" customHeight="1" x14ac:dyDescent="0.2">
      <c r="A76" s="306">
        <v>91</v>
      </c>
      <c r="B76" s="307" t="s">
        <v>315</v>
      </c>
      <c r="C76" s="308"/>
      <c r="D76" s="113">
        <v>0.29029004403552361</v>
      </c>
      <c r="E76" s="115">
        <v>118</v>
      </c>
      <c r="F76" s="114">
        <v>113</v>
      </c>
      <c r="G76" s="114">
        <v>111</v>
      </c>
      <c r="H76" s="114">
        <v>105</v>
      </c>
      <c r="I76" s="140">
        <v>100</v>
      </c>
      <c r="J76" s="115">
        <v>18</v>
      </c>
      <c r="K76" s="116">
        <v>18</v>
      </c>
    </row>
    <row r="77" spans="1:11" ht="14.1" customHeight="1" x14ac:dyDescent="0.2">
      <c r="A77" s="306">
        <v>92</v>
      </c>
      <c r="B77" s="307" t="s">
        <v>316</v>
      </c>
      <c r="C77" s="308"/>
      <c r="D77" s="113">
        <v>1.6531771999311176</v>
      </c>
      <c r="E77" s="115">
        <v>672</v>
      </c>
      <c r="F77" s="114">
        <v>648</v>
      </c>
      <c r="G77" s="114">
        <v>643</v>
      </c>
      <c r="H77" s="114">
        <v>636</v>
      </c>
      <c r="I77" s="140">
        <v>632</v>
      </c>
      <c r="J77" s="115">
        <v>40</v>
      </c>
      <c r="K77" s="116">
        <v>6.3291139240506329</v>
      </c>
    </row>
    <row r="78" spans="1:11" ht="14.1" customHeight="1" x14ac:dyDescent="0.2">
      <c r="A78" s="306">
        <v>93</v>
      </c>
      <c r="B78" s="307" t="s">
        <v>317</v>
      </c>
      <c r="C78" s="308"/>
      <c r="D78" s="113">
        <v>0.21648749046717017</v>
      </c>
      <c r="E78" s="115">
        <v>88</v>
      </c>
      <c r="F78" s="114">
        <v>86</v>
      </c>
      <c r="G78" s="114">
        <v>95</v>
      </c>
      <c r="H78" s="114">
        <v>86</v>
      </c>
      <c r="I78" s="140">
        <v>87</v>
      </c>
      <c r="J78" s="115">
        <v>1</v>
      </c>
      <c r="K78" s="116">
        <v>1.1494252873563218</v>
      </c>
    </row>
    <row r="79" spans="1:11" ht="14.1" customHeight="1" x14ac:dyDescent="0.2">
      <c r="A79" s="306">
        <v>94</v>
      </c>
      <c r="B79" s="307" t="s">
        <v>318</v>
      </c>
      <c r="C79" s="308"/>
      <c r="D79" s="113">
        <v>0.1107038303525302</v>
      </c>
      <c r="E79" s="115">
        <v>45</v>
      </c>
      <c r="F79" s="114">
        <v>43</v>
      </c>
      <c r="G79" s="114">
        <v>47</v>
      </c>
      <c r="H79" s="114">
        <v>63</v>
      </c>
      <c r="I79" s="140">
        <v>40</v>
      </c>
      <c r="J79" s="115">
        <v>5</v>
      </c>
      <c r="K79" s="116">
        <v>12.5</v>
      </c>
    </row>
    <row r="80" spans="1:11" ht="14.1" customHeight="1" x14ac:dyDescent="0.2">
      <c r="A80" s="306" t="s">
        <v>319</v>
      </c>
      <c r="B80" s="307" t="s">
        <v>320</v>
      </c>
      <c r="C80" s="308"/>
      <c r="D80" s="113" t="s">
        <v>513</v>
      </c>
      <c r="E80" s="115" t="s">
        <v>513</v>
      </c>
      <c r="F80" s="114" t="s">
        <v>513</v>
      </c>
      <c r="G80" s="114" t="s">
        <v>513</v>
      </c>
      <c r="H80" s="114" t="s">
        <v>513</v>
      </c>
      <c r="I80" s="140" t="s">
        <v>513</v>
      </c>
      <c r="J80" s="115" t="s">
        <v>513</v>
      </c>
      <c r="K80" s="116" t="s">
        <v>513</v>
      </c>
    </row>
    <row r="81" spans="1:11" ht="14.1" customHeight="1" x14ac:dyDescent="0.2">
      <c r="A81" s="310" t="s">
        <v>321</v>
      </c>
      <c r="B81" s="311" t="s">
        <v>224</v>
      </c>
      <c r="C81" s="312"/>
      <c r="D81" s="125" t="s">
        <v>513</v>
      </c>
      <c r="E81" s="143" t="s">
        <v>513</v>
      </c>
      <c r="F81" s="144" t="s">
        <v>513</v>
      </c>
      <c r="G81" s="144" t="s">
        <v>513</v>
      </c>
      <c r="H81" s="144" t="s">
        <v>513</v>
      </c>
      <c r="I81" s="145" t="s">
        <v>513</v>
      </c>
      <c r="J81" s="143" t="s">
        <v>513</v>
      </c>
      <c r="K81" s="146" t="s">
        <v>513</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18" t="s">
        <v>323</v>
      </c>
      <c r="B85" s="618"/>
      <c r="C85" s="618"/>
      <c r="D85" s="618"/>
      <c r="E85" s="618"/>
      <c r="F85" s="618"/>
      <c r="G85" s="618"/>
      <c r="H85" s="618"/>
      <c r="I85" s="618"/>
      <c r="J85" s="618"/>
      <c r="K85" s="618"/>
    </row>
    <row r="86" spans="1:11" ht="22.5" customHeight="1" x14ac:dyDescent="0.2">
      <c r="A86" s="618"/>
      <c r="B86" s="618"/>
      <c r="C86" s="618"/>
      <c r="D86" s="618"/>
      <c r="E86" s="618"/>
      <c r="F86" s="618"/>
      <c r="G86" s="618"/>
      <c r="H86" s="618"/>
      <c r="I86" s="618"/>
      <c r="J86" s="618"/>
      <c r="K86" s="618"/>
    </row>
    <row r="87" spans="1:11" ht="18" customHeight="1" x14ac:dyDescent="0.2">
      <c r="A87" s="619"/>
      <c r="B87" s="619"/>
      <c r="C87" s="619"/>
      <c r="D87" s="619"/>
      <c r="E87" s="619"/>
      <c r="F87" s="619"/>
      <c r="G87" s="619"/>
      <c r="H87" s="619"/>
      <c r="I87" s="619"/>
      <c r="J87" s="619"/>
      <c r="K87" s="619"/>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3:K3"/>
    <mergeCell ref="A4:K4"/>
    <mergeCell ref="A5:E5"/>
    <mergeCell ref="A7:C10"/>
    <mergeCell ref="D7:D10"/>
    <mergeCell ref="E7:I7"/>
    <mergeCell ref="J7:K8"/>
    <mergeCell ref="E8:E9"/>
    <mergeCell ref="F8:F9"/>
    <mergeCell ref="G8:G9"/>
    <mergeCell ref="H8:H9"/>
    <mergeCell ref="I8:I9"/>
    <mergeCell ref="A85:K85"/>
    <mergeCell ref="A86:K86"/>
    <mergeCell ref="A87:K87"/>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66" t="s">
        <v>97</v>
      </c>
      <c r="E8" s="566" t="s">
        <v>98</v>
      </c>
      <c r="F8" s="566" t="s">
        <v>99</v>
      </c>
      <c r="G8" s="566" t="s">
        <v>100</v>
      </c>
      <c r="H8" s="566" t="s">
        <v>101</v>
      </c>
      <c r="I8" s="590"/>
      <c r="J8" s="591"/>
      <c r="K8"/>
      <c r="L8"/>
      <c r="M8"/>
      <c r="N8"/>
      <c r="O8"/>
      <c r="P8"/>
    </row>
    <row r="9" spans="1:16" ht="12" customHeight="1" x14ac:dyDescent="0.2">
      <c r="A9" s="578"/>
      <c r="B9" s="579"/>
      <c r="C9" s="583"/>
      <c r="D9" s="567"/>
      <c r="E9" s="567"/>
      <c r="F9" s="567"/>
      <c r="G9" s="567"/>
      <c r="H9" s="567"/>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13176</v>
      </c>
      <c r="E12" s="114">
        <v>13462</v>
      </c>
      <c r="F12" s="114">
        <v>13562</v>
      </c>
      <c r="G12" s="114">
        <v>13497</v>
      </c>
      <c r="H12" s="140">
        <v>13249</v>
      </c>
      <c r="I12" s="115">
        <v>-73</v>
      </c>
      <c r="J12" s="116">
        <v>-0.5509849799984905</v>
      </c>
      <c r="K12"/>
      <c r="L12"/>
      <c r="M12"/>
      <c r="N12"/>
      <c r="O12"/>
      <c r="P12"/>
    </row>
    <row r="13" spans="1:16" s="110" customFormat="1" ht="14.45" customHeight="1" x14ac:dyDescent="0.2">
      <c r="A13" s="120" t="s">
        <v>105</v>
      </c>
      <c r="B13" s="119" t="s">
        <v>106</v>
      </c>
      <c r="C13" s="113">
        <v>41.325136612021858</v>
      </c>
      <c r="D13" s="115">
        <v>5445</v>
      </c>
      <c r="E13" s="114">
        <v>5500</v>
      </c>
      <c r="F13" s="114">
        <v>5536</v>
      </c>
      <c r="G13" s="114">
        <v>5502</v>
      </c>
      <c r="H13" s="140">
        <v>5392</v>
      </c>
      <c r="I13" s="115">
        <v>53</v>
      </c>
      <c r="J13" s="116">
        <v>0.98293768545994065</v>
      </c>
      <c r="K13"/>
      <c r="L13"/>
      <c r="M13"/>
      <c r="N13"/>
      <c r="O13"/>
      <c r="P13"/>
    </row>
    <row r="14" spans="1:16" s="110" customFormat="1" ht="14.45" customHeight="1" x14ac:dyDescent="0.2">
      <c r="A14" s="120"/>
      <c r="B14" s="119" t="s">
        <v>107</v>
      </c>
      <c r="C14" s="113">
        <v>58.674863387978142</v>
      </c>
      <c r="D14" s="115">
        <v>7731</v>
      </c>
      <c r="E14" s="114">
        <v>7962</v>
      </c>
      <c r="F14" s="114">
        <v>8026</v>
      </c>
      <c r="G14" s="114">
        <v>7995</v>
      </c>
      <c r="H14" s="140">
        <v>7857</v>
      </c>
      <c r="I14" s="115">
        <v>-126</v>
      </c>
      <c r="J14" s="116">
        <v>-1.6036655211912945</v>
      </c>
      <c r="K14"/>
      <c r="L14"/>
      <c r="M14"/>
      <c r="N14"/>
      <c r="O14"/>
      <c r="P14"/>
    </row>
    <row r="15" spans="1:16" s="110" customFormat="1" ht="14.45" customHeight="1" x14ac:dyDescent="0.2">
      <c r="A15" s="118" t="s">
        <v>105</v>
      </c>
      <c r="B15" s="121" t="s">
        <v>108</v>
      </c>
      <c r="C15" s="113">
        <v>15.467516697024895</v>
      </c>
      <c r="D15" s="115">
        <v>2038</v>
      </c>
      <c r="E15" s="114">
        <v>2096</v>
      </c>
      <c r="F15" s="114">
        <v>2181</v>
      </c>
      <c r="G15" s="114">
        <v>2165</v>
      </c>
      <c r="H15" s="140">
        <v>2058</v>
      </c>
      <c r="I15" s="115">
        <v>-20</v>
      </c>
      <c r="J15" s="116">
        <v>-0.97181729834791064</v>
      </c>
      <c r="K15"/>
      <c r="L15"/>
      <c r="M15"/>
      <c r="N15"/>
      <c r="O15"/>
      <c r="P15"/>
    </row>
    <row r="16" spans="1:16" s="110" customFormat="1" ht="14.45" customHeight="1" x14ac:dyDescent="0.2">
      <c r="A16" s="118"/>
      <c r="B16" s="121" t="s">
        <v>109</v>
      </c>
      <c r="C16" s="113">
        <v>46.227990285367333</v>
      </c>
      <c r="D16" s="115">
        <v>6091</v>
      </c>
      <c r="E16" s="114">
        <v>6227</v>
      </c>
      <c r="F16" s="114">
        <v>6285</v>
      </c>
      <c r="G16" s="114">
        <v>6294</v>
      </c>
      <c r="H16" s="140">
        <v>6273</v>
      </c>
      <c r="I16" s="115">
        <v>-182</v>
      </c>
      <c r="J16" s="116">
        <v>-2.9013231308783678</v>
      </c>
      <c r="K16"/>
      <c r="L16"/>
      <c r="M16"/>
      <c r="N16"/>
      <c r="O16"/>
      <c r="P16"/>
    </row>
    <row r="17" spans="1:16" s="110" customFormat="1" ht="14.45" customHeight="1" x14ac:dyDescent="0.2">
      <c r="A17" s="118"/>
      <c r="B17" s="121" t="s">
        <v>110</v>
      </c>
      <c r="C17" s="113">
        <v>20.71190042501518</v>
      </c>
      <c r="D17" s="115">
        <v>2729</v>
      </c>
      <c r="E17" s="114">
        <v>2782</v>
      </c>
      <c r="F17" s="114">
        <v>2777</v>
      </c>
      <c r="G17" s="114">
        <v>2751</v>
      </c>
      <c r="H17" s="140">
        <v>2703</v>
      </c>
      <c r="I17" s="115">
        <v>26</v>
      </c>
      <c r="J17" s="116">
        <v>0.96189419163891976</v>
      </c>
      <c r="K17"/>
      <c r="L17"/>
      <c r="M17"/>
      <c r="N17"/>
      <c r="O17"/>
      <c r="P17"/>
    </row>
    <row r="18" spans="1:16" s="110" customFormat="1" ht="14.45" customHeight="1" x14ac:dyDescent="0.2">
      <c r="A18" s="120"/>
      <c r="B18" s="121" t="s">
        <v>111</v>
      </c>
      <c r="C18" s="113">
        <v>17.592592592592592</v>
      </c>
      <c r="D18" s="115">
        <v>2318</v>
      </c>
      <c r="E18" s="114">
        <v>2357</v>
      </c>
      <c r="F18" s="114">
        <v>2319</v>
      </c>
      <c r="G18" s="114">
        <v>2287</v>
      </c>
      <c r="H18" s="140">
        <v>2215</v>
      </c>
      <c r="I18" s="115">
        <v>103</v>
      </c>
      <c r="J18" s="116">
        <v>4.6501128668171559</v>
      </c>
      <c r="K18"/>
      <c r="L18"/>
      <c r="M18"/>
      <c r="N18"/>
      <c r="O18"/>
      <c r="P18"/>
    </row>
    <row r="19" spans="1:16" s="110" customFormat="1" ht="14.45" customHeight="1" x14ac:dyDescent="0.2">
      <c r="A19" s="120"/>
      <c r="B19" s="121" t="s">
        <v>112</v>
      </c>
      <c r="C19" s="113">
        <v>1.7228293867638129</v>
      </c>
      <c r="D19" s="115">
        <v>227</v>
      </c>
      <c r="E19" s="114">
        <v>226</v>
      </c>
      <c r="F19" s="114">
        <v>223</v>
      </c>
      <c r="G19" s="114">
        <v>202</v>
      </c>
      <c r="H19" s="140">
        <v>185</v>
      </c>
      <c r="I19" s="115">
        <v>42</v>
      </c>
      <c r="J19" s="116">
        <v>22.702702702702702</v>
      </c>
      <c r="K19"/>
      <c r="L19"/>
      <c r="M19"/>
      <c r="N19"/>
      <c r="O19"/>
      <c r="P19"/>
    </row>
    <row r="20" spans="1:16" s="110" customFormat="1" ht="14.45" customHeight="1" x14ac:dyDescent="0.2">
      <c r="A20" s="120" t="s">
        <v>113</v>
      </c>
      <c r="B20" s="119" t="s">
        <v>116</v>
      </c>
      <c r="C20" s="113">
        <v>92.197935640558597</v>
      </c>
      <c r="D20" s="115">
        <v>12148</v>
      </c>
      <c r="E20" s="114">
        <v>12470</v>
      </c>
      <c r="F20" s="114">
        <v>12571</v>
      </c>
      <c r="G20" s="114">
        <v>12482</v>
      </c>
      <c r="H20" s="140">
        <v>12283</v>
      </c>
      <c r="I20" s="115">
        <v>-135</v>
      </c>
      <c r="J20" s="116">
        <v>-1.0990800293088008</v>
      </c>
      <c r="K20"/>
      <c r="L20"/>
      <c r="M20"/>
      <c r="N20"/>
      <c r="O20"/>
      <c r="P20"/>
    </row>
    <row r="21" spans="1:16" s="110" customFormat="1" ht="14.45" customHeight="1" x14ac:dyDescent="0.2">
      <c r="A21" s="123"/>
      <c r="B21" s="124" t="s">
        <v>117</v>
      </c>
      <c r="C21" s="125">
        <v>7.6654523375834849</v>
      </c>
      <c r="D21" s="143">
        <v>1010</v>
      </c>
      <c r="E21" s="144">
        <v>976</v>
      </c>
      <c r="F21" s="144">
        <v>974</v>
      </c>
      <c r="G21" s="144">
        <v>997</v>
      </c>
      <c r="H21" s="145">
        <v>947</v>
      </c>
      <c r="I21" s="143">
        <v>63</v>
      </c>
      <c r="J21" s="146">
        <v>6.6525871172122493</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1307123</v>
      </c>
      <c r="E23" s="114">
        <v>1351076</v>
      </c>
      <c r="F23" s="114">
        <v>1348337</v>
      </c>
      <c r="G23" s="114">
        <v>1355641</v>
      </c>
      <c r="H23" s="140">
        <v>1332324</v>
      </c>
      <c r="I23" s="115">
        <v>-25201</v>
      </c>
      <c r="J23" s="116">
        <v>-1.8915068707011207</v>
      </c>
      <c r="K23"/>
      <c r="L23"/>
      <c r="M23"/>
      <c r="N23"/>
      <c r="O23"/>
      <c r="P23"/>
    </row>
    <row r="24" spans="1:16" s="110" customFormat="1" ht="14.45" customHeight="1" x14ac:dyDescent="0.2">
      <c r="A24" s="120" t="s">
        <v>105</v>
      </c>
      <c r="B24" s="119" t="s">
        <v>106</v>
      </c>
      <c r="C24" s="113">
        <v>39.641640457707503</v>
      </c>
      <c r="D24" s="115">
        <v>518165</v>
      </c>
      <c r="E24" s="114">
        <v>532672</v>
      </c>
      <c r="F24" s="114">
        <v>531729</v>
      </c>
      <c r="G24" s="114">
        <v>531965</v>
      </c>
      <c r="H24" s="140">
        <v>520703</v>
      </c>
      <c r="I24" s="115">
        <v>-2538</v>
      </c>
      <c r="J24" s="116">
        <v>-0.48741797147318144</v>
      </c>
      <c r="K24"/>
      <c r="L24"/>
      <c r="M24"/>
      <c r="N24"/>
      <c r="O24"/>
      <c r="P24"/>
    </row>
    <row r="25" spans="1:16" s="110" customFormat="1" ht="14.45" customHeight="1" x14ac:dyDescent="0.2">
      <c r="A25" s="120"/>
      <c r="B25" s="119" t="s">
        <v>107</v>
      </c>
      <c r="C25" s="113">
        <v>60.358359542292497</v>
      </c>
      <c r="D25" s="115">
        <v>788958</v>
      </c>
      <c r="E25" s="114">
        <v>818404</v>
      </c>
      <c r="F25" s="114">
        <v>816608</v>
      </c>
      <c r="G25" s="114">
        <v>823676</v>
      </c>
      <c r="H25" s="140">
        <v>811621</v>
      </c>
      <c r="I25" s="115">
        <v>-22663</v>
      </c>
      <c r="J25" s="116">
        <v>-2.7923131609458109</v>
      </c>
      <c r="K25"/>
      <c r="L25"/>
      <c r="M25"/>
      <c r="N25"/>
      <c r="O25"/>
      <c r="P25"/>
    </row>
    <row r="26" spans="1:16" s="110" customFormat="1" ht="14.45" customHeight="1" x14ac:dyDescent="0.2">
      <c r="A26" s="118" t="s">
        <v>105</v>
      </c>
      <c r="B26" s="121" t="s">
        <v>108</v>
      </c>
      <c r="C26" s="113">
        <v>15.566859430979335</v>
      </c>
      <c r="D26" s="115">
        <v>203478</v>
      </c>
      <c r="E26" s="114">
        <v>216619</v>
      </c>
      <c r="F26" s="114">
        <v>213818</v>
      </c>
      <c r="G26" s="114">
        <v>221131</v>
      </c>
      <c r="H26" s="140">
        <v>210719</v>
      </c>
      <c r="I26" s="115">
        <v>-7241</v>
      </c>
      <c r="J26" s="116">
        <v>-3.4363298990598854</v>
      </c>
      <c r="K26"/>
      <c r="L26"/>
      <c r="M26"/>
      <c r="N26"/>
      <c r="O26"/>
      <c r="P26"/>
    </row>
    <row r="27" spans="1:16" s="110" customFormat="1" ht="14.45" customHeight="1" x14ac:dyDescent="0.2">
      <c r="A27" s="118"/>
      <c r="B27" s="121" t="s">
        <v>109</v>
      </c>
      <c r="C27" s="113">
        <v>51.629877218899829</v>
      </c>
      <c r="D27" s="115">
        <v>674866</v>
      </c>
      <c r="E27" s="114">
        <v>698716</v>
      </c>
      <c r="F27" s="114">
        <v>699552</v>
      </c>
      <c r="G27" s="114">
        <v>702088</v>
      </c>
      <c r="H27" s="140">
        <v>696479</v>
      </c>
      <c r="I27" s="115">
        <v>-21613</v>
      </c>
      <c r="J27" s="116">
        <v>-3.1031804261147857</v>
      </c>
      <c r="K27"/>
      <c r="L27"/>
      <c r="M27"/>
      <c r="N27"/>
      <c r="O27"/>
      <c r="P27"/>
    </row>
    <row r="28" spans="1:16" s="110" customFormat="1" ht="14.45" customHeight="1" x14ac:dyDescent="0.2">
      <c r="A28" s="118"/>
      <c r="B28" s="121" t="s">
        <v>110</v>
      </c>
      <c r="C28" s="113">
        <v>17.802838753506748</v>
      </c>
      <c r="D28" s="115">
        <v>232705</v>
      </c>
      <c r="E28" s="114">
        <v>236265</v>
      </c>
      <c r="F28" s="114">
        <v>236511</v>
      </c>
      <c r="G28" s="114">
        <v>236006</v>
      </c>
      <c r="H28" s="140">
        <v>232821</v>
      </c>
      <c r="I28" s="115">
        <v>-116</v>
      </c>
      <c r="J28" s="116">
        <v>-4.982368428964741E-2</v>
      </c>
      <c r="K28"/>
      <c r="L28"/>
      <c r="M28"/>
      <c r="N28"/>
      <c r="O28"/>
      <c r="P28"/>
    </row>
    <row r="29" spans="1:16" s="110" customFormat="1" ht="14.45" customHeight="1" x14ac:dyDescent="0.2">
      <c r="A29" s="118"/>
      <c r="B29" s="121" t="s">
        <v>111</v>
      </c>
      <c r="C29" s="113">
        <v>15.000271588825228</v>
      </c>
      <c r="D29" s="115">
        <v>196072</v>
      </c>
      <c r="E29" s="114">
        <v>199476</v>
      </c>
      <c r="F29" s="114">
        <v>198456</v>
      </c>
      <c r="G29" s="114">
        <v>196416</v>
      </c>
      <c r="H29" s="140">
        <v>192304</v>
      </c>
      <c r="I29" s="115">
        <v>3768</v>
      </c>
      <c r="J29" s="116">
        <v>1.9593976204343124</v>
      </c>
      <c r="K29"/>
      <c r="L29"/>
      <c r="M29"/>
      <c r="N29"/>
      <c r="O29"/>
      <c r="P29"/>
    </row>
    <row r="30" spans="1:16" s="110" customFormat="1" ht="14.45" customHeight="1" x14ac:dyDescent="0.2">
      <c r="A30" s="120"/>
      <c r="B30" s="121" t="s">
        <v>112</v>
      </c>
      <c r="C30" s="113">
        <v>1.362610863706017</v>
      </c>
      <c r="D30" s="115">
        <v>17811</v>
      </c>
      <c r="E30" s="114">
        <v>18162</v>
      </c>
      <c r="F30" s="114">
        <v>18880</v>
      </c>
      <c r="G30" s="114">
        <v>16353</v>
      </c>
      <c r="H30" s="140">
        <v>15584</v>
      </c>
      <c r="I30" s="115">
        <v>2227</v>
      </c>
      <c r="J30" s="116">
        <v>14.2902977412731</v>
      </c>
      <c r="K30"/>
      <c r="L30"/>
      <c r="M30"/>
      <c r="N30"/>
      <c r="O30"/>
      <c r="P30"/>
    </row>
    <row r="31" spans="1:16" s="110" customFormat="1" ht="14.45" customHeight="1" x14ac:dyDescent="0.2">
      <c r="A31" s="120" t="s">
        <v>113</v>
      </c>
      <c r="B31" s="119" t="s">
        <v>116</v>
      </c>
      <c r="C31" s="113">
        <v>84.437960314369803</v>
      </c>
      <c r="D31" s="115">
        <v>1103708</v>
      </c>
      <c r="E31" s="114">
        <v>1142384</v>
      </c>
      <c r="F31" s="114">
        <v>1142913</v>
      </c>
      <c r="G31" s="114">
        <v>1150109</v>
      </c>
      <c r="H31" s="140">
        <v>1132388</v>
      </c>
      <c r="I31" s="115">
        <v>-28680</v>
      </c>
      <c r="J31" s="116">
        <v>-2.5327008057308977</v>
      </c>
      <c r="K31"/>
      <c r="L31"/>
      <c r="M31"/>
      <c r="N31"/>
      <c r="O31"/>
      <c r="P31"/>
    </row>
    <row r="32" spans="1:16" s="110" customFormat="1" ht="14.45" customHeight="1" x14ac:dyDescent="0.2">
      <c r="A32" s="123"/>
      <c r="B32" s="124" t="s">
        <v>117</v>
      </c>
      <c r="C32" s="125">
        <v>15.394572660721295</v>
      </c>
      <c r="D32" s="143">
        <v>201226</v>
      </c>
      <c r="E32" s="144">
        <v>206470</v>
      </c>
      <c r="F32" s="144">
        <v>203231</v>
      </c>
      <c r="G32" s="144">
        <v>203299</v>
      </c>
      <c r="H32" s="145">
        <v>197828</v>
      </c>
      <c r="I32" s="143">
        <v>3398</v>
      </c>
      <c r="J32" s="146">
        <v>1.7176537193926036</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6415440</v>
      </c>
      <c r="E34" s="114">
        <v>6666510</v>
      </c>
      <c r="F34" s="114">
        <v>6669878</v>
      </c>
      <c r="G34" s="114">
        <v>6713473</v>
      </c>
      <c r="H34" s="140">
        <v>6597783</v>
      </c>
      <c r="I34" s="115">
        <v>-182343</v>
      </c>
      <c r="J34" s="116">
        <v>-2.7637010795899166</v>
      </c>
      <c r="K34"/>
      <c r="L34"/>
      <c r="M34"/>
      <c r="N34"/>
      <c r="O34"/>
      <c r="P34"/>
    </row>
    <row r="35" spans="1:16" s="110" customFormat="1" ht="14.45" customHeight="1" x14ac:dyDescent="0.2">
      <c r="A35" s="120" t="s">
        <v>105</v>
      </c>
      <c r="B35" s="119" t="s">
        <v>106</v>
      </c>
      <c r="C35" s="113">
        <v>40.899221253725386</v>
      </c>
      <c r="D35" s="115">
        <v>2623865</v>
      </c>
      <c r="E35" s="114">
        <v>2714871</v>
      </c>
      <c r="F35" s="114">
        <v>2714736</v>
      </c>
      <c r="G35" s="114">
        <v>2719585</v>
      </c>
      <c r="H35" s="140">
        <v>2663168</v>
      </c>
      <c r="I35" s="115">
        <v>-39303</v>
      </c>
      <c r="J35" s="116">
        <v>-1.47579874795732</v>
      </c>
      <c r="K35"/>
      <c r="L35"/>
      <c r="M35"/>
      <c r="N35"/>
      <c r="O35"/>
      <c r="P35"/>
    </row>
    <row r="36" spans="1:16" s="110" customFormat="1" ht="14.45" customHeight="1" x14ac:dyDescent="0.2">
      <c r="A36" s="120"/>
      <c r="B36" s="119" t="s">
        <v>107</v>
      </c>
      <c r="C36" s="113">
        <v>59.100778746274614</v>
      </c>
      <c r="D36" s="115">
        <v>3791575</v>
      </c>
      <c r="E36" s="114">
        <v>3951639</v>
      </c>
      <c r="F36" s="114">
        <v>3955142</v>
      </c>
      <c r="G36" s="114">
        <v>3993888</v>
      </c>
      <c r="H36" s="140">
        <v>3934615</v>
      </c>
      <c r="I36" s="115">
        <v>-143040</v>
      </c>
      <c r="J36" s="116">
        <v>-3.6354255753104181</v>
      </c>
      <c r="K36"/>
      <c r="L36"/>
      <c r="M36"/>
      <c r="N36"/>
      <c r="O36"/>
      <c r="P36"/>
    </row>
    <row r="37" spans="1:16" s="110" customFormat="1" ht="14.45" customHeight="1" x14ac:dyDescent="0.2">
      <c r="A37" s="118" t="s">
        <v>105</v>
      </c>
      <c r="B37" s="121" t="s">
        <v>108</v>
      </c>
      <c r="C37" s="113">
        <v>17.695200952701608</v>
      </c>
      <c r="D37" s="115">
        <v>1135225</v>
      </c>
      <c r="E37" s="114">
        <v>1207051</v>
      </c>
      <c r="F37" s="114">
        <v>1198554</v>
      </c>
      <c r="G37" s="114">
        <v>1240398</v>
      </c>
      <c r="H37" s="140">
        <v>1176945</v>
      </c>
      <c r="I37" s="115">
        <v>-41720</v>
      </c>
      <c r="J37" s="116">
        <v>-3.5447705712671365</v>
      </c>
      <c r="K37"/>
      <c r="L37"/>
      <c r="M37"/>
      <c r="N37"/>
      <c r="O37"/>
      <c r="P37"/>
    </row>
    <row r="38" spans="1:16" s="110" customFormat="1" ht="14.45" customHeight="1" x14ac:dyDescent="0.2">
      <c r="A38" s="118"/>
      <c r="B38" s="121" t="s">
        <v>109</v>
      </c>
      <c r="C38" s="113">
        <v>49.277399523649194</v>
      </c>
      <c r="D38" s="115">
        <v>3161362</v>
      </c>
      <c r="E38" s="114">
        <v>3298402</v>
      </c>
      <c r="F38" s="114">
        <v>3311797</v>
      </c>
      <c r="G38" s="114">
        <v>3326634</v>
      </c>
      <c r="H38" s="140">
        <v>3306303</v>
      </c>
      <c r="I38" s="115">
        <v>-144941</v>
      </c>
      <c r="J38" s="116">
        <v>-4.3837784982199155</v>
      </c>
      <c r="K38"/>
      <c r="L38"/>
      <c r="M38"/>
      <c r="N38"/>
      <c r="O38"/>
      <c r="P38"/>
    </row>
    <row r="39" spans="1:16" s="110" customFormat="1" ht="14.45" customHeight="1" x14ac:dyDescent="0.2">
      <c r="A39" s="118"/>
      <c r="B39" s="121" t="s">
        <v>110</v>
      </c>
      <c r="C39" s="113">
        <v>18.170226827777984</v>
      </c>
      <c r="D39" s="115">
        <v>1165700</v>
      </c>
      <c r="E39" s="114">
        <v>1187654</v>
      </c>
      <c r="F39" s="114">
        <v>1190909</v>
      </c>
      <c r="G39" s="114">
        <v>1188159</v>
      </c>
      <c r="H39" s="140">
        <v>1175286</v>
      </c>
      <c r="I39" s="115">
        <v>-9586</v>
      </c>
      <c r="J39" s="116">
        <v>-0.81563125911480272</v>
      </c>
      <c r="K39"/>
      <c r="L39"/>
      <c r="M39"/>
      <c r="N39"/>
      <c r="O39"/>
      <c r="P39"/>
    </row>
    <row r="40" spans="1:16" s="110" customFormat="1" ht="14.45" customHeight="1" x14ac:dyDescent="0.2">
      <c r="A40" s="120"/>
      <c r="B40" s="121" t="s">
        <v>111</v>
      </c>
      <c r="C40" s="113">
        <v>14.856845360567631</v>
      </c>
      <c r="D40" s="115">
        <v>953132</v>
      </c>
      <c r="E40" s="114">
        <v>973394</v>
      </c>
      <c r="F40" s="114">
        <v>968611</v>
      </c>
      <c r="G40" s="114">
        <v>958275</v>
      </c>
      <c r="H40" s="140">
        <v>939239</v>
      </c>
      <c r="I40" s="115">
        <v>13893</v>
      </c>
      <c r="J40" s="116">
        <v>1.4791762267111992</v>
      </c>
      <c r="K40"/>
      <c r="L40"/>
      <c r="M40"/>
      <c r="N40"/>
      <c r="O40"/>
      <c r="P40"/>
    </row>
    <row r="41" spans="1:16" s="110" customFormat="1" ht="14.45" customHeight="1" x14ac:dyDescent="0.2">
      <c r="A41" s="120"/>
      <c r="B41" s="121" t="s">
        <v>112</v>
      </c>
      <c r="C41" s="113">
        <v>1.3942301697155612</v>
      </c>
      <c r="D41" s="115">
        <v>89446</v>
      </c>
      <c r="E41" s="114">
        <v>91249</v>
      </c>
      <c r="F41" s="114">
        <v>94752</v>
      </c>
      <c r="G41" s="114">
        <v>82773</v>
      </c>
      <c r="H41" s="140">
        <v>79668</v>
      </c>
      <c r="I41" s="115">
        <v>9778</v>
      </c>
      <c r="J41" s="116">
        <v>12.273434754230054</v>
      </c>
      <c r="K41"/>
      <c r="L41"/>
      <c r="M41"/>
      <c r="N41"/>
      <c r="O41"/>
      <c r="P41"/>
    </row>
    <row r="42" spans="1:16" s="110" customFormat="1" ht="14.45" customHeight="1" x14ac:dyDescent="0.2">
      <c r="A42" s="120" t="s">
        <v>113</v>
      </c>
      <c r="B42" s="119" t="s">
        <v>116</v>
      </c>
      <c r="C42" s="113">
        <v>85.712889529011264</v>
      </c>
      <c r="D42" s="115">
        <v>5498859</v>
      </c>
      <c r="E42" s="114">
        <v>5714606</v>
      </c>
      <c r="F42" s="114">
        <v>5727794</v>
      </c>
      <c r="G42" s="114">
        <v>5772203</v>
      </c>
      <c r="H42" s="140">
        <v>5679499</v>
      </c>
      <c r="I42" s="115">
        <v>-180640</v>
      </c>
      <c r="J42" s="116">
        <v>-3.1805622291684532</v>
      </c>
      <c r="K42"/>
      <c r="L42"/>
      <c r="M42"/>
      <c r="N42"/>
      <c r="O42"/>
      <c r="P42"/>
    </row>
    <row r="43" spans="1:16" s="110" customFormat="1" ht="14.45" customHeight="1" x14ac:dyDescent="0.2">
      <c r="A43" s="123"/>
      <c r="B43" s="124" t="s">
        <v>117</v>
      </c>
      <c r="C43" s="125">
        <v>14.053533350791216</v>
      </c>
      <c r="D43" s="143">
        <v>901596</v>
      </c>
      <c r="E43" s="144">
        <v>936137</v>
      </c>
      <c r="F43" s="144">
        <v>926638</v>
      </c>
      <c r="G43" s="144">
        <v>925284</v>
      </c>
      <c r="H43" s="145">
        <v>902857</v>
      </c>
      <c r="I43" s="143">
        <v>-1261</v>
      </c>
      <c r="J43" s="146">
        <v>-0.13966774361831386</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183</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15703</v>
      </c>
      <c r="E56" s="114">
        <v>16258</v>
      </c>
      <c r="F56" s="114">
        <v>16285</v>
      </c>
      <c r="G56" s="114">
        <v>16286</v>
      </c>
      <c r="H56" s="140">
        <v>15975</v>
      </c>
      <c r="I56" s="115">
        <v>-272</v>
      </c>
      <c r="J56" s="116">
        <v>-1.7026604068857589</v>
      </c>
      <c r="K56"/>
      <c r="L56"/>
      <c r="M56"/>
      <c r="N56"/>
      <c r="O56"/>
      <c r="P56"/>
    </row>
    <row r="57" spans="1:16" s="110" customFormat="1" ht="14.45" customHeight="1" x14ac:dyDescent="0.2">
      <c r="A57" s="120" t="s">
        <v>105</v>
      </c>
      <c r="B57" s="119" t="s">
        <v>106</v>
      </c>
      <c r="C57" s="113">
        <v>39.705788702795644</v>
      </c>
      <c r="D57" s="115">
        <v>6235</v>
      </c>
      <c r="E57" s="114">
        <v>6455</v>
      </c>
      <c r="F57" s="114">
        <v>6499</v>
      </c>
      <c r="G57" s="114">
        <v>6492</v>
      </c>
      <c r="H57" s="140">
        <v>6363</v>
      </c>
      <c r="I57" s="115">
        <v>-128</v>
      </c>
      <c r="J57" s="116">
        <v>-2.0116297344020118</v>
      </c>
    </row>
    <row r="58" spans="1:16" s="110" customFormat="1" ht="14.45" customHeight="1" x14ac:dyDescent="0.2">
      <c r="A58" s="120"/>
      <c r="B58" s="119" t="s">
        <v>107</v>
      </c>
      <c r="C58" s="113">
        <v>60.294211297204356</v>
      </c>
      <c r="D58" s="115">
        <v>9468</v>
      </c>
      <c r="E58" s="114">
        <v>9803</v>
      </c>
      <c r="F58" s="114">
        <v>9786</v>
      </c>
      <c r="G58" s="114">
        <v>9794</v>
      </c>
      <c r="H58" s="140">
        <v>9612</v>
      </c>
      <c r="I58" s="115">
        <v>-144</v>
      </c>
      <c r="J58" s="116">
        <v>-1.4981273408239701</v>
      </c>
    </row>
    <row r="59" spans="1:16" s="110" customFormat="1" ht="14.45" customHeight="1" x14ac:dyDescent="0.2">
      <c r="A59" s="118" t="s">
        <v>105</v>
      </c>
      <c r="B59" s="121" t="s">
        <v>108</v>
      </c>
      <c r="C59" s="113">
        <v>15.97783862956123</v>
      </c>
      <c r="D59" s="115">
        <v>2509</v>
      </c>
      <c r="E59" s="114">
        <v>2677</v>
      </c>
      <c r="F59" s="114">
        <v>2688</v>
      </c>
      <c r="G59" s="114">
        <v>2764</v>
      </c>
      <c r="H59" s="140">
        <v>2649</v>
      </c>
      <c r="I59" s="115">
        <v>-140</v>
      </c>
      <c r="J59" s="116">
        <v>-5.2850132125330314</v>
      </c>
    </row>
    <row r="60" spans="1:16" s="110" customFormat="1" ht="14.45" customHeight="1" x14ac:dyDescent="0.2">
      <c r="A60" s="118"/>
      <c r="B60" s="121" t="s">
        <v>109</v>
      </c>
      <c r="C60" s="113">
        <v>45.940266191173663</v>
      </c>
      <c r="D60" s="115">
        <v>7214</v>
      </c>
      <c r="E60" s="114">
        <v>7474</v>
      </c>
      <c r="F60" s="114">
        <v>7522</v>
      </c>
      <c r="G60" s="114">
        <v>7506</v>
      </c>
      <c r="H60" s="140">
        <v>7429</v>
      </c>
      <c r="I60" s="115">
        <v>-215</v>
      </c>
      <c r="J60" s="116">
        <v>-2.8940638040113069</v>
      </c>
    </row>
    <row r="61" spans="1:16" s="110" customFormat="1" ht="14.45" customHeight="1" x14ac:dyDescent="0.2">
      <c r="A61" s="118"/>
      <c r="B61" s="121" t="s">
        <v>110</v>
      </c>
      <c r="C61" s="113">
        <v>20.257275679806405</v>
      </c>
      <c r="D61" s="115">
        <v>3181</v>
      </c>
      <c r="E61" s="114">
        <v>3259</v>
      </c>
      <c r="F61" s="114">
        <v>3268</v>
      </c>
      <c r="G61" s="114">
        <v>3225</v>
      </c>
      <c r="H61" s="140">
        <v>3176</v>
      </c>
      <c r="I61" s="115">
        <v>5</v>
      </c>
      <c r="J61" s="116">
        <v>0.15743073047858941</v>
      </c>
    </row>
    <row r="62" spans="1:16" s="110" customFormat="1" ht="14.45" customHeight="1" x14ac:dyDescent="0.2">
      <c r="A62" s="120"/>
      <c r="B62" s="121" t="s">
        <v>111</v>
      </c>
      <c r="C62" s="113">
        <v>17.824619499458702</v>
      </c>
      <c r="D62" s="115">
        <v>2799</v>
      </c>
      <c r="E62" s="114">
        <v>2848</v>
      </c>
      <c r="F62" s="114">
        <v>2807</v>
      </c>
      <c r="G62" s="114">
        <v>2791</v>
      </c>
      <c r="H62" s="140">
        <v>2721</v>
      </c>
      <c r="I62" s="115">
        <v>78</v>
      </c>
      <c r="J62" s="116">
        <v>2.8665931642778388</v>
      </c>
    </row>
    <row r="63" spans="1:16" s="110" customFormat="1" ht="14.45" customHeight="1" x14ac:dyDescent="0.2">
      <c r="A63" s="120"/>
      <c r="B63" s="121" t="s">
        <v>112</v>
      </c>
      <c r="C63" s="113">
        <v>1.6939438323887155</v>
      </c>
      <c r="D63" s="115">
        <v>266</v>
      </c>
      <c r="E63" s="114">
        <v>275</v>
      </c>
      <c r="F63" s="114">
        <v>271</v>
      </c>
      <c r="G63" s="114">
        <v>241</v>
      </c>
      <c r="H63" s="140">
        <v>224</v>
      </c>
      <c r="I63" s="115">
        <v>42</v>
      </c>
      <c r="J63" s="116">
        <v>18.75</v>
      </c>
    </row>
    <row r="64" spans="1:16" s="110" customFormat="1" ht="14.45" customHeight="1" x14ac:dyDescent="0.2">
      <c r="A64" s="120" t="s">
        <v>113</v>
      </c>
      <c r="B64" s="119" t="s">
        <v>116</v>
      </c>
      <c r="C64" s="113">
        <v>93.096860472521172</v>
      </c>
      <c r="D64" s="115">
        <v>14619</v>
      </c>
      <c r="E64" s="114">
        <v>15147</v>
      </c>
      <c r="F64" s="114">
        <v>15180</v>
      </c>
      <c r="G64" s="114">
        <v>15164</v>
      </c>
      <c r="H64" s="140">
        <v>14905</v>
      </c>
      <c r="I64" s="115">
        <v>-286</v>
      </c>
      <c r="J64" s="116">
        <v>-1.9188191881918819</v>
      </c>
    </row>
    <row r="65" spans="1:10" s="110" customFormat="1" ht="14.45" customHeight="1" x14ac:dyDescent="0.2">
      <c r="A65" s="123"/>
      <c r="B65" s="124" t="s">
        <v>117</v>
      </c>
      <c r="C65" s="125">
        <v>6.794879959243457</v>
      </c>
      <c r="D65" s="143">
        <v>1067</v>
      </c>
      <c r="E65" s="144">
        <v>1092</v>
      </c>
      <c r="F65" s="144">
        <v>1085</v>
      </c>
      <c r="G65" s="144">
        <v>1099</v>
      </c>
      <c r="H65" s="145">
        <v>1049</v>
      </c>
      <c r="I65" s="143">
        <v>18</v>
      </c>
      <c r="J65" s="146">
        <v>1.7159199237368923</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327</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13176</v>
      </c>
      <c r="G11" s="114">
        <v>13462</v>
      </c>
      <c r="H11" s="114">
        <v>13562</v>
      </c>
      <c r="I11" s="114">
        <v>13497</v>
      </c>
      <c r="J11" s="140">
        <v>13249</v>
      </c>
      <c r="K11" s="114">
        <v>-73</v>
      </c>
      <c r="L11" s="116">
        <v>-0.5509849799984905</v>
      </c>
    </row>
    <row r="12" spans="1:17" s="110" customFormat="1" ht="24" customHeight="1" x14ac:dyDescent="0.2">
      <c r="A12" s="604" t="s">
        <v>185</v>
      </c>
      <c r="B12" s="605"/>
      <c r="C12" s="605"/>
      <c r="D12" s="606"/>
      <c r="E12" s="113">
        <v>41.325136612021858</v>
      </c>
      <c r="F12" s="115">
        <v>5445</v>
      </c>
      <c r="G12" s="114">
        <v>5500</v>
      </c>
      <c r="H12" s="114">
        <v>5536</v>
      </c>
      <c r="I12" s="114">
        <v>5502</v>
      </c>
      <c r="J12" s="140">
        <v>5392</v>
      </c>
      <c r="K12" s="114">
        <v>53</v>
      </c>
      <c r="L12" s="116">
        <v>0.98293768545994065</v>
      </c>
    </row>
    <row r="13" spans="1:17" s="110" customFormat="1" ht="15" customHeight="1" x14ac:dyDescent="0.2">
      <c r="A13" s="120"/>
      <c r="B13" s="612" t="s">
        <v>107</v>
      </c>
      <c r="C13" s="612"/>
      <c r="E13" s="113">
        <v>58.674863387978142</v>
      </c>
      <c r="F13" s="115">
        <v>7731</v>
      </c>
      <c r="G13" s="114">
        <v>7962</v>
      </c>
      <c r="H13" s="114">
        <v>8026</v>
      </c>
      <c r="I13" s="114">
        <v>7995</v>
      </c>
      <c r="J13" s="140">
        <v>7857</v>
      </c>
      <c r="K13" s="114">
        <v>-126</v>
      </c>
      <c r="L13" s="116">
        <v>-1.6036655211912945</v>
      </c>
    </row>
    <row r="14" spans="1:17" s="110" customFormat="1" ht="22.5" customHeight="1" x14ac:dyDescent="0.2">
      <c r="A14" s="604" t="s">
        <v>186</v>
      </c>
      <c r="B14" s="605"/>
      <c r="C14" s="605"/>
      <c r="D14" s="606"/>
      <c r="E14" s="113">
        <v>15.467516697024895</v>
      </c>
      <c r="F14" s="115">
        <v>2038</v>
      </c>
      <c r="G14" s="114">
        <v>2096</v>
      </c>
      <c r="H14" s="114">
        <v>2181</v>
      </c>
      <c r="I14" s="114">
        <v>2165</v>
      </c>
      <c r="J14" s="140">
        <v>2058</v>
      </c>
      <c r="K14" s="114">
        <v>-20</v>
      </c>
      <c r="L14" s="116">
        <v>-0.97181729834791064</v>
      </c>
    </row>
    <row r="15" spans="1:17" s="110" customFormat="1" ht="15" customHeight="1" x14ac:dyDescent="0.2">
      <c r="A15" s="120"/>
      <c r="B15" s="119"/>
      <c r="C15" s="258" t="s">
        <v>106</v>
      </c>
      <c r="E15" s="113">
        <v>48.871442590775267</v>
      </c>
      <c r="F15" s="115">
        <v>996</v>
      </c>
      <c r="G15" s="114">
        <v>1001</v>
      </c>
      <c r="H15" s="114">
        <v>1010</v>
      </c>
      <c r="I15" s="114">
        <v>1021</v>
      </c>
      <c r="J15" s="140">
        <v>980</v>
      </c>
      <c r="K15" s="114">
        <v>16</v>
      </c>
      <c r="L15" s="116">
        <v>1.6326530612244898</v>
      </c>
    </row>
    <row r="16" spans="1:17" s="110" customFormat="1" ht="15" customHeight="1" x14ac:dyDescent="0.2">
      <c r="A16" s="120"/>
      <c r="B16" s="119"/>
      <c r="C16" s="258" t="s">
        <v>107</v>
      </c>
      <c r="E16" s="113">
        <v>51.128557409224733</v>
      </c>
      <c r="F16" s="115">
        <v>1042</v>
      </c>
      <c r="G16" s="114">
        <v>1095</v>
      </c>
      <c r="H16" s="114">
        <v>1171</v>
      </c>
      <c r="I16" s="114">
        <v>1144</v>
      </c>
      <c r="J16" s="140">
        <v>1078</v>
      </c>
      <c r="K16" s="114">
        <v>-36</v>
      </c>
      <c r="L16" s="116">
        <v>-3.339517625231911</v>
      </c>
    </row>
    <row r="17" spans="1:12" s="110" customFormat="1" ht="15" customHeight="1" x14ac:dyDescent="0.2">
      <c r="A17" s="120"/>
      <c r="B17" s="121" t="s">
        <v>109</v>
      </c>
      <c r="C17" s="258"/>
      <c r="E17" s="113">
        <v>46.227990285367333</v>
      </c>
      <c r="F17" s="115">
        <v>6091</v>
      </c>
      <c r="G17" s="114">
        <v>6227</v>
      </c>
      <c r="H17" s="114">
        <v>6285</v>
      </c>
      <c r="I17" s="114">
        <v>6294</v>
      </c>
      <c r="J17" s="140">
        <v>6273</v>
      </c>
      <c r="K17" s="114">
        <v>-182</v>
      </c>
      <c r="L17" s="116">
        <v>-2.9013231308783678</v>
      </c>
    </row>
    <row r="18" spans="1:12" s="110" customFormat="1" ht="15" customHeight="1" x14ac:dyDescent="0.2">
      <c r="A18" s="120"/>
      <c r="B18" s="119"/>
      <c r="C18" s="258" t="s">
        <v>106</v>
      </c>
      <c r="E18" s="113">
        <v>37.00541782958463</v>
      </c>
      <c r="F18" s="115">
        <v>2254</v>
      </c>
      <c r="G18" s="114">
        <v>2252</v>
      </c>
      <c r="H18" s="114">
        <v>2290</v>
      </c>
      <c r="I18" s="114">
        <v>2261</v>
      </c>
      <c r="J18" s="140">
        <v>2261</v>
      </c>
      <c r="K18" s="114">
        <v>-7</v>
      </c>
      <c r="L18" s="116">
        <v>-0.30959752321981426</v>
      </c>
    </row>
    <row r="19" spans="1:12" s="110" customFormat="1" ht="15" customHeight="1" x14ac:dyDescent="0.2">
      <c r="A19" s="120"/>
      <c r="B19" s="119"/>
      <c r="C19" s="258" t="s">
        <v>107</v>
      </c>
      <c r="E19" s="113">
        <v>62.99458217041537</v>
      </c>
      <c r="F19" s="115">
        <v>3837</v>
      </c>
      <c r="G19" s="114">
        <v>3975</v>
      </c>
      <c r="H19" s="114">
        <v>3995</v>
      </c>
      <c r="I19" s="114">
        <v>4033</v>
      </c>
      <c r="J19" s="140">
        <v>4012</v>
      </c>
      <c r="K19" s="114">
        <v>-175</v>
      </c>
      <c r="L19" s="116">
        <v>-4.3619142572283147</v>
      </c>
    </row>
    <row r="20" spans="1:12" s="110" customFormat="1" ht="15" customHeight="1" x14ac:dyDescent="0.2">
      <c r="A20" s="120"/>
      <c r="B20" s="121" t="s">
        <v>110</v>
      </c>
      <c r="C20" s="258"/>
      <c r="E20" s="113">
        <v>20.71190042501518</v>
      </c>
      <c r="F20" s="115">
        <v>2729</v>
      </c>
      <c r="G20" s="114">
        <v>2782</v>
      </c>
      <c r="H20" s="114">
        <v>2777</v>
      </c>
      <c r="I20" s="114">
        <v>2751</v>
      </c>
      <c r="J20" s="140">
        <v>2703</v>
      </c>
      <c r="K20" s="114">
        <v>26</v>
      </c>
      <c r="L20" s="116">
        <v>0.96189419163891976</v>
      </c>
    </row>
    <row r="21" spans="1:12" s="110" customFormat="1" ht="15" customHeight="1" x14ac:dyDescent="0.2">
      <c r="A21" s="120"/>
      <c r="B21" s="119"/>
      <c r="C21" s="258" t="s">
        <v>106</v>
      </c>
      <c r="E21" s="113">
        <v>33.015756687431292</v>
      </c>
      <c r="F21" s="115">
        <v>901</v>
      </c>
      <c r="G21" s="114">
        <v>930</v>
      </c>
      <c r="H21" s="114">
        <v>932</v>
      </c>
      <c r="I21" s="114">
        <v>925</v>
      </c>
      <c r="J21" s="140">
        <v>917</v>
      </c>
      <c r="K21" s="114">
        <v>-16</v>
      </c>
      <c r="L21" s="116">
        <v>-1.7448200654307524</v>
      </c>
    </row>
    <row r="22" spans="1:12" s="110" customFormat="1" ht="15" customHeight="1" x14ac:dyDescent="0.2">
      <c r="A22" s="120"/>
      <c r="B22" s="119"/>
      <c r="C22" s="258" t="s">
        <v>107</v>
      </c>
      <c r="E22" s="113">
        <v>66.984243312568708</v>
      </c>
      <c r="F22" s="115">
        <v>1828</v>
      </c>
      <c r="G22" s="114">
        <v>1852</v>
      </c>
      <c r="H22" s="114">
        <v>1845</v>
      </c>
      <c r="I22" s="114">
        <v>1826</v>
      </c>
      <c r="J22" s="140">
        <v>1786</v>
      </c>
      <c r="K22" s="114">
        <v>42</v>
      </c>
      <c r="L22" s="116">
        <v>2.3516237402015676</v>
      </c>
    </row>
    <row r="23" spans="1:12" s="110" customFormat="1" ht="15" customHeight="1" x14ac:dyDescent="0.2">
      <c r="A23" s="120"/>
      <c r="B23" s="121" t="s">
        <v>111</v>
      </c>
      <c r="C23" s="258"/>
      <c r="E23" s="113">
        <v>17.592592592592592</v>
      </c>
      <c r="F23" s="115">
        <v>2318</v>
      </c>
      <c r="G23" s="114">
        <v>2357</v>
      </c>
      <c r="H23" s="114">
        <v>2319</v>
      </c>
      <c r="I23" s="114">
        <v>2287</v>
      </c>
      <c r="J23" s="140">
        <v>2215</v>
      </c>
      <c r="K23" s="114">
        <v>103</v>
      </c>
      <c r="L23" s="116">
        <v>4.6501128668171559</v>
      </c>
    </row>
    <row r="24" spans="1:12" s="110" customFormat="1" ht="15" customHeight="1" x14ac:dyDescent="0.2">
      <c r="A24" s="120"/>
      <c r="B24" s="119"/>
      <c r="C24" s="258" t="s">
        <v>106</v>
      </c>
      <c r="E24" s="113">
        <v>55.823986194995683</v>
      </c>
      <c r="F24" s="115">
        <v>1294</v>
      </c>
      <c r="G24" s="114">
        <v>1317</v>
      </c>
      <c r="H24" s="114">
        <v>1304</v>
      </c>
      <c r="I24" s="114">
        <v>1295</v>
      </c>
      <c r="J24" s="140">
        <v>1234</v>
      </c>
      <c r="K24" s="114">
        <v>60</v>
      </c>
      <c r="L24" s="116">
        <v>4.8622366288492707</v>
      </c>
    </row>
    <row r="25" spans="1:12" s="110" customFormat="1" ht="15" customHeight="1" x14ac:dyDescent="0.2">
      <c r="A25" s="120"/>
      <c r="B25" s="119"/>
      <c r="C25" s="258" t="s">
        <v>107</v>
      </c>
      <c r="E25" s="113">
        <v>44.176013805004317</v>
      </c>
      <c r="F25" s="115">
        <v>1024</v>
      </c>
      <c r="G25" s="114">
        <v>1040</v>
      </c>
      <c r="H25" s="114">
        <v>1015</v>
      </c>
      <c r="I25" s="114">
        <v>992</v>
      </c>
      <c r="J25" s="140">
        <v>981</v>
      </c>
      <c r="K25" s="114">
        <v>43</v>
      </c>
      <c r="L25" s="116">
        <v>4.3832823649337413</v>
      </c>
    </row>
    <row r="26" spans="1:12" s="110" customFormat="1" ht="15" customHeight="1" x14ac:dyDescent="0.2">
      <c r="A26" s="120"/>
      <c r="C26" s="121" t="s">
        <v>187</v>
      </c>
      <c r="D26" s="110" t="s">
        <v>188</v>
      </c>
      <c r="E26" s="113">
        <v>1.7228293867638129</v>
      </c>
      <c r="F26" s="115">
        <v>227</v>
      </c>
      <c r="G26" s="114">
        <v>226</v>
      </c>
      <c r="H26" s="114">
        <v>223</v>
      </c>
      <c r="I26" s="114">
        <v>202</v>
      </c>
      <c r="J26" s="140">
        <v>185</v>
      </c>
      <c r="K26" s="114">
        <v>42</v>
      </c>
      <c r="L26" s="116">
        <v>22.702702702702702</v>
      </c>
    </row>
    <row r="27" spans="1:12" s="110" customFormat="1" ht="15" customHeight="1" x14ac:dyDescent="0.2">
      <c r="A27" s="120"/>
      <c r="B27" s="119"/>
      <c r="D27" s="259" t="s">
        <v>106</v>
      </c>
      <c r="E27" s="113">
        <v>52.422907488986787</v>
      </c>
      <c r="F27" s="115">
        <v>119</v>
      </c>
      <c r="G27" s="114">
        <v>122</v>
      </c>
      <c r="H27" s="114">
        <v>111</v>
      </c>
      <c r="I27" s="114">
        <v>105</v>
      </c>
      <c r="J27" s="140">
        <v>87</v>
      </c>
      <c r="K27" s="114">
        <v>32</v>
      </c>
      <c r="L27" s="116">
        <v>36.781609195402297</v>
      </c>
    </row>
    <row r="28" spans="1:12" s="110" customFormat="1" ht="15" customHeight="1" x14ac:dyDescent="0.2">
      <c r="A28" s="120"/>
      <c r="B28" s="119"/>
      <c r="D28" s="259" t="s">
        <v>107</v>
      </c>
      <c r="E28" s="113">
        <v>47.577092511013213</v>
      </c>
      <c r="F28" s="115">
        <v>108</v>
      </c>
      <c r="G28" s="114">
        <v>104</v>
      </c>
      <c r="H28" s="114">
        <v>112</v>
      </c>
      <c r="I28" s="114">
        <v>97</v>
      </c>
      <c r="J28" s="140">
        <v>98</v>
      </c>
      <c r="K28" s="114">
        <v>10</v>
      </c>
      <c r="L28" s="116">
        <v>10.204081632653061</v>
      </c>
    </row>
    <row r="29" spans="1:12" s="110" customFormat="1" ht="24" customHeight="1" x14ac:dyDescent="0.2">
      <c r="A29" s="604" t="s">
        <v>189</v>
      </c>
      <c r="B29" s="605"/>
      <c r="C29" s="605"/>
      <c r="D29" s="606"/>
      <c r="E29" s="113">
        <v>92.197935640558597</v>
      </c>
      <c r="F29" s="115">
        <v>12148</v>
      </c>
      <c r="G29" s="114">
        <v>12470</v>
      </c>
      <c r="H29" s="114">
        <v>12571</v>
      </c>
      <c r="I29" s="114">
        <v>12482</v>
      </c>
      <c r="J29" s="140">
        <v>12283</v>
      </c>
      <c r="K29" s="114">
        <v>-135</v>
      </c>
      <c r="L29" s="116">
        <v>-1.0990800293088008</v>
      </c>
    </row>
    <row r="30" spans="1:12" s="110" customFormat="1" ht="15" customHeight="1" x14ac:dyDescent="0.2">
      <c r="A30" s="120"/>
      <c r="B30" s="119"/>
      <c r="C30" s="258" t="s">
        <v>106</v>
      </c>
      <c r="E30" s="113">
        <v>41.035561409285478</v>
      </c>
      <c r="F30" s="115">
        <v>4985</v>
      </c>
      <c r="G30" s="114">
        <v>5076</v>
      </c>
      <c r="H30" s="114">
        <v>5091</v>
      </c>
      <c r="I30" s="114">
        <v>5043</v>
      </c>
      <c r="J30" s="140">
        <v>4975</v>
      </c>
      <c r="K30" s="114">
        <v>10</v>
      </c>
      <c r="L30" s="116">
        <v>0.20100502512562815</v>
      </c>
    </row>
    <row r="31" spans="1:12" s="110" customFormat="1" ht="15" customHeight="1" x14ac:dyDescent="0.2">
      <c r="A31" s="120"/>
      <c r="B31" s="119"/>
      <c r="C31" s="258" t="s">
        <v>107</v>
      </c>
      <c r="E31" s="113">
        <v>58.964438590714522</v>
      </c>
      <c r="F31" s="115">
        <v>7163</v>
      </c>
      <c r="G31" s="114">
        <v>7394</v>
      </c>
      <c r="H31" s="114">
        <v>7480</v>
      </c>
      <c r="I31" s="114">
        <v>7439</v>
      </c>
      <c r="J31" s="140">
        <v>7308</v>
      </c>
      <c r="K31" s="114">
        <v>-145</v>
      </c>
      <c r="L31" s="116">
        <v>-1.9841269841269842</v>
      </c>
    </row>
    <row r="32" spans="1:12" s="110" customFormat="1" ht="15" customHeight="1" x14ac:dyDescent="0.2">
      <c r="A32" s="120"/>
      <c r="B32" s="119" t="s">
        <v>117</v>
      </c>
      <c r="C32" s="258"/>
      <c r="E32" s="113">
        <v>7.6654523375834849</v>
      </c>
      <c r="F32" s="114">
        <v>1010</v>
      </c>
      <c r="G32" s="114">
        <v>976</v>
      </c>
      <c r="H32" s="114">
        <v>974</v>
      </c>
      <c r="I32" s="114">
        <v>997</v>
      </c>
      <c r="J32" s="140">
        <v>947</v>
      </c>
      <c r="K32" s="114">
        <v>63</v>
      </c>
      <c r="L32" s="116">
        <v>6.6525871172122493</v>
      </c>
    </row>
    <row r="33" spans="1:12" s="110" customFormat="1" ht="15" customHeight="1" x14ac:dyDescent="0.2">
      <c r="A33" s="120"/>
      <c r="B33" s="119"/>
      <c r="C33" s="258" t="s">
        <v>106</v>
      </c>
      <c r="E33" s="113">
        <v>45.148514851485146</v>
      </c>
      <c r="F33" s="114">
        <v>456</v>
      </c>
      <c r="G33" s="114">
        <v>421</v>
      </c>
      <c r="H33" s="114">
        <v>442</v>
      </c>
      <c r="I33" s="114">
        <v>457</v>
      </c>
      <c r="J33" s="140">
        <v>414</v>
      </c>
      <c r="K33" s="114">
        <v>42</v>
      </c>
      <c r="L33" s="116">
        <v>10.144927536231885</v>
      </c>
    </row>
    <row r="34" spans="1:12" s="110" customFormat="1" ht="15" customHeight="1" x14ac:dyDescent="0.2">
      <c r="A34" s="120"/>
      <c r="B34" s="119"/>
      <c r="C34" s="258" t="s">
        <v>107</v>
      </c>
      <c r="E34" s="113">
        <v>54.851485148514854</v>
      </c>
      <c r="F34" s="114">
        <v>554</v>
      </c>
      <c r="G34" s="114">
        <v>555</v>
      </c>
      <c r="H34" s="114">
        <v>532</v>
      </c>
      <c r="I34" s="114">
        <v>540</v>
      </c>
      <c r="J34" s="140">
        <v>533</v>
      </c>
      <c r="K34" s="114">
        <v>21</v>
      </c>
      <c r="L34" s="116">
        <v>3.9399624765478425</v>
      </c>
    </row>
    <row r="35" spans="1:12" s="110" customFormat="1" ht="24" customHeight="1" x14ac:dyDescent="0.2">
      <c r="A35" s="604" t="s">
        <v>192</v>
      </c>
      <c r="B35" s="605"/>
      <c r="C35" s="605"/>
      <c r="D35" s="606"/>
      <c r="E35" s="113">
        <v>16.545233758348513</v>
      </c>
      <c r="F35" s="114">
        <v>2180</v>
      </c>
      <c r="G35" s="114">
        <v>2184</v>
      </c>
      <c r="H35" s="114">
        <v>2216</v>
      </c>
      <c r="I35" s="114">
        <v>2252</v>
      </c>
      <c r="J35" s="114">
        <v>2131</v>
      </c>
      <c r="K35" s="318">
        <v>49</v>
      </c>
      <c r="L35" s="319">
        <v>2.2993899577663068</v>
      </c>
    </row>
    <row r="36" spans="1:12" s="110" customFormat="1" ht="15" customHeight="1" x14ac:dyDescent="0.2">
      <c r="A36" s="120"/>
      <c r="B36" s="119"/>
      <c r="C36" s="258" t="s">
        <v>106</v>
      </c>
      <c r="E36" s="113">
        <v>40.412844036697251</v>
      </c>
      <c r="F36" s="114">
        <v>881</v>
      </c>
      <c r="G36" s="114">
        <v>859</v>
      </c>
      <c r="H36" s="114">
        <v>873</v>
      </c>
      <c r="I36" s="114">
        <v>905</v>
      </c>
      <c r="J36" s="114">
        <v>840</v>
      </c>
      <c r="K36" s="318">
        <v>41</v>
      </c>
      <c r="L36" s="116">
        <v>4.8809523809523814</v>
      </c>
    </row>
    <row r="37" spans="1:12" s="110" customFormat="1" ht="15" customHeight="1" x14ac:dyDescent="0.2">
      <c r="A37" s="120"/>
      <c r="B37" s="119"/>
      <c r="C37" s="258" t="s">
        <v>107</v>
      </c>
      <c r="E37" s="113">
        <v>59.587155963302749</v>
      </c>
      <c r="F37" s="114">
        <v>1299</v>
      </c>
      <c r="G37" s="114">
        <v>1325</v>
      </c>
      <c r="H37" s="114">
        <v>1343</v>
      </c>
      <c r="I37" s="114">
        <v>1347</v>
      </c>
      <c r="J37" s="140">
        <v>1291</v>
      </c>
      <c r="K37" s="114">
        <v>8</v>
      </c>
      <c r="L37" s="116">
        <v>0.61967467079783112</v>
      </c>
    </row>
    <row r="38" spans="1:12" s="110" customFormat="1" ht="15" customHeight="1" x14ac:dyDescent="0.2">
      <c r="A38" s="120"/>
      <c r="B38" s="119" t="s">
        <v>328</v>
      </c>
      <c r="C38" s="258"/>
      <c r="E38" s="113">
        <v>61.89283545840923</v>
      </c>
      <c r="F38" s="114">
        <v>8155</v>
      </c>
      <c r="G38" s="114">
        <v>8350</v>
      </c>
      <c r="H38" s="114">
        <v>8375</v>
      </c>
      <c r="I38" s="114">
        <v>8291</v>
      </c>
      <c r="J38" s="140">
        <v>8156</v>
      </c>
      <c r="K38" s="114">
        <v>-1</v>
      </c>
      <c r="L38" s="116">
        <v>-1.2260912211868563E-2</v>
      </c>
    </row>
    <row r="39" spans="1:12" s="110" customFormat="1" ht="15" customHeight="1" x14ac:dyDescent="0.2">
      <c r="A39" s="120"/>
      <c r="B39" s="119"/>
      <c r="C39" s="258" t="s">
        <v>106</v>
      </c>
      <c r="E39" s="113">
        <v>42.133660331085224</v>
      </c>
      <c r="F39" s="115">
        <v>3436</v>
      </c>
      <c r="G39" s="114">
        <v>3468</v>
      </c>
      <c r="H39" s="114">
        <v>3492</v>
      </c>
      <c r="I39" s="114">
        <v>3449</v>
      </c>
      <c r="J39" s="140">
        <v>3378</v>
      </c>
      <c r="K39" s="114">
        <v>58</v>
      </c>
      <c r="L39" s="116">
        <v>1.7169923031379515</v>
      </c>
    </row>
    <row r="40" spans="1:12" s="110" customFormat="1" ht="15" customHeight="1" x14ac:dyDescent="0.2">
      <c r="A40" s="120"/>
      <c r="B40" s="119"/>
      <c r="C40" s="258" t="s">
        <v>107</v>
      </c>
      <c r="E40" s="113">
        <v>57.866339668914776</v>
      </c>
      <c r="F40" s="115">
        <v>4719</v>
      </c>
      <c r="G40" s="114">
        <v>4882</v>
      </c>
      <c r="H40" s="114">
        <v>4883</v>
      </c>
      <c r="I40" s="114">
        <v>4842</v>
      </c>
      <c r="J40" s="140">
        <v>4778</v>
      </c>
      <c r="K40" s="114">
        <v>-59</v>
      </c>
      <c r="L40" s="116">
        <v>-1.2348262871494349</v>
      </c>
    </row>
    <row r="41" spans="1:12" s="110" customFormat="1" ht="15" customHeight="1" x14ac:dyDescent="0.2">
      <c r="A41" s="120"/>
      <c r="B41" s="320" t="s">
        <v>516</v>
      </c>
      <c r="C41" s="258"/>
      <c r="E41" s="113">
        <v>7.1873102610807527</v>
      </c>
      <c r="F41" s="115">
        <v>947</v>
      </c>
      <c r="G41" s="114">
        <v>964</v>
      </c>
      <c r="H41" s="114">
        <v>954</v>
      </c>
      <c r="I41" s="114">
        <v>933</v>
      </c>
      <c r="J41" s="140">
        <v>911</v>
      </c>
      <c r="K41" s="114">
        <v>36</v>
      </c>
      <c r="L41" s="116">
        <v>3.9517014270032931</v>
      </c>
    </row>
    <row r="42" spans="1:12" s="110" customFormat="1" ht="15" customHeight="1" x14ac:dyDescent="0.2">
      <c r="A42" s="120"/>
      <c r="B42" s="119"/>
      <c r="C42" s="268" t="s">
        <v>106</v>
      </c>
      <c r="D42" s="182"/>
      <c r="E42" s="113">
        <v>44.350580781414997</v>
      </c>
      <c r="F42" s="115">
        <v>420</v>
      </c>
      <c r="G42" s="114">
        <v>428</v>
      </c>
      <c r="H42" s="114">
        <v>417</v>
      </c>
      <c r="I42" s="114">
        <v>400</v>
      </c>
      <c r="J42" s="140">
        <v>406</v>
      </c>
      <c r="K42" s="114">
        <v>14</v>
      </c>
      <c r="L42" s="116">
        <v>3.4482758620689653</v>
      </c>
    </row>
    <row r="43" spans="1:12" s="110" customFormat="1" ht="15" customHeight="1" x14ac:dyDescent="0.2">
      <c r="A43" s="120"/>
      <c r="B43" s="119"/>
      <c r="C43" s="268" t="s">
        <v>107</v>
      </c>
      <c r="D43" s="182"/>
      <c r="E43" s="113">
        <v>55.649419218585003</v>
      </c>
      <c r="F43" s="115">
        <v>527</v>
      </c>
      <c r="G43" s="114">
        <v>536</v>
      </c>
      <c r="H43" s="114">
        <v>537</v>
      </c>
      <c r="I43" s="114">
        <v>533</v>
      </c>
      <c r="J43" s="140">
        <v>505</v>
      </c>
      <c r="K43" s="114">
        <v>22</v>
      </c>
      <c r="L43" s="116">
        <v>4.3564356435643568</v>
      </c>
    </row>
    <row r="44" spans="1:12" s="110" customFormat="1" ht="15" customHeight="1" x14ac:dyDescent="0.2">
      <c r="A44" s="120"/>
      <c r="B44" s="119" t="s">
        <v>205</v>
      </c>
      <c r="C44" s="268"/>
      <c r="D44" s="182"/>
      <c r="E44" s="113">
        <v>14.374620522161505</v>
      </c>
      <c r="F44" s="115">
        <v>1894</v>
      </c>
      <c r="G44" s="114">
        <v>1964</v>
      </c>
      <c r="H44" s="114">
        <v>2017</v>
      </c>
      <c r="I44" s="114">
        <v>2021</v>
      </c>
      <c r="J44" s="140">
        <v>2051</v>
      </c>
      <c r="K44" s="114">
        <v>-157</v>
      </c>
      <c r="L44" s="116">
        <v>-7.65480253534861</v>
      </c>
    </row>
    <row r="45" spans="1:12" s="110" customFormat="1" ht="15" customHeight="1" x14ac:dyDescent="0.2">
      <c r="A45" s="120"/>
      <c r="B45" s="119"/>
      <c r="C45" s="268" t="s">
        <v>106</v>
      </c>
      <c r="D45" s="182"/>
      <c r="E45" s="113">
        <v>37.38120380147835</v>
      </c>
      <c r="F45" s="115">
        <v>708</v>
      </c>
      <c r="G45" s="114">
        <v>745</v>
      </c>
      <c r="H45" s="114">
        <v>754</v>
      </c>
      <c r="I45" s="114">
        <v>748</v>
      </c>
      <c r="J45" s="140">
        <v>768</v>
      </c>
      <c r="K45" s="114">
        <v>-60</v>
      </c>
      <c r="L45" s="116">
        <v>-7.8125</v>
      </c>
    </row>
    <row r="46" spans="1:12" s="110" customFormat="1" ht="15" customHeight="1" x14ac:dyDescent="0.2">
      <c r="A46" s="123"/>
      <c r="B46" s="124"/>
      <c r="C46" s="260" t="s">
        <v>107</v>
      </c>
      <c r="D46" s="261"/>
      <c r="E46" s="125">
        <v>62.61879619852165</v>
      </c>
      <c r="F46" s="143">
        <v>1186</v>
      </c>
      <c r="G46" s="144">
        <v>1219</v>
      </c>
      <c r="H46" s="144">
        <v>1263</v>
      </c>
      <c r="I46" s="144">
        <v>1273</v>
      </c>
      <c r="J46" s="145">
        <v>1283</v>
      </c>
      <c r="K46" s="144">
        <v>-97</v>
      </c>
      <c r="L46" s="146">
        <v>-7.5604053000779423</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329</v>
      </c>
      <c r="B49" s="192"/>
      <c r="C49" s="192"/>
      <c r="D49" s="192"/>
      <c r="E49" s="273"/>
      <c r="F49" s="274"/>
      <c r="G49" s="274"/>
      <c r="H49" s="274"/>
      <c r="I49" s="274"/>
      <c r="J49" s="274"/>
      <c r="K49" s="274"/>
      <c r="L49" s="276"/>
    </row>
    <row r="50" spans="1:12" ht="14.25" customHeight="1" x14ac:dyDescent="0.2">
      <c r="A50" s="535" t="s">
        <v>517</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19"/>
      <c r="B53" s="619"/>
      <c r="C53" s="619"/>
      <c r="D53" s="619"/>
      <c r="E53" s="619"/>
      <c r="F53" s="619"/>
      <c r="G53" s="619"/>
      <c r="H53" s="619"/>
      <c r="I53" s="619"/>
      <c r="J53" s="619"/>
      <c r="K53" s="619"/>
      <c r="L53" s="619"/>
    </row>
    <row r="54" spans="1:12" ht="21" customHeight="1" x14ac:dyDescent="0.2">
      <c r="A54" s="602"/>
      <c r="B54" s="602"/>
      <c r="C54" s="602"/>
      <c r="D54" s="602"/>
      <c r="E54" s="602"/>
      <c r="F54" s="602"/>
      <c r="G54" s="602"/>
      <c r="H54" s="602"/>
      <c r="I54" s="602"/>
      <c r="J54" s="602"/>
      <c r="K54" s="602"/>
      <c r="L54" s="602"/>
    </row>
    <row r="55" spans="1:12" ht="12.75" customHeight="1" x14ac:dyDescent="0.2"/>
  </sheetData>
  <mergeCells count="21">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35:D35"/>
    <mergeCell ref="A51:L51"/>
    <mergeCell ref="A52:L52"/>
    <mergeCell ref="A53:L53"/>
    <mergeCell ref="A54:L5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330</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13176</v>
      </c>
      <c r="E11" s="114">
        <v>13462</v>
      </c>
      <c r="F11" s="114">
        <v>13562</v>
      </c>
      <c r="G11" s="114">
        <v>13497</v>
      </c>
      <c r="H11" s="140">
        <v>13249</v>
      </c>
      <c r="I11" s="115">
        <v>-73</v>
      </c>
      <c r="J11" s="116">
        <v>-0.5509849799984905</v>
      </c>
    </row>
    <row r="12" spans="1:15" s="110" customFormat="1" ht="24.95" customHeight="1" x14ac:dyDescent="0.2">
      <c r="A12" s="193" t="s">
        <v>132</v>
      </c>
      <c r="B12" s="194" t="s">
        <v>133</v>
      </c>
      <c r="C12" s="113">
        <v>2.0947176684881601</v>
      </c>
      <c r="D12" s="115">
        <v>276</v>
      </c>
      <c r="E12" s="114">
        <v>274</v>
      </c>
      <c r="F12" s="114">
        <v>278</v>
      </c>
      <c r="G12" s="114">
        <v>255</v>
      </c>
      <c r="H12" s="140">
        <v>245</v>
      </c>
      <c r="I12" s="115">
        <v>31</v>
      </c>
      <c r="J12" s="116">
        <v>12.653061224489797</v>
      </c>
    </row>
    <row r="13" spans="1:15" s="110" customFormat="1" ht="24.95" customHeight="1" x14ac:dyDescent="0.2">
      <c r="A13" s="193" t="s">
        <v>134</v>
      </c>
      <c r="B13" s="199" t="s">
        <v>214</v>
      </c>
      <c r="C13" s="113">
        <v>1.1004857316332726</v>
      </c>
      <c r="D13" s="115">
        <v>145</v>
      </c>
      <c r="E13" s="114">
        <v>140</v>
      </c>
      <c r="F13" s="114">
        <v>143</v>
      </c>
      <c r="G13" s="114">
        <v>142</v>
      </c>
      <c r="H13" s="140">
        <v>144</v>
      </c>
      <c r="I13" s="115">
        <v>1</v>
      </c>
      <c r="J13" s="116">
        <v>0.69444444444444442</v>
      </c>
    </row>
    <row r="14" spans="1:15" s="287" customFormat="1" ht="24.95" customHeight="1" x14ac:dyDescent="0.2">
      <c r="A14" s="193" t="s">
        <v>215</v>
      </c>
      <c r="B14" s="199" t="s">
        <v>137</v>
      </c>
      <c r="C14" s="113">
        <v>7.5136612021857925</v>
      </c>
      <c r="D14" s="115">
        <v>990</v>
      </c>
      <c r="E14" s="114">
        <v>1034</v>
      </c>
      <c r="F14" s="114">
        <v>1073</v>
      </c>
      <c r="G14" s="114">
        <v>1086</v>
      </c>
      <c r="H14" s="140">
        <v>1045</v>
      </c>
      <c r="I14" s="115">
        <v>-55</v>
      </c>
      <c r="J14" s="116">
        <v>-5.2631578947368425</v>
      </c>
      <c r="K14" s="110"/>
      <c r="L14" s="110"/>
      <c r="M14" s="110"/>
      <c r="N14" s="110"/>
      <c r="O14" s="110"/>
    </row>
    <row r="15" spans="1:15" s="110" customFormat="1" ht="24.95" customHeight="1" x14ac:dyDescent="0.2">
      <c r="A15" s="193" t="s">
        <v>216</v>
      </c>
      <c r="B15" s="199" t="s">
        <v>217</v>
      </c>
      <c r="C15" s="113">
        <v>4.2122040072859743</v>
      </c>
      <c r="D15" s="115">
        <v>555</v>
      </c>
      <c r="E15" s="114">
        <v>576</v>
      </c>
      <c r="F15" s="114">
        <v>599</v>
      </c>
      <c r="G15" s="114">
        <v>609</v>
      </c>
      <c r="H15" s="140">
        <v>577</v>
      </c>
      <c r="I15" s="115">
        <v>-22</v>
      </c>
      <c r="J15" s="116">
        <v>-3.8128249566724435</v>
      </c>
    </row>
    <row r="16" spans="1:15" s="287" customFormat="1" ht="24.95" customHeight="1" x14ac:dyDescent="0.2">
      <c r="A16" s="193" t="s">
        <v>218</v>
      </c>
      <c r="B16" s="199" t="s">
        <v>141</v>
      </c>
      <c r="C16" s="113">
        <v>2.2085610200364298</v>
      </c>
      <c r="D16" s="115">
        <v>291</v>
      </c>
      <c r="E16" s="114">
        <v>306</v>
      </c>
      <c r="F16" s="114">
        <v>320</v>
      </c>
      <c r="G16" s="114">
        <v>326</v>
      </c>
      <c r="H16" s="140">
        <v>318</v>
      </c>
      <c r="I16" s="115">
        <v>-27</v>
      </c>
      <c r="J16" s="116">
        <v>-8.4905660377358494</v>
      </c>
      <c r="K16" s="110"/>
      <c r="L16" s="110"/>
      <c r="M16" s="110"/>
      <c r="N16" s="110"/>
      <c r="O16" s="110"/>
    </row>
    <row r="17" spans="1:15" s="110" customFormat="1" ht="24.95" customHeight="1" x14ac:dyDescent="0.2">
      <c r="A17" s="193" t="s">
        <v>142</v>
      </c>
      <c r="B17" s="199" t="s">
        <v>220</v>
      </c>
      <c r="C17" s="113">
        <v>1.0928961748633881</v>
      </c>
      <c r="D17" s="115">
        <v>144</v>
      </c>
      <c r="E17" s="114">
        <v>152</v>
      </c>
      <c r="F17" s="114">
        <v>154</v>
      </c>
      <c r="G17" s="114">
        <v>151</v>
      </c>
      <c r="H17" s="140">
        <v>150</v>
      </c>
      <c r="I17" s="115">
        <v>-6</v>
      </c>
      <c r="J17" s="116">
        <v>-4</v>
      </c>
    </row>
    <row r="18" spans="1:15" s="287" customFormat="1" ht="24.95" customHeight="1" x14ac:dyDescent="0.2">
      <c r="A18" s="201" t="s">
        <v>144</v>
      </c>
      <c r="B18" s="202" t="s">
        <v>145</v>
      </c>
      <c r="C18" s="113">
        <v>5.5024286581663633</v>
      </c>
      <c r="D18" s="115">
        <v>725</v>
      </c>
      <c r="E18" s="114">
        <v>712</v>
      </c>
      <c r="F18" s="114">
        <v>741</v>
      </c>
      <c r="G18" s="114">
        <v>732</v>
      </c>
      <c r="H18" s="140">
        <v>727</v>
      </c>
      <c r="I18" s="115">
        <v>-2</v>
      </c>
      <c r="J18" s="116">
        <v>-0.27510316368638238</v>
      </c>
      <c r="K18" s="110"/>
      <c r="L18" s="110"/>
      <c r="M18" s="110"/>
      <c r="N18" s="110"/>
      <c r="O18" s="110"/>
    </row>
    <row r="19" spans="1:15" s="110" customFormat="1" ht="24.95" customHeight="1" x14ac:dyDescent="0.2">
      <c r="A19" s="193" t="s">
        <v>146</v>
      </c>
      <c r="B19" s="199" t="s">
        <v>147</v>
      </c>
      <c r="C19" s="113">
        <v>16.340315725561627</v>
      </c>
      <c r="D19" s="115">
        <v>2153</v>
      </c>
      <c r="E19" s="114">
        <v>2149</v>
      </c>
      <c r="F19" s="114">
        <v>2132</v>
      </c>
      <c r="G19" s="114">
        <v>2102</v>
      </c>
      <c r="H19" s="140">
        <v>2147</v>
      </c>
      <c r="I19" s="115">
        <v>6</v>
      </c>
      <c r="J19" s="116">
        <v>0.27945971122496505</v>
      </c>
    </row>
    <row r="20" spans="1:15" s="287" customFormat="1" ht="24.95" customHeight="1" x14ac:dyDescent="0.2">
      <c r="A20" s="193" t="s">
        <v>148</v>
      </c>
      <c r="B20" s="199" t="s">
        <v>149</v>
      </c>
      <c r="C20" s="113">
        <v>9.3731026108075284</v>
      </c>
      <c r="D20" s="115">
        <v>1235</v>
      </c>
      <c r="E20" s="114">
        <v>1301</v>
      </c>
      <c r="F20" s="114">
        <v>1277</v>
      </c>
      <c r="G20" s="114">
        <v>1250</v>
      </c>
      <c r="H20" s="140">
        <v>1205</v>
      </c>
      <c r="I20" s="115">
        <v>30</v>
      </c>
      <c r="J20" s="116">
        <v>2.4896265560165975</v>
      </c>
      <c r="K20" s="110"/>
      <c r="L20" s="110"/>
      <c r="M20" s="110"/>
      <c r="N20" s="110"/>
      <c r="O20" s="110"/>
    </row>
    <row r="21" spans="1:15" s="110" customFormat="1" ht="24.95" customHeight="1" x14ac:dyDescent="0.2">
      <c r="A21" s="201" t="s">
        <v>150</v>
      </c>
      <c r="B21" s="202" t="s">
        <v>151</v>
      </c>
      <c r="C21" s="113">
        <v>9.3882817243472978</v>
      </c>
      <c r="D21" s="115">
        <v>1237</v>
      </c>
      <c r="E21" s="114">
        <v>1369</v>
      </c>
      <c r="F21" s="114">
        <v>1466</v>
      </c>
      <c r="G21" s="114">
        <v>1477</v>
      </c>
      <c r="H21" s="140">
        <v>1363</v>
      </c>
      <c r="I21" s="115">
        <v>-126</v>
      </c>
      <c r="J21" s="116">
        <v>-9.2443140132061625</v>
      </c>
    </row>
    <row r="22" spans="1:15" s="110" customFormat="1" ht="24.95" customHeight="1" x14ac:dyDescent="0.2">
      <c r="A22" s="201" t="s">
        <v>152</v>
      </c>
      <c r="B22" s="199" t="s">
        <v>153</v>
      </c>
      <c r="C22" s="113">
        <v>1.1612021857923498</v>
      </c>
      <c r="D22" s="115">
        <v>153</v>
      </c>
      <c r="E22" s="114" t="s">
        <v>513</v>
      </c>
      <c r="F22" s="114" t="s">
        <v>513</v>
      </c>
      <c r="G22" s="114">
        <v>181</v>
      </c>
      <c r="H22" s="140" t="s">
        <v>513</v>
      </c>
      <c r="I22" s="115" t="s">
        <v>513</v>
      </c>
      <c r="J22" s="116" t="s">
        <v>513</v>
      </c>
    </row>
    <row r="23" spans="1:15" s="110" customFormat="1" ht="24.95" customHeight="1" x14ac:dyDescent="0.2">
      <c r="A23" s="193" t="s">
        <v>154</v>
      </c>
      <c r="B23" s="199" t="s">
        <v>155</v>
      </c>
      <c r="C23" s="113">
        <v>1.6089860352155434</v>
      </c>
      <c r="D23" s="115">
        <v>212</v>
      </c>
      <c r="E23" s="114">
        <v>206</v>
      </c>
      <c r="F23" s="114">
        <v>194</v>
      </c>
      <c r="G23" s="114">
        <v>193</v>
      </c>
      <c r="H23" s="140">
        <v>191</v>
      </c>
      <c r="I23" s="115">
        <v>21</v>
      </c>
      <c r="J23" s="116">
        <v>10.99476439790576</v>
      </c>
    </row>
    <row r="24" spans="1:15" s="110" customFormat="1" ht="24.95" customHeight="1" x14ac:dyDescent="0.2">
      <c r="A24" s="193" t="s">
        <v>156</v>
      </c>
      <c r="B24" s="199" t="s">
        <v>221</v>
      </c>
      <c r="C24" s="113">
        <v>13.805403764420157</v>
      </c>
      <c r="D24" s="115">
        <v>1819</v>
      </c>
      <c r="E24" s="114">
        <v>1866</v>
      </c>
      <c r="F24" s="114">
        <v>1882</v>
      </c>
      <c r="G24" s="114">
        <v>1885</v>
      </c>
      <c r="H24" s="140">
        <v>1848</v>
      </c>
      <c r="I24" s="115">
        <v>-29</v>
      </c>
      <c r="J24" s="116">
        <v>-1.5692640692640694</v>
      </c>
    </row>
    <row r="25" spans="1:15" s="110" customFormat="1" ht="24.95" customHeight="1" x14ac:dyDescent="0.2">
      <c r="A25" s="193" t="s">
        <v>222</v>
      </c>
      <c r="B25" s="204" t="s">
        <v>159</v>
      </c>
      <c r="C25" s="113">
        <v>9.6311475409836067</v>
      </c>
      <c r="D25" s="115">
        <v>1269</v>
      </c>
      <c r="E25" s="114">
        <v>1204</v>
      </c>
      <c r="F25" s="114">
        <v>1216</v>
      </c>
      <c r="G25" s="114">
        <v>1174</v>
      </c>
      <c r="H25" s="140">
        <v>1173</v>
      </c>
      <c r="I25" s="115">
        <v>96</v>
      </c>
      <c r="J25" s="116">
        <v>8.1841432225063944</v>
      </c>
    </row>
    <row r="26" spans="1:15" s="110" customFormat="1" ht="24.95" customHeight="1" x14ac:dyDescent="0.2">
      <c r="A26" s="201">
        <v>782.78300000000002</v>
      </c>
      <c r="B26" s="203" t="s">
        <v>160</v>
      </c>
      <c r="C26" s="113">
        <v>2.2768670309653915E-2</v>
      </c>
      <c r="D26" s="115">
        <v>3</v>
      </c>
      <c r="E26" s="114" t="s">
        <v>513</v>
      </c>
      <c r="F26" s="114" t="s">
        <v>513</v>
      </c>
      <c r="G26" s="114">
        <v>4</v>
      </c>
      <c r="H26" s="140" t="s">
        <v>513</v>
      </c>
      <c r="I26" s="115" t="s">
        <v>513</v>
      </c>
      <c r="J26" s="116" t="s">
        <v>513</v>
      </c>
    </row>
    <row r="27" spans="1:15" s="110" customFormat="1" ht="24.95" customHeight="1" x14ac:dyDescent="0.2">
      <c r="A27" s="193" t="s">
        <v>161</v>
      </c>
      <c r="B27" s="199" t="s">
        <v>162</v>
      </c>
      <c r="C27" s="113">
        <v>4.1211293260473587</v>
      </c>
      <c r="D27" s="115">
        <v>543</v>
      </c>
      <c r="E27" s="114">
        <v>544</v>
      </c>
      <c r="F27" s="114">
        <v>544</v>
      </c>
      <c r="G27" s="114">
        <v>547</v>
      </c>
      <c r="H27" s="140">
        <v>528</v>
      </c>
      <c r="I27" s="115">
        <v>15</v>
      </c>
      <c r="J27" s="116">
        <v>2.8409090909090908</v>
      </c>
    </row>
    <row r="28" spans="1:15" s="110" customFormat="1" ht="24.95" customHeight="1" x14ac:dyDescent="0.2">
      <c r="A28" s="193" t="s">
        <v>163</v>
      </c>
      <c r="B28" s="199" t="s">
        <v>164</v>
      </c>
      <c r="C28" s="113">
        <v>2.041590771098968</v>
      </c>
      <c r="D28" s="115">
        <v>269</v>
      </c>
      <c r="E28" s="114">
        <v>279</v>
      </c>
      <c r="F28" s="114">
        <v>260</v>
      </c>
      <c r="G28" s="114">
        <v>272</v>
      </c>
      <c r="H28" s="140">
        <v>270</v>
      </c>
      <c r="I28" s="115">
        <v>-1</v>
      </c>
      <c r="J28" s="116">
        <v>-0.37037037037037035</v>
      </c>
    </row>
    <row r="29" spans="1:15" s="110" customFormat="1" ht="24.95" customHeight="1" x14ac:dyDescent="0.2">
      <c r="A29" s="193">
        <v>86</v>
      </c>
      <c r="B29" s="199" t="s">
        <v>165</v>
      </c>
      <c r="C29" s="113">
        <v>4.7510625379477842</v>
      </c>
      <c r="D29" s="115">
        <v>626</v>
      </c>
      <c r="E29" s="114">
        <v>628</v>
      </c>
      <c r="F29" s="114">
        <v>615</v>
      </c>
      <c r="G29" s="114">
        <v>622</v>
      </c>
      <c r="H29" s="140">
        <v>626</v>
      </c>
      <c r="I29" s="115">
        <v>0</v>
      </c>
      <c r="J29" s="116">
        <v>0</v>
      </c>
    </row>
    <row r="30" spans="1:15" s="110" customFormat="1" ht="24.95" customHeight="1" x14ac:dyDescent="0.2">
      <c r="A30" s="193">
        <v>87.88</v>
      </c>
      <c r="B30" s="204" t="s">
        <v>166</v>
      </c>
      <c r="C30" s="113">
        <v>1.7835458409228901</v>
      </c>
      <c r="D30" s="115">
        <v>235</v>
      </c>
      <c r="E30" s="114">
        <v>253</v>
      </c>
      <c r="F30" s="114">
        <v>256</v>
      </c>
      <c r="G30" s="114">
        <v>252</v>
      </c>
      <c r="H30" s="140">
        <v>254</v>
      </c>
      <c r="I30" s="115">
        <v>-19</v>
      </c>
      <c r="J30" s="116">
        <v>-7.4803149606299213</v>
      </c>
    </row>
    <row r="31" spans="1:15" s="110" customFormat="1" ht="24.95" customHeight="1" x14ac:dyDescent="0.2">
      <c r="A31" s="193" t="s">
        <v>167</v>
      </c>
      <c r="B31" s="199" t="s">
        <v>168</v>
      </c>
      <c r="C31" s="113">
        <v>9.7525804493017603</v>
      </c>
      <c r="D31" s="115">
        <v>1285</v>
      </c>
      <c r="E31" s="114">
        <v>1322</v>
      </c>
      <c r="F31" s="114">
        <v>1303</v>
      </c>
      <c r="G31" s="114">
        <v>1322</v>
      </c>
      <c r="H31" s="140">
        <v>1295</v>
      </c>
      <c r="I31" s="115">
        <v>-10</v>
      </c>
      <c r="J31" s="116">
        <v>-0.77220077220077221</v>
      </c>
    </row>
    <row r="32" spans="1:15" s="110" customFormat="1" ht="24.95" customHeight="1" x14ac:dyDescent="0.2">
      <c r="A32" s="193"/>
      <c r="B32" s="204" t="s">
        <v>169</v>
      </c>
      <c r="C32" s="113" t="s">
        <v>513</v>
      </c>
      <c r="D32" s="115" t="s">
        <v>513</v>
      </c>
      <c r="E32" s="114" t="s">
        <v>513</v>
      </c>
      <c r="F32" s="114" t="s">
        <v>513</v>
      </c>
      <c r="G32" s="114" t="s">
        <v>513</v>
      </c>
      <c r="H32" s="140" t="s">
        <v>513</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2.0947176684881601</v>
      </c>
      <c r="D34" s="115">
        <v>276</v>
      </c>
      <c r="E34" s="114">
        <v>274</v>
      </c>
      <c r="F34" s="114">
        <v>278</v>
      </c>
      <c r="G34" s="114">
        <v>255</v>
      </c>
      <c r="H34" s="140">
        <v>245</v>
      </c>
      <c r="I34" s="115">
        <v>31</v>
      </c>
      <c r="J34" s="116">
        <v>12.653061224489797</v>
      </c>
    </row>
    <row r="35" spans="1:10" s="110" customFormat="1" ht="24.95" customHeight="1" x14ac:dyDescent="0.2">
      <c r="A35" s="292" t="s">
        <v>171</v>
      </c>
      <c r="B35" s="293" t="s">
        <v>172</v>
      </c>
      <c r="C35" s="113">
        <v>14.116575591985429</v>
      </c>
      <c r="D35" s="115">
        <v>1860</v>
      </c>
      <c r="E35" s="114">
        <v>1886</v>
      </c>
      <c r="F35" s="114">
        <v>1957</v>
      </c>
      <c r="G35" s="114">
        <v>1960</v>
      </c>
      <c r="H35" s="140">
        <v>1916</v>
      </c>
      <c r="I35" s="115">
        <v>-56</v>
      </c>
      <c r="J35" s="116">
        <v>-2.9227557411273488</v>
      </c>
    </row>
    <row r="36" spans="1:10" s="110" customFormat="1" ht="24.95" customHeight="1" x14ac:dyDescent="0.2">
      <c r="A36" s="294" t="s">
        <v>173</v>
      </c>
      <c r="B36" s="295" t="s">
        <v>174</v>
      </c>
      <c r="C36" s="125">
        <v>83.781117182756532</v>
      </c>
      <c r="D36" s="143">
        <v>11039</v>
      </c>
      <c r="E36" s="144">
        <v>11301</v>
      </c>
      <c r="F36" s="144">
        <v>11326</v>
      </c>
      <c r="G36" s="144">
        <v>11281</v>
      </c>
      <c r="H36" s="145">
        <v>11087</v>
      </c>
      <c r="I36" s="143">
        <v>-48</v>
      </c>
      <c r="J36" s="146">
        <v>-0.43293947866871113</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331</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332</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66" t="s">
        <v>97</v>
      </c>
      <c r="F8" s="566" t="s">
        <v>98</v>
      </c>
      <c r="G8" s="566" t="s">
        <v>99</v>
      </c>
      <c r="H8" s="566" t="s">
        <v>100</v>
      </c>
      <c r="I8" s="566" t="s">
        <v>101</v>
      </c>
      <c r="J8" s="590"/>
      <c r="K8" s="591"/>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13176</v>
      </c>
      <c r="F11" s="264">
        <v>13462</v>
      </c>
      <c r="G11" s="264">
        <v>13562</v>
      </c>
      <c r="H11" s="264">
        <v>13497</v>
      </c>
      <c r="I11" s="265">
        <v>13249</v>
      </c>
      <c r="J11" s="263">
        <v>-73</v>
      </c>
      <c r="K11" s="266">
        <v>-0.5509849799984905</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49.802671523983001</v>
      </c>
      <c r="E13" s="115">
        <v>6562</v>
      </c>
      <c r="F13" s="114">
        <v>6598</v>
      </c>
      <c r="G13" s="114">
        <v>6674</v>
      </c>
      <c r="H13" s="114">
        <v>6648</v>
      </c>
      <c r="I13" s="140">
        <v>6565</v>
      </c>
      <c r="J13" s="115">
        <v>-3</v>
      </c>
      <c r="K13" s="116">
        <v>-4.56968773800457E-2</v>
      </c>
    </row>
    <row r="14" spans="1:15" ht="15.95" customHeight="1" x14ac:dyDescent="0.2">
      <c r="A14" s="306" t="s">
        <v>230</v>
      </c>
      <c r="B14" s="307"/>
      <c r="C14" s="308"/>
      <c r="D14" s="113">
        <v>38.70673952641166</v>
      </c>
      <c r="E14" s="115">
        <v>5100</v>
      </c>
      <c r="F14" s="114">
        <v>5307</v>
      </c>
      <c r="G14" s="114">
        <v>5371</v>
      </c>
      <c r="H14" s="114">
        <v>5305</v>
      </c>
      <c r="I14" s="140">
        <v>5176</v>
      </c>
      <c r="J14" s="115">
        <v>-76</v>
      </c>
      <c r="K14" s="116">
        <v>-1.4683153013910355</v>
      </c>
    </row>
    <row r="15" spans="1:15" ht="15.95" customHeight="1" x14ac:dyDescent="0.2">
      <c r="A15" s="306" t="s">
        <v>231</v>
      </c>
      <c r="B15" s="307"/>
      <c r="C15" s="308"/>
      <c r="D15" s="113">
        <v>4.4323011536126291</v>
      </c>
      <c r="E15" s="115">
        <v>584</v>
      </c>
      <c r="F15" s="114">
        <v>576</v>
      </c>
      <c r="G15" s="114">
        <v>564</v>
      </c>
      <c r="H15" s="114">
        <v>565</v>
      </c>
      <c r="I15" s="140">
        <v>544</v>
      </c>
      <c r="J15" s="115">
        <v>40</v>
      </c>
      <c r="K15" s="116">
        <v>7.3529411764705879</v>
      </c>
    </row>
    <row r="16" spans="1:15" ht="15.95" customHeight="1" x14ac:dyDescent="0.2">
      <c r="A16" s="306" t="s">
        <v>232</v>
      </c>
      <c r="B16" s="307"/>
      <c r="C16" s="308"/>
      <c r="D16" s="113">
        <v>2.6183970856102006</v>
      </c>
      <c r="E16" s="115">
        <v>345</v>
      </c>
      <c r="F16" s="114">
        <v>363</v>
      </c>
      <c r="G16" s="114">
        <v>348</v>
      </c>
      <c r="H16" s="114">
        <v>350</v>
      </c>
      <c r="I16" s="140">
        <v>353</v>
      </c>
      <c r="J16" s="115">
        <v>-8</v>
      </c>
      <c r="K16" s="116">
        <v>-2.2662889518413598</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1.9277474195506983</v>
      </c>
      <c r="E18" s="115">
        <v>254</v>
      </c>
      <c r="F18" s="114">
        <v>244</v>
      </c>
      <c r="G18" s="114">
        <v>248</v>
      </c>
      <c r="H18" s="114">
        <v>225</v>
      </c>
      <c r="I18" s="140">
        <v>220</v>
      </c>
      <c r="J18" s="115">
        <v>34</v>
      </c>
      <c r="K18" s="116">
        <v>15.454545454545455</v>
      </c>
    </row>
    <row r="19" spans="1:11" ht="14.1" customHeight="1" x14ac:dyDescent="0.2">
      <c r="A19" s="306" t="s">
        <v>235</v>
      </c>
      <c r="B19" s="307" t="s">
        <v>236</v>
      </c>
      <c r="C19" s="308"/>
      <c r="D19" s="113">
        <v>1.6241651487553126</v>
      </c>
      <c r="E19" s="115">
        <v>214</v>
      </c>
      <c r="F19" s="114">
        <v>204</v>
      </c>
      <c r="G19" s="114">
        <v>208</v>
      </c>
      <c r="H19" s="114">
        <v>190</v>
      </c>
      <c r="I19" s="140">
        <v>187</v>
      </c>
      <c r="J19" s="115">
        <v>27</v>
      </c>
      <c r="K19" s="116">
        <v>14.438502673796792</v>
      </c>
    </row>
    <row r="20" spans="1:11" ht="14.1" customHeight="1" x14ac:dyDescent="0.2">
      <c r="A20" s="306">
        <v>12</v>
      </c>
      <c r="B20" s="307" t="s">
        <v>237</v>
      </c>
      <c r="C20" s="308"/>
      <c r="D20" s="113">
        <v>1.0397692774741956</v>
      </c>
      <c r="E20" s="115">
        <v>137</v>
      </c>
      <c r="F20" s="114">
        <v>124</v>
      </c>
      <c r="G20" s="114">
        <v>127</v>
      </c>
      <c r="H20" s="114">
        <v>124</v>
      </c>
      <c r="I20" s="140">
        <v>118</v>
      </c>
      <c r="J20" s="115">
        <v>19</v>
      </c>
      <c r="K20" s="116">
        <v>16.101694915254239</v>
      </c>
    </row>
    <row r="21" spans="1:11" ht="14.1" customHeight="1" x14ac:dyDescent="0.2">
      <c r="A21" s="306">
        <v>21</v>
      </c>
      <c r="B21" s="307" t="s">
        <v>238</v>
      </c>
      <c r="C21" s="308"/>
      <c r="D21" s="113">
        <v>0.22768670309653916</v>
      </c>
      <c r="E21" s="115">
        <v>30</v>
      </c>
      <c r="F21" s="114">
        <v>33</v>
      </c>
      <c r="G21" s="114">
        <v>30</v>
      </c>
      <c r="H21" s="114">
        <v>29</v>
      </c>
      <c r="I21" s="140">
        <v>27</v>
      </c>
      <c r="J21" s="115">
        <v>3</v>
      </c>
      <c r="K21" s="116">
        <v>11.111111111111111</v>
      </c>
    </row>
    <row r="22" spans="1:11" ht="14.1" customHeight="1" x14ac:dyDescent="0.2">
      <c r="A22" s="306">
        <v>22</v>
      </c>
      <c r="B22" s="307" t="s">
        <v>239</v>
      </c>
      <c r="C22" s="308"/>
      <c r="D22" s="113">
        <v>0.53885853066180933</v>
      </c>
      <c r="E22" s="115">
        <v>71</v>
      </c>
      <c r="F22" s="114">
        <v>72</v>
      </c>
      <c r="G22" s="114">
        <v>73</v>
      </c>
      <c r="H22" s="114">
        <v>84</v>
      </c>
      <c r="I22" s="140">
        <v>77</v>
      </c>
      <c r="J22" s="115">
        <v>-6</v>
      </c>
      <c r="K22" s="116">
        <v>-7.7922077922077921</v>
      </c>
    </row>
    <row r="23" spans="1:11" ht="14.1" customHeight="1" x14ac:dyDescent="0.2">
      <c r="A23" s="306">
        <v>23</v>
      </c>
      <c r="B23" s="307" t="s">
        <v>240</v>
      </c>
      <c r="C23" s="308"/>
      <c r="D23" s="113">
        <v>0.57680631451123254</v>
      </c>
      <c r="E23" s="115">
        <v>76</v>
      </c>
      <c r="F23" s="114">
        <v>80</v>
      </c>
      <c r="G23" s="114">
        <v>83</v>
      </c>
      <c r="H23" s="114">
        <v>91</v>
      </c>
      <c r="I23" s="140">
        <v>99</v>
      </c>
      <c r="J23" s="115">
        <v>-23</v>
      </c>
      <c r="K23" s="116">
        <v>-23.232323232323232</v>
      </c>
    </row>
    <row r="24" spans="1:11" ht="14.1" customHeight="1" x14ac:dyDescent="0.2">
      <c r="A24" s="306">
        <v>24</v>
      </c>
      <c r="B24" s="307" t="s">
        <v>241</v>
      </c>
      <c r="C24" s="308"/>
      <c r="D24" s="113">
        <v>0.66029143897996356</v>
      </c>
      <c r="E24" s="115">
        <v>87</v>
      </c>
      <c r="F24" s="114">
        <v>83</v>
      </c>
      <c r="G24" s="114">
        <v>89</v>
      </c>
      <c r="H24" s="114">
        <v>94</v>
      </c>
      <c r="I24" s="140">
        <v>92</v>
      </c>
      <c r="J24" s="115">
        <v>-5</v>
      </c>
      <c r="K24" s="116">
        <v>-5.4347826086956523</v>
      </c>
    </row>
    <row r="25" spans="1:11" ht="14.1" customHeight="1" x14ac:dyDescent="0.2">
      <c r="A25" s="306">
        <v>25</v>
      </c>
      <c r="B25" s="307" t="s">
        <v>242</v>
      </c>
      <c r="C25" s="308"/>
      <c r="D25" s="113">
        <v>1.47237401335762</v>
      </c>
      <c r="E25" s="115">
        <v>194</v>
      </c>
      <c r="F25" s="114">
        <v>186</v>
      </c>
      <c r="G25" s="114">
        <v>195</v>
      </c>
      <c r="H25" s="114">
        <v>188</v>
      </c>
      <c r="I25" s="140">
        <v>190</v>
      </c>
      <c r="J25" s="115">
        <v>4</v>
      </c>
      <c r="K25" s="116">
        <v>2.1052631578947367</v>
      </c>
    </row>
    <row r="26" spans="1:11" ht="14.1" customHeight="1" x14ac:dyDescent="0.2">
      <c r="A26" s="306">
        <v>26</v>
      </c>
      <c r="B26" s="307" t="s">
        <v>243</v>
      </c>
      <c r="C26" s="308"/>
      <c r="D26" s="113">
        <v>0.7969034608378871</v>
      </c>
      <c r="E26" s="115">
        <v>105</v>
      </c>
      <c r="F26" s="114">
        <v>103</v>
      </c>
      <c r="G26" s="114">
        <v>104</v>
      </c>
      <c r="H26" s="114">
        <v>105</v>
      </c>
      <c r="I26" s="140">
        <v>111</v>
      </c>
      <c r="J26" s="115">
        <v>-6</v>
      </c>
      <c r="K26" s="116">
        <v>-5.4054054054054053</v>
      </c>
    </row>
    <row r="27" spans="1:11" ht="14.1" customHeight="1" x14ac:dyDescent="0.2">
      <c r="A27" s="306">
        <v>27</v>
      </c>
      <c r="B27" s="307" t="s">
        <v>244</v>
      </c>
      <c r="C27" s="308"/>
      <c r="D27" s="113">
        <v>0.27322404371584702</v>
      </c>
      <c r="E27" s="115">
        <v>36</v>
      </c>
      <c r="F27" s="114">
        <v>34</v>
      </c>
      <c r="G27" s="114">
        <v>33</v>
      </c>
      <c r="H27" s="114">
        <v>35</v>
      </c>
      <c r="I27" s="140">
        <v>36</v>
      </c>
      <c r="J27" s="115">
        <v>0</v>
      </c>
      <c r="K27" s="116">
        <v>0</v>
      </c>
    </row>
    <row r="28" spans="1:11" ht="14.1" customHeight="1" x14ac:dyDescent="0.2">
      <c r="A28" s="306">
        <v>28</v>
      </c>
      <c r="B28" s="307" t="s">
        <v>245</v>
      </c>
      <c r="C28" s="308"/>
      <c r="D28" s="113">
        <v>0.15938069216757741</v>
      </c>
      <c r="E28" s="115">
        <v>21</v>
      </c>
      <c r="F28" s="114">
        <v>27</v>
      </c>
      <c r="G28" s="114">
        <v>29</v>
      </c>
      <c r="H28" s="114">
        <v>32</v>
      </c>
      <c r="I28" s="140">
        <v>31</v>
      </c>
      <c r="J28" s="115">
        <v>-10</v>
      </c>
      <c r="K28" s="116">
        <v>-32.258064516129032</v>
      </c>
    </row>
    <row r="29" spans="1:11" ht="14.1" customHeight="1" x14ac:dyDescent="0.2">
      <c r="A29" s="306">
        <v>29</v>
      </c>
      <c r="B29" s="307" t="s">
        <v>246</v>
      </c>
      <c r="C29" s="308"/>
      <c r="D29" s="113">
        <v>3.6733454766241653</v>
      </c>
      <c r="E29" s="115">
        <v>484</v>
      </c>
      <c r="F29" s="114">
        <v>516</v>
      </c>
      <c r="G29" s="114">
        <v>514</v>
      </c>
      <c r="H29" s="114">
        <v>512</v>
      </c>
      <c r="I29" s="140">
        <v>488</v>
      </c>
      <c r="J29" s="115">
        <v>-4</v>
      </c>
      <c r="K29" s="116">
        <v>-0.81967213114754101</v>
      </c>
    </row>
    <row r="30" spans="1:11" ht="14.1" customHeight="1" x14ac:dyDescent="0.2">
      <c r="A30" s="306" t="s">
        <v>247</v>
      </c>
      <c r="B30" s="307" t="s">
        <v>248</v>
      </c>
      <c r="C30" s="308"/>
      <c r="D30" s="113">
        <v>0.62993321190042506</v>
      </c>
      <c r="E30" s="115">
        <v>83</v>
      </c>
      <c r="F30" s="114">
        <v>83</v>
      </c>
      <c r="G30" s="114">
        <v>91</v>
      </c>
      <c r="H30" s="114">
        <v>89</v>
      </c>
      <c r="I30" s="140">
        <v>82</v>
      </c>
      <c r="J30" s="115">
        <v>1</v>
      </c>
      <c r="K30" s="116">
        <v>1.2195121951219512</v>
      </c>
    </row>
    <row r="31" spans="1:11" ht="14.1" customHeight="1" x14ac:dyDescent="0.2">
      <c r="A31" s="306" t="s">
        <v>249</v>
      </c>
      <c r="B31" s="307" t="s">
        <v>250</v>
      </c>
      <c r="C31" s="308"/>
      <c r="D31" s="113">
        <v>3.0054644808743167</v>
      </c>
      <c r="E31" s="115">
        <v>396</v>
      </c>
      <c r="F31" s="114">
        <v>428</v>
      </c>
      <c r="G31" s="114">
        <v>418</v>
      </c>
      <c r="H31" s="114">
        <v>419</v>
      </c>
      <c r="I31" s="140">
        <v>401</v>
      </c>
      <c r="J31" s="115">
        <v>-5</v>
      </c>
      <c r="K31" s="116">
        <v>-1.2468827930174564</v>
      </c>
    </row>
    <row r="32" spans="1:11" ht="14.1" customHeight="1" x14ac:dyDescent="0.2">
      <c r="A32" s="306">
        <v>31</v>
      </c>
      <c r="B32" s="307" t="s">
        <v>251</v>
      </c>
      <c r="C32" s="308"/>
      <c r="D32" s="113">
        <v>0.26563448694596237</v>
      </c>
      <c r="E32" s="115">
        <v>35</v>
      </c>
      <c r="F32" s="114">
        <v>31</v>
      </c>
      <c r="G32" s="114">
        <v>32</v>
      </c>
      <c r="H32" s="114">
        <v>36</v>
      </c>
      <c r="I32" s="140">
        <v>37</v>
      </c>
      <c r="J32" s="115">
        <v>-2</v>
      </c>
      <c r="K32" s="116">
        <v>-5.4054054054054053</v>
      </c>
    </row>
    <row r="33" spans="1:11" ht="14.1" customHeight="1" x14ac:dyDescent="0.2">
      <c r="A33" s="306">
        <v>32</v>
      </c>
      <c r="B33" s="307" t="s">
        <v>252</v>
      </c>
      <c r="C33" s="308"/>
      <c r="D33" s="113">
        <v>0.90315725561627203</v>
      </c>
      <c r="E33" s="115">
        <v>119</v>
      </c>
      <c r="F33" s="114">
        <v>118</v>
      </c>
      <c r="G33" s="114">
        <v>129</v>
      </c>
      <c r="H33" s="114">
        <v>128</v>
      </c>
      <c r="I33" s="140">
        <v>120</v>
      </c>
      <c r="J33" s="115">
        <v>-1</v>
      </c>
      <c r="K33" s="116">
        <v>-0.83333333333333337</v>
      </c>
    </row>
    <row r="34" spans="1:11" ht="14.1" customHeight="1" x14ac:dyDescent="0.2">
      <c r="A34" s="306">
        <v>33</v>
      </c>
      <c r="B34" s="307" t="s">
        <v>253</v>
      </c>
      <c r="C34" s="308"/>
      <c r="D34" s="113">
        <v>0.75895567698846389</v>
      </c>
      <c r="E34" s="115">
        <v>100</v>
      </c>
      <c r="F34" s="114">
        <v>100</v>
      </c>
      <c r="G34" s="114">
        <v>106</v>
      </c>
      <c r="H34" s="114">
        <v>99</v>
      </c>
      <c r="I34" s="140">
        <v>100</v>
      </c>
      <c r="J34" s="115">
        <v>0</v>
      </c>
      <c r="K34" s="116">
        <v>0</v>
      </c>
    </row>
    <row r="35" spans="1:11" ht="14.1" customHeight="1" x14ac:dyDescent="0.2">
      <c r="A35" s="306">
        <v>34</v>
      </c>
      <c r="B35" s="307" t="s">
        <v>254</v>
      </c>
      <c r="C35" s="308"/>
      <c r="D35" s="113">
        <v>4.1894353369763202</v>
      </c>
      <c r="E35" s="115">
        <v>552</v>
      </c>
      <c r="F35" s="114">
        <v>553</v>
      </c>
      <c r="G35" s="114">
        <v>538</v>
      </c>
      <c r="H35" s="114">
        <v>544</v>
      </c>
      <c r="I35" s="140">
        <v>538</v>
      </c>
      <c r="J35" s="115">
        <v>14</v>
      </c>
      <c r="K35" s="116">
        <v>2.6022304832713754</v>
      </c>
    </row>
    <row r="36" spans="1:11" ht="14.1" customHeight="1" x14ac:dyDescent="0.2">
      <c r="A36" s="306">
        <v>41</v>
      </c>
      <c r="B36" s="307" t="s">
        <v>255</v>
      </c>
      <c r="C36" s="308"/>
      <c r="D36" s="113" t="s">
        <v>513</v>
      </c>
      <c r="E36" s="115" t="s">
        <v>513</v>
      </c>
      <c r="F36" s="114" t="s">
        <v>513</v>
      </c>
      <c r="G36" s="114">
        <v>8</v>
      </c>
      <c r="H36" s="114">
        <v>11</v>
      </c>
      <c r="I36" s="140">
        <v>10</v>
      </c>
      <c r="J36" s="115" t="s">
        <v>513</v>
      </c>
      <c r="K36" s="116" t="s">
        <v>513</v>
      </c>
    </row>
    <row r="37" spans="1:11" ht="14.1" customHeight="1" x14ac:dyDescent="0.2">
      <c r="A37" s="306">
        <v>42</v>
      </c>
      <c r="B37" s="307" t="s">
        <v>256</v>
      </c>
      <c r="C37" s="308"/>
      <c r="D37" s="113">
        <v>4.553734061930783E-2</v>
      </c>
      <c r="E37" s="115">
        <v>6</v>
      </c>
      <c r="F37" s="114">
        <v>6</v>
      </c>
      <c r="G37" s="114" t="s">
        <v>513</v>
      </c>
      <c r="H37" s="114" t="s">
        <v>513</v>
      </c>
      <c r="I37" s="140" t="s">
        <v>513</v>
      </c>
      <c r="J37" s="115" t="s">
        <v>513</v>
      </c>
      <c r="K37" s="116" t="s">
        <v>513</v>
      </c>
    </row>
    <row r="38" spans="1:11" ht="14.1" customHeight="1" x14ac:dyDescent="0.2">
      <c r="A38" s="306">
        <v>43</v>
      </c>
      <c r="B38" s="307" t="s">
        <v>257</v>
      </c>
      <c r="C38" s="308"/>
      <c r="D38" s="113">
        <v>0.40224650880388585</v>
      </c>
      <c r="E38" s="115">
        <v>53</v>
      </c>
      <c r="F38" s="114">
        <v>52</v>
      </c>
      <c r="G38" s="114">
        <v>57</v>
      </c>
      <c r="H38" s="114">
        <v>57</v>
      </c>
      <c r="I38" s="140">
        <v>60</v>
      </c>
      <c r="J38" s="115">
        <v>-7</v>
      </c>
      <c r="K38" s="116">
        <v>-11.666666666666666</v>
      </c>
    </row>
    <row r="39" spans="1:11" ht="14.1" customHeight="1" x14ac:dyDescent="0.2">
      <c r="A39" s="306">
        <v>51</v>
      </c>
      <c r="B39" s="307" t="s">
        <v>258</v>
      </c>
      <c r="C39" s="308"/>
      <c r="D39" s="113">
        <v>15.566180935033394</v>
      </c>
      <c r="E39" s="115">
        <v>2051</v>
      </c>
      <c r="F39" s="114">
        <v>2054</v>
      </c>
      <c r="G39" s="114">
        <v>2024</v>
      </c>
      <c r="H39" s="114">
        <v>2021</v>
      </c>
      <c r="I39" s="140">
        <v>2003</v>
      </c>
      <c r="J39" s="115">
        <v>48</v>
      </c>
      <c r="K39" s="116">
        <v>2.3964053919121318</v>
      </c>
    </row>
    <row r="40" spans="1:11" ht="14.1" customHeight="1" x14ac:dyDescent="0.2">
      <c r="A40" s="306" t="s">
        <v>259</v>
      </c>
      <c r="B40" s="307" t="s">
        <v>260</v>
      </c>
      <c r="C40" s="308"/>
      <c r="D40" s="113">
        <v>15.376442015786278</v>
      </c>
      <c r="E40" s="115">
        <v>2026</v>
      </c>
      <c r="F40" s="114">
        <v>2023</v>
      </c>
      <c r="G40" s="114">
        <v>1990</v>
      </c>
      <c r="H40" s="114">
        <v>1992</v>
      </c>
      <c r="I40" s="140">
        <v>1975</v>
      </c>
      <c r="J40" s="115">
        <v>51</v>
      </c>
      <c r="K40" s="116">
        <v>2.5822784810126582</v>
      </c>
    </row>
    <row r="41" spans="1:11" ht="14.1" customHeight="1" x14ac:dyDescent="0.2">
      <c r="A41" s="306"/>
      <c r="B41" s="307" t="s">
        <v>261</v>
      </c>
      <c r="C41" s="308"/>
      <c r="D41" s="113">
        <v>7.445355191256831</v>
      </c>
      <c r="E41" s="115">
        <v>981</v>
      </c>
      <c r="F41" s="114">
        <v>984</v>
      </c>
      <c r="G41" s="114">
        <v>948</v>
      </c>
      <c r="H41" s="114">
        <v>969</v>
      </c>
      <c r="I41" s="140">
        <v>959</v>
      </c>
      <c r="J41" s="115">
        <v>22</v>
      </c>
      <c r="K41" s="116">
        <v>2.2940563086548487</v>
      </c>
    </row>
    <row r="42" spans="1:11" ht="14.1" customHeight="1" x14ac:dyDescent="0.2">
      <c r="A42" s="306">
        <v>52</v>
      </c>
      <c r="B42" s="307" t="s">
        <v>262</v>
      </c>
      <c r="C42" s="308"/>
      <c r="D42" s="113">
        <v>7.1190042501517912</v>
      </c>
      <c r="E42" s="115">
        <v>938</v>
      </c>
      <c r="F42" s="114">
        <v>1024</v>
      </c>
      <c r="G42" s="114">
        <v>1029</v>
      </c>
      <c r="H42" s="114">
        <v>980</v>
      </c>
      <c r="I42" s="140">
        <v>949</v>
      </c>
      <c r="J42" s="115">
        <v>-11</v>
      </c>
      <c r="K42" s="116">
        <v>-1.1591148577449948</v>
      </c>
    </row>
    <row r="43" spans="1:11" ht="14.1" customHeight="1" x14ac:dyDescent="0.2">
      <c r="A43" s="306" t="s">
        <v>263</v>
      </c>
      <c r="B43" s="307" t="s">
        <v>264</v>
      </c>
      <c r="C43" s="308"/>
      <c r="D43" s="113">
        <v>6.9975713418336367</v>
      </c>
      <c r="E43" s="115">
        <v>922</v>
      </c>
      <c r="F43" s="114">
        <v>1004</v>
      </c>
      <c r="G43" s="114">
        <v>1007</v>
      </c>
      <c r="H43" s="114">
        <v>957</v>
      </c>
      <c r="I43" s="140">
        <v>932</v>
      </c>
      <c r="J43" s="115">
        <v>-10</v>
      </c>
      <c r="K43" s="116">
        <v>-1.0729613733905579</v>
      </c>
    </row>
    <row r="44" spans="1:11" ht="14.1" customHeight="1" x14ac:dyDescent="0.2">
      <c r="A44" s="306">
        <v>53</v>
      </c>
      <c r="B44" s="307" t="s">
        <v>265</v>
      </c>
      <c r="C44" s="308"/>
      <c r="D44" s="113">
        <v>0.72100789313904068</v>
      </c>
      <c r="E44" s="115">
        <v>95</v>
      </c>
      <c r="F44" s="114">
        <v>85</v>
      </c>
      <c r="G44" s="114">
        <v>96</v>
      </c>
      <c r="H44" s="114">
        <v>99</v>
      </c>
      <c r="I44" s="140">
        <v>80</v>
      </c>
      <c r="J44" s="115">
        <v>15</v>
      </c>
      <c r="K44" s="116">
        <v>18.75</v>
      </c>
    </row>
    <row r="45" spans="1:11" ht="14.1" customHeight="1" x14ac:dyDescent="0.2">
      <c r="A45" s="306" t="s">
        <v>266</v>
      </c>
      <c r="B45" s="307" t="s">
        <v>267</v>
      </c>
      <c r="C45" s="308"/>
      <c r="D45" s="113">
        <v>0.71341833636915608</v>
      </c>
      <c r="E45" s="115">
        <v>94</v>
      </c>
      <c r="F45" s="114">
        <v>84</v>
      </c>
      <c r="G45" s="114">
        <v>95</v>
      </c>
      <c r="H45" s="114">
        <v>99</v>
      </c>
      <c r="I45" s="140">
        <v>80</v>
      </c>
      <c r="J45" s="115">
        <v>14</v>
      </c>
      <c r="K45" s="116">
        <v>17.5</v>
      </c>
    </row>
    <row r="46" spans="1:11" ht="14.1" customHeight="1" x14ac:dyDescent="0.2">
      <c r="A46" s="306">
        <v>54</v>
      </c>
      <c r="B46" s="307" t="s">
        <v>268</v>
      </c>
      <c r="C46" s="308"/>
      <c r="D46" s="113">
        <v>15.54341226472374</v>
      </c>
      <c r="E46" s="115">
        <v>2048</v>
      </c>
      <c r="F46" s="114">
        <v>2010</v>
      </c>
      <c r="G46" s="114">
        <v>2007</v>
      </c>
      <c r="H46" s="114">
        <v>1979</v>
      </c>
      <c r="I46" s="140">
        <v>1984</v>
      </c>
      <c r="J46" s="115">
        <v>64</v>
      </c>
      <c r="K46" s="116">
        <v>3.225806451612903</v>
      </c>
    </row>
    <row r="47" spans="1:11" ht="14.1" customHeight="1" x14ac:dyDescent="0.2">
      <c r="A47" s="306">
        <v>61</v>
      </c>
      <c r="B47" s="307" t="s">
        <v>269</v>
      </c>
      <c r="C47" s="308"/>
      <c r="D47" s="113">
        <v>0.7969034608378871</v>
      </c>
      <c r="E47" s="115">
        <v>105</v>
      </c>
      <c r="F47" s="114">
        <v>113</v>
      </c>
      <c r="G47" s="114">
        <v>114</v>
      </c>
      <c r="H47" s="114">
        <v>110</v>
      </c>
      <c r="I47" s="140">
        <v>114</v>
      </c>
      <c r="J47" s="115">
        <v>-9</v>
      </c>
      <c r="K47" s="116">
        <v>-7.8947368421052628</v>
      </c>
    </row>
    <row r="48" spans="1:11" ht="14.1" customHeight="1" x14ac:dyDescent="0.2">
      <c r="A48" s="306">
        <v>62</v>
      </c>
      <c r="B48" s="307" t="s">
        <v>270</v>
      </c>
      <c r="C48" s="308"/>
      <c r="D48" s="113">
        <v>7.9083181542197938</v>
      </c>
      <c r="E48" s="115">
        <v>1042</v>
      </c>
      <c r="F48" s="114">
        <v>1053</v>
      </c>
      <c r="G48" s="114">
        <v>1085</v>
      </c>
      <c r="H48" s="114">
        <v>1075</v>
      </c>
      <c r="I48" s="140">
        <v>1086</v>
      </c>
      <c r="J48" s="115">
        <v>-44</v>
      </c>
      <c r="K48" s="116">
        <v>-4.0515653775322287</v>
      </c>
    </row>
    <row r="49" spans="1:11" ht="14.1" customHeight="1" x14ac:dyDescent="0.2">
      <c r="A49" s="306">
        <v>63</v>
      </c>
      <c r="B49" s="307" t="s">
        <v>271</v>
      </c>
      <c r="C49" s="308"/>
      <c r="D49" s="113">
        <v>6.853369763205829</v>
      </c>
      <c r="E49" s="115">
        <v>903</v>
      </c>
      <c r="F49" s="114">
        <v>1026</v>
      </c>
      <c r="G49" s="114">
        <v>1114</v>
      </c>
      <c r="H49" s="114">
        <v>1135</v>
      </c>
      <c r="I49" s="140">
        <v>1031</v>
      </c>
      <c r="J49" s="115">
        <v>-128</v>
      </c>
      <c r="K49" s="116">
        <v>-12.415130940834141</v>
      </c>
    </row>
    <row r="50" spans="1:11" ht="14.1" customHeight="1" x14ac:dyDescent="0.2">
      <c r="A50" s="306" t="s">
        <v>272</v>
      </c>
      <c r="B50" s="307" t="s">
        <v>273</v>
      </c>
      <c r="C50" s="308"/>
      <c r="D50" s="113">
        <v>0.69064966605950218</v>
      </c>
      <c r="E50" s="115">
        <v>91</v>
      </c>
      <c r="F50" s="114">
        <v>94</v>
      </c>
      <c r="G50" s="114">
        <v>100</v>
      </c>
      <c r="H50" s="114">
        <v>103</v>
      </c>
      <c r="I50" s="140">
        <v>99</v>
      </c>
      <c r="J50" s="115">
        <v>-8</v>
      </c>
      <c r="K50" s="116">
        <v>-8.0808080808080813</v>
      </c>
    </row>
    <row r="51" spans="1:11" ht="14.1" customHeight="1" x14ac:dyDescent="0.2">
      <c r="A51" s="306" t="s">
        <v>274</v>
      </c>
      <c r="B51" s="307" t="s">
        <v>275</v>
      </c>
      <c r="C51" s="308"/>
      <c r="D51" s="113">
        <v>6.0412871888281723</v>
      </c>
      <c r="E51" s="115">
        <v>796</v>
      </c>
      <c r="F51" s="114">
        <v>911</v>
      </c>
      <c r="G51" s="114">
        <v>990</v>
      </c>
      <c r="H51" s="114">
        <v>1007</v>
      </c>
      <c r="I51" s="140">
        <v>909</v>
      </c>
      <c r="J51" s="115">
        <v>-113</v>
      </c>
      <c r="K51" s="116">
        <v>-12.431243124312431</v>
      </c>
    </row>
    <row r="52" spans="1:11" ht="14.1" customHeight="1" x14ac:dyDescent="0.2">
      <c r="A52" s="306">
        <v>71</v>
      </c>
      <c r="B52" s="307" t="s">
        <v>276</v>
      </c>
      <c r="C52" s="308"/>
      <c r="D52" s="113">
        <v>13.213418336369156</v>
      </c>
      <c r="E52" s="115">
        <v>1741</v>
      </c>
      <c r="F52" s="114">
        <v>1784</v>
      </c>
      <c r="G52" s="114">
        <v>1784</v>
      </c>
      <c r="H52" s="114">
        <v>1767</v>
      </c>
      <c r="I52" s="140">
        <v>1752</v>
      </c>
      <c r="J52" s="115">
        <v>-11</v>
      </c>
      <c r="K52" s="116">
        <v>-0.62785388127853881</v>
      </c>
    </row>
    <row r="53" spans="1:11" ht="14.1" customHeight="1" x14ac:dyDescent="0.2">
      <c r="A53" s="306" t="s">
        <v>277</v>
      </c>
      <c r="B53" s="307" t="s">
        <v>278</v>
      </c>
      <c r="C53" s="308"/>
      <c r="D53" s="113">
        <v>0.99423193685488764</v>
      </c>
      <c r="E53" s="115">
        <v>131</v>
      </c>
      <c r="F53" s="114">
        <v>129</v>
      </c>
      <c r="G53" s="114">
        <v>129</v>
      </c>
      <c r="H53" s="114">
        <v>133</v>
      </c>
      <c r="I53" s="140">
        <v>135</v>
      </c>
      <c r="J53" s="115">
        <v>-4</v>
      </c>
      <c r="K53" s="116">
        <v>-2.9629629629629628</v>
      </c>
    </row>
    <row r="54" spans="1:11" ht="14.1" customHeight="1" x14ac:dyDescent="0.2">
      <c r="A54" s="306" t="s">
        <v>279</v>
      </c>
      <c r="B54" s="307" t="s">
        <v>280</v>
      </c>
      <c r="C54" s="308"/>
      <c r="D54" s="113">
        <v>11.452641165755919</v>
      </c>
      <c r="E54" s="115">
        <v>1509</v>
      </c>
      <c r="F54" s="114">
        <v>1556</v>
      </c>
      <c r="G54" s="114">
        <v>1556</v>
      </c>
      <c r="H54" s="114">
        <v>1539</v>
      </c>
      <c r="I54" s="140">
        <v>1521</v>
      </c>
      <c r="J54" s="115">
        <v>-12</v>
      </c>
      <c r="K54" s="116">
        <v>-0.78895463510848129</v>
      </c>
    </row>
    <row r="55" spans="1:11" ht="14.1" customHeight="1" x14ac:dyDescent="0.2">
      <c r="A55" s="306">
        <v>72</v>
      </c>
      <c r="B55" s="307" t="s">
        <v>281</v>
      </c>
      <c r="C55" s="308"/>
      <c r="D55" s="113">
        <v>1.115664845173042</v>
      </c>
      <c r="E55" s="115">
        <v>147</v>
      </c>
      <c r="F55" s="114">
        <v>150</v>
      </c>
      <c r="G55" s="114">
        <v>141</v>
      </c>
      <c r="H55" s="114">
        <v>146</v>
      </c>
      <c r="I55" s="140">
        <v>137</v>
      </c>
      <c r="J55" s="115">
        <v>10</v>
      </c>
      <c r="K55" s="116">
        <v>7.2992700729927007</v>
      </c>
    </row>
    <row r="56" spans="1:11" ht="14.1" customHeight="1" x14ac:dyDescent="0.2">
      <c r="A56" s="306" t="s">
        <v>282</v>
      </c>
      <c r="B56" s="307" t="s">
        <v>283</v>
      </c>
      <c r="C56" s="308"/>
      <c r="D56" s="113">
        <v>0.1973284760170006</v>
      </c>
      <c r="E56" s="115">
        <v>26</v>
      </c>
      <c r="F56" s="114">
        <v>31</v>
      </c>
      <c r="G56" s="114">
        <v>29</v>
      </c>
      <c r="H56" s="114">
        <v>28</v>
      </c>
      <c r="I56" s="140">
        <v>27</v>
      </c>
      <c r="J56" s="115">
        <v>-1</v>
      </c>
      <c r="K56" s="116">
        <v>-3.7037037037037037</v>
      </c>
    </row>
    <row r="57" spans="1:11" ht="14.1" customHeight="1" x14ac:dyDescent="0.2">
      <c r="A57" s="306" t="s">
        <v>284</v>
      </c>
      <c r="B57" s="307" t="s">
        <v>285</v>
      </c>
      <c r="C57" s="308"/>
      <c r="D57" s="113">
        <v>0.76654523375834849</v>
      </c>
      <c r="E57" s="115">
        <v>101</v>
      </c>
      <c r="F57" s="114">
        <v>99</v>
      </c>
      <c r="G57" s="114">
        <v>91</v>
      </c>
      <c r="H57" s="114">
        <v>94</v>
      </c>
      <c r="I57" s="140">
        <v>88</v>
      </c>
      <c r="J57" s="115">
        <v>13</v>
      </c>
      <c r="K57" s="116">
        <v>14.772727272727273</v>
      </c>
    </row>
    <row r="58" spans="1:11" ht="14.1" customHeight="1" x14ac:dyDescent="0.2">
      <c r="A58" s="306">
        <v>73</v>
      </c>
      <c r="B58" s="307" t="s">
        <v>286</v>
      </c>
      <c r="C58" s="308"/>
      <c r="D58" s="113">
        <v>0.95628415300546443</v>
      </c>
      <c r="E58" s="115">
        <v>126</v>
      </c>
      <c r="F58" s="114">
        <v>125</v>
      </c>
      <c r="G58" s="114">
        <v>128</v>
      </c>
      <c r="H58" s="114">
        <v>124</v>
      </c>
      <c r="I58" s="140">
        <v>119</v>
      </c>
      <c r="J58" s="115">
        <v>7</v>
      </c>
      <c r="K58" s="116">
        <v>5.882352941176471</v>
      </c>
    </row>
    <row r="59" spans="1:11" ht="14.1" customHeight="1" x14ac:dyDescent="0.2">
      <c r="A59" s="306" t="s">
        <v>287</v>
      </c>
      <c r="B59" s="307" t="s">
        <v>288</v>
      </c>
      <c r="C59" s="308"/>
      <c r="D59" s="113">
        <v>0.7741347905282332</v>
      </c>
      <c r="E59" s="115">
        <v>102</v>
      </c>
      <c r="F59" s="114">
        <v>99</v>
      </c>
      <c r="G59" s="114">
        <v>103</v>
      </c>
      <c r="H59" s="114">
        <v>101</v>
      </c>
      <c r="I59" s="140">
        <v>94</v>
      </c>
      <c r="J59" s="115">
        <v>8</v>
      </c>
      <c r="K59" s="116">
        <v>8.5106382978723403</v>
      </c>
    </row>
    <row r="60" spans="1:11" ht="14.1" customHeight="1" x14ac:dyDescent="0.2">
      <c r="A60" s="306">
        <v>81</v>
      </c>
      <c r="B60" s="307" t="s">
        <v>289</v>
      </c>
      <c r="C60" s="308"/>
      <c r="D60" s="113">
        <v>2.459016393442623</v>
      </c>
      <c r="E60" s="115">
        <v>324</v>
      </c>
      <c r="F60" s="114">
        <v>339</v>
      </c>
      <c r="G60" s="114">
        <v>345</v>
      </c>
      <c r="H60" s="114">
        <v>336</v>
      </c>
      <c r="I60" s="140">
        <v>341</v>
      </c>
      <c r="J60" s="115">
        <v>-17</v>
      </c>
      <c r="K60" s="116">
        <v>-4.9853372434017595</v>
      </c>
    </row>
    <row r="61" spans="1:11" ht="14.1" customHeight="1" x14ac:dyDescent="0.2">
      <c r="A61" s="306" t="s">
        <v>290</v>
      </c>
      <c r="B61" s="307" t="s">
        <v>291</v>
      </c>
      <c r="C61" s="308"/>
      <c r="D61" s="113">
        <v>0.96387370977534914</v>
      </c>
      <c r="E61" s="115">
        <v>127</v>
      </c>
      <c r="F61" s="114">
        <v>122</v>
      </c>
      <c r="G61" s="114">
        <v>127</v>
      </c>
      <c r="H61" s="114">
        <v>128</v>
      </c>
      <c r="I61" s="140">
        <v>137</v>
      </c>
      <c r="J61" s="115">
        <v>-10</v>
      </c>
      <c r="K61" s="116">
        <v>-7.2992700729927007</v>
      </c>
    </row>
    <row r="62" spans="1:11" ht="14.1" customHeight="1" x14ac:dyDescent="0.2">
      <c r="A62" s="306" t="s">
        <v>292</v>
      </c>
      <c r="B62" s="307" t="s">
        <v>293</v>
      </c>
      <c r="C62" s="308"/>
      <c r="D62" s="113">
        <v>0.51608986035215543</v>
      </c>
      <c r="E62" s="115">
        <v>68</v>
      </c>
      <c r="F62" s="114">
        <v>79</v>
      </c>
      <c r="G62" s="114">
        <v>83</v>
      </c>
      <c r="H62" s="114">
        <v>77</v>
      </c>
      <c r="I62" s="140">
        <v>75</v>
      </c>
      <c r="J62" s="115">
        <v>-7</v>
      </c>
      <c r="K62" s="116">
        <v>-9.3333333333333339</v>
      </c>
    </row>
    <row r="63" spans="1:11" ht="14.1" customHeight="1" x14ac:dyDescent="0.2">
      <c r="A63" s="306"/>
      <c r="B63" s="307" t="s">
        <v>294</v>
      </c>
      <c r="C63" s="308"/>
      <c r="D63" s="113">
        <v>0.48573163327261687</v>
      </c>
      <c r="E63" s="115">
        <v>64</v>
      </c>
      <c r="F63" s="114">
        <v>74</v>
      </c>
      <c r="G63" s="114">
        <v>78</v>
      </c>
      <c r="H63" s="114">
        <v>72</v>
      </c>
      <c r="I63" s="140">
        <v>70</v>
      </c>
      <c r="J63" s="115">
        <v>-6</v>
      </c>
      <c r="K63" s="116">
        <v>-8.5714285714285712</v>
      </c>
    </row>
    <row r="64" spans="1:11" ht="14.1" customHeight="1" x14ac:dyDescent="0.2">
      <c r="A64" s="306" t="s">
        <v>295</v>
      </c>
      <c r="B64" s="307" t="s">
        <v>296</v>
      </c>
      <c r="C64" s="308"/>
      <c r="D64" s="113">
        <v>7.5895567698846381E-2</v>
      </c>
      <c r="E64" s="115">
        <v>10</v>
      </c>
      <c r="F64" s="114">
        <v>8</v>
      </c>
      <c r="G64" s="114">
        <v>6</v>
      </c>
      <c r="H64" s="114">
        <v>9</v>
      </c>
      <c r="I64" s="140">
        <v>9</v>
      </c>
      <c r="J64" s="115">
        <v>1</v>
      </c>
      <c r="K64" s="116">
        <v>11.111111111111111</v>
      </c>
    </row>
    <row r="65" spans="1:11" ht="14.1" customHeight="1" x14ac:dyDescent="0.2">
      <c r="A65" s="306" t="s">
        <v>297</v>
      </c>
      <c r="B65" s="307" t="s">
        <v>298</v>
      </c>
      <c r="C65" s="308"/>
      <c r="D65" s="113">
        <v>0.52367941712204003</v>
      </c>
      <c r="E65" s="115">
        <v>69</v>
      </c>
      <c r="F65" s="114">
        <v>78</v>
      </c>
      <c r="G65" s="114">
        <v>78</v>
      </c>
      <c r="H65" s="114">
        <v>75</v>
      </c>
      <c r="I65" s="140">
        <v>76</v>
      </c>
      <c r="J65" s="115">
        <v>-7</v>
      </c>
      <c r="K65" s="116">
        <v>-9.2105263157894743</v>
      </c>
    </row>
    <row r="66" spans="1:11" ht="14.1" customHeight="1" x14ac:dyDescent="0.2">
      <c r="A66" s="306">
        <v>82</v>
      </c>
      <c r="B66" s="307" t="s">
        <v>299</v>
      </c>
      <c r="C66" s="308"/>
      <c r="D66" s="113">
        <v>0.90315725561627203</v>
      </c>
      <c r="E66" s="115">
        <v>119</v>
      </c>
      <c r="F66" s="114">
        <v>122</v>
      </c>
      <c r="G66" s="114">
        <v>126</v>
      </c>
      <c r="H66" s="114">
        <v>123</v>
      </c>
      <c r="I66" s="140">
        <v>128</v>
      </c>
      <c r="J66" s="115">
        <v>-9</v>
      </c>
      <c r="K66" s="116">
        <v>-7.03125</v>
      </c>
    </row>
    <row r="67" spans="1:11" ht="14.1" customHeight="1" x14ac:dyDescent="0.2">
      <c r="A67" s="306" t="s">
        <v>300</v>
      </c>
      <c r="B67" s="307" t="s">
        <v>301</v>
      </c>
      <c r="C67" s="308"/>
      <c r="D67" s="113">
        <v>0.35670916818457804</v>
      </c>
      <c r="E67" s="115">
        <v>47</v>
      </c>
      <c r="F67" s="114">
        <v>47</v>
      </c>
      <c r="G67" s="114">
        <v>51</v>
      </c>
      <c r="H67" s="114">
        <v>51</v>
      </c>
      <c r="I67" s="140">
        <v>52</v>
      </c>
      <c r="J67" s="115">
        <v>-5</v>
      </c>
      <c r="K67" s="116">
        <v>-9.615384615384615</v>
      </c>
    </row>
    <row r="68" spans="1:11" ht="14.1" customHeight="1" x14ac:dyDescent="0.2">
      <c r="A68" s="306" t="s">
        <v>302</v>
      </c>
      <c r="B68" s="307" t="s">
        <v>303</v>
      </c>
      <c r="C68" s="308"/>
      <c r="D68" s="113">
        <v>0.42501517911353975</v>
      </c>
      <c r="E68" s="115">
        <v>56</v>
      </c>
      <c r="F68" s="114">
        <v>58</v>
      </c>
      <c r="G68" s="114">
        <v>57</v>
      </c>
      <c r="H68" s="114">
        <v>54</v>
      </c>
      <c r="I68" s="140">
        <v>56</v>
      </c>
      <c r="J68" s="115">
        <v>0</v>
      </c>
      <c r="K68" s="116">
        <v>0</v>
      </c>
    </row>
    <row r="69" spans="1:11" ht="14.1" customHeight="1" x14ac:dyDescent="0.2">
      <c r="A69" s="306">
        <v>83</v>
      </c>
      <c r="B69" s="307" t="s">
        <v>304</v>
      </c>
      <c r="C69" s="308"/>
      <c r="D69" s="113">
        <v>2.1250758955676989</v>
      </c>
      <c r="E69" s="115">
        <v>280</v>
      </c>
      <c r="F69" s="114">
        <v>276</v>
      </c>
      <c r="G69" s="114">
        <v>265</v>
      </c>
      <c r="H69" s="114">
        <v>265</v>
      </c>
      <c r="I69" s="140">
        <v>266</v>
      </c>
      <c r="J69" s="115">
        <v>14</v>
      </c>
      <c r="K69" s="116">
        <v>5.2631578947368425</v>
      </c>
    </row>
    <row r="70" spans="1:11" ht="14.1" customHeight="1" x14ac:dyDescent="0.2">
      <c r="A70" s="306" t="s">
        <v>305</v>
      </c>
      <c r="B70" s="307" t="s">
        <v>306</v>
      </c>
      <c r="C70" s="308"/>
      <c r="D70" s="113">
        <v>1.5179113539769278</v>
      </c>
      <c r="E70" s="115">
        <v>200</v>
      </c>
      <c r="F70" s="114">
        <v>193</v>
      </c>
      <c r="G70" s="114">
        <v>180</v>
      </c>
      <c r="H70" s="114">
        <v>177</v>
      </c>
      <c r="I70" s="140">
        <v>176</v>
      </c>
      <c r="J70" s="115">
        <v>24</v>
      </c>
      <c r="K70" s="116">
        <v>13.636363636363637</v>
      </c>
    </row>
    <row r="71" spans="1:11" ht="14.1" customHeight="1" x14ac:dyDescent="0.2">
      <c r="A71" s="306"/>
      <c r="B71" s="307" t="s">
        <v>307</v>
      </c>
      <c r="C71" s="308"/>
      <c r="D71" s="113">
        <v>0.75136612021857918</v>
      </c>
      <c r="E71" s="115">
        <v>99</v>
      </c>
      <c r="F71" s="114">
        <v>94</v>
      </c>
      <c r="G71" s="114">
        <v>85</v>
      </c>
      <c r="H71" s="114">
        <v>88</v>
      </c>
      <c r="I71" s="140">
        <v>89</v>
      </c>
      <c r="J71" s="115">
        <v>10</v>
      </c>
      <c r="K71" s="116">
        <v>11.235955056179776</v>
      </c>
    </row>
    <row r="72" spans="1:11" ht="14.1" customHeight="1" x14ac:dyDescent="0.2">
      <c r="A72" s="306">
        <v>84</v>
      </c>
      <c r="B72" s="307" t="s">
        <v>308</v>
      </c>
      <c r="C72" s="308"/>
      <c r="D72" s="113">
        <v>1.282635094110504</v>
      </c>
      <c r="E72" s="115">
        <v>169</v>
      </c>
      <c r="F72" s="114">
        <v>173</v>
      </c>
      <c r="G72" s="114">
        <v>157</v>
      </c>
      <c r="H72" s="114">
        <v>158</v>
      </c>
      <c r="I72" s="140">
        <v>144</v>
      </c>
      <c r="J72" s="115">
        <v>25</v>
      </c>
      <c r="K72" s="116">
        <v>17.361111111111111</v>
      </c>
    </row>
    <row r="73" spans="1:11" ht="14.1" customHeight="1" x14ac:dyDescent="0.2">
      <c r="A73" s="306" t="s">
        <v>309</v>
      </c>
      <c r="B73" s="307" t="s">
        <v>310</v>
      </c>
      <c r="C73" s="308"/>
      <c r="D73" s="113">
        <v>0.12143290831815422</v>
      </c>
      <c r="E73" s="115">
        <v>16</v>
      </c>
      <c r="F73" s="114">
        <v>18</v>
      </c>
      <c r="G73" s="114">
        <v>12</v>
      </c>
      <c r="H73" s="114">
        <v>17</v>
      </c>
      <c r="I73" s="140">
        <v>11</v>
      </c>
      <c r="J73" s="115">
        <v>5</v>
      </c>
      <c r="K73" s="116">
        <v>45.454545454545453</v>
      </c>
    </row>
    <row r="74" spans="1:11" ht="14.1" customHeight="1" x14ac:dyDescent="0.2">
      <c r="A74" s="306" t="s">
        <v>311</v>
      </c>
      <c r="B74" s="307" t="s">
        <v>312</v>
      </c>
      <c r="C74" s="308"/>
      <c r="D74" s="113">
        <v>6.0716454159077109E-2</v>
      </c>
      <c r="E74" s="115">
        <v>8</v>
      </c>
      <c r="F74" s="114">
        <v>9</v>
      </c>
      <c r="G74" s="114">
        <v>7</v>
      </c>
      <c r="H74" s="114">
        <v>11</v>
      </c>
      <c r="I74" s="140">
        <v>12</v>
      </c>
      <c r="J74" s="115">
        <v>-4</v>
      </c>
      <c r="K74" s="116">
        <v>-33.333333333333336</v>
      </c>
    </row>
    <row r="75" spans="1:11" ht="14.1" customHeight="1" x14ac:dyDescent="0.2">
      <c r="A75" s="306" t="s">
        <v>313</v>
      </c>
      <c r="B75" s="307" t="s">
        <v>314</v>
      </c>
      <c r="C75" s="308"/>
      <c r="D75" s="113" t="s">
        <v>513</v>
      </c>
      <c r="E75" s="115" t="s">
        <v>513</v>
      </c>
      <c r="F75" s="114" t="s">
        <v>513</v>
      </c>
      <c r="G75" s="114" t="s">
        <v>513</v>
      </c>
      <c r="H75" s="114" t="s">
        <v>513</v>
      </c>
      <c r="I75" s="140" t="s">
        <v>513</v>
      </c>
      <c r="J75" s="115" t="s">
        <v>513</v>
      </c>
      <c r="K75" s="116" t="s">
        <v>513</v>
      </c>
    </row>
    <row r="76" spans="1:11" ht="14.1" customHeight="1" x14ac:dyDescent="0.2">
      <c r="A76" s="306">
        <v>91</v>
      </c>
      <c r="B76" s="307" t="s">
        <v>315</v>
      </c>
      <c r="C76" s="308"/>
      <c r="D76" s="113">
        <v>8.348512446873102E-2</v>
      </c>
      <c r="E76" s="115">
        <v>11</v>
      </c>
      <c r="F76" s="114">
        <v>9</v>
      </c>
      <c r="G76" s="114">
        <v>10</v>
      </c>
      <c r="H76" s="114">
        <v>11</v>
      </c>
      <c r="I76" s="140">
        <v>12</v>
      </c>
      <c r="J76" s="115">
        <v>-1</v>
      </c>
      <c r="K76" s="116">
        <v>-8.3333333333333339</v>
      </c>
    </row>
    <row r="77" spans="1:11" ht="14.1" customHeight="1" x14ac:dyDescent="0.2">
      <c r="A77" s="306">
        <v>92</v>
      </c>
      <c r="B77" s="307" t="s">
        <v>316</v>
      </c>
      <c r="C77" s="308"/>
      <c r="D77" s="113">
        <v>0.35670916818457804</v>
      </c>
      <c r="E77" s="115">
        <v>47</v>
      </c>
      <c r="F77" s="114">
        <v>44</v>
      </c>
      <c r="G77" s="114">
        <v>42</v>
      </c>
      <c r="H77" s="114">
        <v>40</v>
      </c>
      <c r="I77" s="140">
        <v>36</v>
      </c>
      <c r="J77" s="115">
        <v>11</v>
      </c>
      <c r="K77" s="116">
        <v>30.555555555555557</v>
      </c>
    </row>
    <row r="78" spans="1:11" ht="14.1" customHeight="1" x14ac:dyDescent="0.2">
      <c r="A78" s="306">
        <v>93</v>
      </c>
      <c r="B78" s="307" t="s">
        <v>317</v>
      </c>
      <c r="C78" s="308"/>
      <c r="D78" s="113">
        <v>5.3126897389192469E-2</v>
      </c>
      <c r="E78" s="115">
        <v>7</v>
      </c>
      <c r="F78" s="114">
        <v>8</v>
      </c>
      <c r="G78" s="114">
        <v>11</v>
      </c>
      <c r="H78" s="114">
        <v>11</v>
      </c>
      <c r="I78" s="140">
        <v>12</v>
      </c>
      <c r="J78" s="115">
        <v>-5</v>
      </c>
      <c r="K78" s="116">
        <v>-41.666666666666664</v>
      </c>
    </row>
    <row r="79" spans="1:11" ht="14.1" customHeight="1" x14ac:dyDescent="0.2">
      <c r="A79" s="306">
        <v>94</v>
      </c>
      <c r="B79" s="307" t="s">
        <v>318</v>
      </c>
      <c r="C79" s="308"/>
      <c r="D79" s="113">
        <v>0.53885853066180933</v>
      </c>
      <c r="E79" s="115">
        <v>71</v>
      </c>
      <c r="F79" s="114">
        <v>81</v>
      </c>
      <c r="G79" s="114">
        <v>76</v>
      </c>
      <c r="H79" s="114">
        <v>87</v>
      </c>
      <c r="I79" s="140">
        <v>84</v>
      </c>
      <c r="J79" s="115">
        <v>-13</v>
      </c>
      <c r="K79" s="116">
        <v>-15.476190476190476</v>
      </c>
    </row>
    <row r="80" spans="1:11" ht="14.1" customHeight="1" x14ac:dyDescent="0.2">
      <c r="A80" s="306" t="s">
        <v>319</v>
      </c>
      <c r="B80" s="307" t="s">
        <v>320</v>
      </c>
      <c r="C80" s="308"/>
      <c r="D80" s="113" t="s">
        <v>513</v>
      </c>
      <c r="E80" s="115" t="s">
        <v>513</v>
      </c>
      <c r="F80" s="114" t="s">
        <v>513</v>
      </c>
      <c r="G80" s="114" t="s">
        <v>513</v>
      </c>
      <c r="H80" s="114" t="s">
        <v>513</v>
      </c>
      <c r="I80" s="140" t="s">
        <v>513</v>
      </c>
      <c r="J80" s="115" t="s">
        <v>513</v>
      </c>
      <c r="K80" s="116" t="s">
        <v>513</v>
      </c>
    </row>
    <row r="81" spans="1:11" ht="14.1" customHeight="1" x14ac:dyDescent="0.2">
      <c r="A81" s="310" t="s">
        <v>321</v>
      </c>
      <c r="B81" s="311" t="s">
        <v>333</v>
      </c>
      <c r="C81" s="312"/>
      <c r="D81" s="125">
        <v>4.4398907103825138</v>
      </c>
      <c r="E81" s="143">
        <v>585</v>
      </c>
      <c r="F81" s="144">
        <v>618</v>
      </c>
      <c r="G81" s="144">
        <v>605</v>
      </c>
      <c r="H81" s="144">
        <v>629</v>
      </c>
      <c r="I81" s="145">
        <v>611</v>
      </c>
      <c r="J81" s="143">
        <v>-26</v>
      </c>
      <c r="K81" s="146">
        <v>-4.2553191489361701</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18" t="s">
        <v>323</v>
      </c>
      <c r="B85" s="618"/>
      <c r="C85" s="618"/>
      <c r="D85" s="618"/>
      <c r="E85" s="618"/>
      <c r="F85" s="618"/>
      <c r="G85" s="618"/>
      <c r="H85" s="618"/>
      <c r="I85" s="618"/>
      <c r="J85" s="618"/>
      <c r="K85" s="618"/>
    </row>
    <row r="86" spans="1:11" ht="18" customHeight="1" x14ac:dyDescent="0.2">
      <c r="A86" s="618"/>
      <c r="B86" s="618"/>
      <c r="C86" s="618"/>
      <c r="D86" s="618"/>
      <c r="E86" s="618"/>
      <c r="F86" s="618"/>
      <c r="G86" s="618"/>
      <c r="H86" s="618"/>
      <c r="I86" s="618"/>
      <c r="J86" s="618"/>
      <c r="K86" s="618"/>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heetViews>
  <sheetFormatPr baseColWidth="10" defaultColWidth="7.75" defaultRowHeight="15.95" customHeight="1" x14ac:dyDescent="0.2"/>
  <cols>
    <col min="1" max="1" width="3.625" style="402" customWidth="1"/>
    <col min="2" max="2" width="3.125" style="403" customWidth="1"/>
    <col min="3" max="3" width="3.25" style="402" customWidth="1"/>
    <col min="4" max="4" width="5.625" style="403" customWidth="1"/>
    <col min="5" max="5" width="15.5" style="403" customWidth="1"/>
    <col min="6" max="11" width="8.5" style="404" customWidth="1"/>
    <col min="12" max="12" width="7.625" style="405"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32" t="s">
        <v>334</v>
      </c>
      <c r="B3" s="632"/>
      <c r="C3" s="632"/>
      <c r="D3" s="632"/>
      <c r="E3" s="632"/>
      <c r="F3" s="632"/>
      <c r="G3" s="632"/>
      <c r="H3" s="632"/>
      <c r="I3" s="632"/>
      <c r="J3" s="632"/>
      <c r="K3" s="632"/>
      <c r="L3" s="63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33" t="s">
        <v>335</v>
      </c>
      <c r="B5" s="633"/>
      <c r="C5" s="633"/>
      <c r="D5" s="633"/>
      <c r="E5" s="336"/>
      <c r="F5" s="336"/>
      <c r="G5" s="336"/>
      <c r="H5" s="336"/>
      <c r="I5" s="337"/>
      <c r="J5" s="337"/>
      <c r="K5" s="336"/>
      <c r="L5" s="336"/>
    </row>
    <row r="6" spans="1:17" s="94" customFormat="1" ht="11.25" customHeight="1" x14ac:dyDescent="0.2">
      <c r="A6" s="338"/>
      <c r="B6" s="338"/>
      <c r="C6" s="338"/>
      <c r="D6" s="338"/>
      <c r="E6" s="336"/>
      <c r="F6" s="336"/>
      <c r="G6" s="336"/>
      <c r="H6" s="336"/>
      <c r="I6" s="337"/>
      <c r="J6" s="337"/>
      <c r="K6" s="336"/>
      <c r="L6" s="336"/>
    </row>
    <row r="7" spans="1:17" s="91" customFormat="1" ht="12" customHeight="1" x14ac:dyDescent="0.2">
      <c r="A7" s="634" t="s">
        <v>336</v>
      </c>
      <c r="B7" s="634"/>
      <c r="C7" s="634"/>
      <c r="D7" s="634"/>
      <c r="E7" s="634"/>
      <c r="F7" s="637" t="s">
        <v>104</v>
      </c>
      <c r="G7" s="638"/>
      <c r="H7" s="638"/>
      <c r="I7" s="638"/>
      <c r="J7" s="638"/>
      <c r="K7" s="638"/>
      <c r="L7" s="639"/>
      <c r="M7" s="96"/>
      <c r="N7" s="96"/>
      <c r="O7" s="96"/>
      <c r="P7" s="96"/>
      <c r="Q7" s="96"/>
    </row>
    <row r="8" spans="1:17" ht="21.75" customHeight="1" x14ac:dyDescent="0.2">
      <c r="A8" s="634"/>
      <c r="B8" s="634"/>
      <c r="C8" s="634"/>
      <c r="D8" s="634"/>
      <c r="E8" s="634"/>
      <c r="F8" s="640" t="s">
        <v>335</v>
      </c>
      <c r="G8" s="640" t="s">
        <v>337</v>
      </c>
      <c r="H8" s="640" t="s">
        <v>338</v>
      </c>
      <c r="I8" s="640" t="s">
        <v>339</v>
      </c>
      <c r="J8" s="640" t="s">
        <v>340</v>
      </c>
      <c r="K8" s="642" t="s">
        <v>341</v>
      </c>
      <c r="L8" s="643"/>
    </row>
    <row r="9" spans="1:17" ht="12" customHeight="1" x14ac:dyDescent="0.2">
      <c r="A9" s="634"/>
      <c r="B9" s="634"/>
      <c r="C9" s="634"/>
      <c r="D9" s="634"/>
      <c r="E9" s="634"/>
      <c r="F9" s="641"/>
      <c r="G9" s="641"/>
      <c r="H9" s="641"/>
      <c r="I9" s="641"/>
      <c r="J9" s="641"/>
      <c r="K9" s="339" t="s">
        <v>102</v>
      </c>
      <c r="L9" s="340" t="s">
        <v>342</v>
      </c>
    </row>
    <row r="10" spans="1:17" ht="12" customHeight="1" x14ac:dyDescent="0.2">
      <c r="A10" s="635"/>
      <c r="B10" s="635"/>
      <c r="C10" s="635"/>
      <c r="D10" s="635"/>
      <c r="E10" s="636"/>
      <c r="F10" s="341">
        <v>1</v>
      </c>
      <c r="G10" s="342">
        <v>2</v>
      </c>
      <c r="H10" s="342">
        <v>3</v>
      </c>
      <c r="I10" s="342">
        <v>4</v>
      </c>
      <c r="J10" s="342">
        <v>5</v>
      </c>
      <c r="K10" s="342">
        <v>6</v>
      </c>
      <c r="L10" s="342">
        <v>7</v>
      </c>
      <c r="M10" s="101"/>
    </row>
    <row r="11" spans="1:17" s="110" customFormat="1" ht="27.75" customHeight="1" x14ac:dyDescent="0.2">
      <c r="A11" s="620" t="s">
        <v>343</v>
      </c>
      <c r="B11" s="621"/>
      <c r="C11" s="621"/>
      <c r="D11" s="621"/>
      <c r="E11" s="622"/>
      <c r="F11" s="343"/>
      <c r="G11" s="343"/>
      <c r="H11" s="343"/>
      <c r="I11" s="343"/>
      <c r="J11" s="344"/>
      <c r="K11" s="343"/>
      <c r="L11" s="344"/>
    </row>
    <row r="12" spans="1:17" s="110" customFormat="1" ht="15.75" customHeight="1" x14ac:dyDescent="0.2">
      <c r="A12" s="345" t="s">
        <v>104</v>
      </c>
      <c r="B12" s="346"/>
      <c r="C12" s="347"/>
      <c r="D12" s="347"/>
      <c r="E12" s="348"/>
      <c r="F12" s="536">
        <v>3280</v>
      </c>
      <c r="G12" s="536">
        <v>2235</v>
      </c>
      <c r="H12" s="536">
        <v>3957</v>
      </c>
      <c r="I12" s="536">
        <v>2731</v>
      </c>
      <c r="J12" s="537">
        <v>3168</v>
      </c>
      <c r="K12" s="538">
        <v>112</v>
      </c>
      <c r="L12" s="349">
        <v>3.5353535353535355</v>
      </c>
    </row>
    <row r="13" spans="1:17" s="110" customFormat="1" ht="15" customHeight="1" x14ac:dyDescent="0.2">
      <c r="A13" s="350" t="s">
        <v>344</v>
      </c>
      <c r="B13" s="351" t="s">
        <v>345</v>
      </c>
      <c r="C13" s="347"/>
      <c r="D13" s="347"/>
      <c r="E13" s="348"/>
      <c r="F13" s="536">
        <v>1873</v>
      </c>
      <c r="G13" s="536">
        <v>1275</v>
      </c>
      <c r="H13" s="536">
        <v>2319</v>
      </c>
      <c r="I13" s="536">
        <v>1643</v>
      </c>
      <c r="J13" s="537">
        <v>1828</v>
      </c>
      <c r="K13" s="538">
        <v>45</v>
      </c>
      <c r="L13" s="349">
        <v>2.4617067833698032</v>
      </c>
    </row>
    <row r="14" spans="1:17" s="110" customFormat="1" ht="22.5" customHeight="1" x14ac:dyDescent="0.2">
      <c r="A14" s="350"/>
      <c r="B14" s="351" t="s">
        <v>346</v>
      </c>
      <c r="C14" s="347"/>
      <c r="D14" s="347"/>
      <c r="E14" s="348"/>
      <c r="F14" s="536">
        <v>1407</v>
      </c>
      <c r="G14" s="536">
        <v>960</v>
      </c>
      <c r="H14" s="536">
        <v>1638</v>
      </c>
      <c r="I14" s="536">
        <v>1088</v>
      </c>
      <c r="J14" s="537">
        <v>1340</v>
      </c>
      <c r="K14" s="538">
        <v>67</v>
      </c>
      <c r="L14" s="349">
        <v>5</v>
      </c>
    </row>
    <row r="15" spans="1:17" s="110" customFormat="1" ht="15" customHeight="1" x14ac:dyDescent="0.2">
      <c r="A15" s="350" t="s">
        <v>347</v>
      </c>
      <c r="B15" s="351" t="s">
        <v>108</v>
      </c>
      <c r="C15" s="347"/>
      <c r="D15" s="347"/>
      <c r="E15" s="348"/>
      <c r="F15" s="536">
        <v>806</v>
      </c>
      <c r="G15" s="536">
        <v>555</v>
      </c>
      <c r="H15" s="536">
        <v>1654</v>
      </c>
      <c r="I15" s="536">
        <v>543</v>
      </c>
      <c r="J15" s="537">
        <v>755</v>
      </c>
      <c r="K15" s="538">
        <v>51</v>
      </c>
      <c r="L15" s="349">
        <v>6.7549668874172184</v>
      </c>
    </row>
    <row r="16" spans="1:17" s="110" customFormat="1" ht="15" customHeight="1" x14ac:dyDescent="0.2">
      <c r="A16" s="350"/>
      <c r="B16" s="351" t="s">
        <v>109</v>
      </c>
      <c r="C16" s="347"/>
      <c r="D16" s="347"/>
      <c r="E16" s="348"/>
      <c r="F16" s="536">
        <v>2147</v>
      </c>
      <c r="G16" s="536">
        <v>1482</v>
      </c>
      <c r="H16" s="536">
        <v>2019</v>
      </c>
      <c r="I16" s="536">
        <v>1891</v>
      </c>
      <c r="J16" s="537">
        <v>2113</v>
      </c>
      <c r="K16" s="538">
        <v>34</v>
      </c>
      <c r="L16" s="349">
        <v>1.6090866067203029</v>
      </c>
    </row>
    <row r="17" spans="1:12" s="110" customFormat="1" ht="15" customHeight="1" x14ac:dyDescent="0.2">
      <c r="A17" s="350"/>
      <c r="B17" s="351" t="s">
        <v>110</v>
      </c>
      <c r="C17" s="347"/>
      <c r="D17" s="347"/>
      <c r="E17" s="348"/>
      <c r="F17" s="536">
        <v>287</v>
      </c>
      <c r="G17" s="536">
        <v>164</v>
      </c>
      <c r="H17" s="536">
        <v>248</v>
      </c>
      <c r="I17" s="536">
        <v>268</v>
      </c>
      <c r="J17" s="537">
        <v>265</v>
      </c>
      <c r="K17" s="538">
        <v>22</v>
      </c>
      <c r="L17" s="349">
        <v>8.3018867924528301</v>
      </c>
    </row>
    <row r="18" spans="1:12" s="110" customFormat="1" ht="15" customHeight="1" x14ac:dyDescent="0.2">
      <c r="A18" s="350"/>
      <c r="B18" s="351" t="s">
        <v>111</v>
      </c>
      <c r="C18" s="347"/>
      <c r="D18" s="347"/>
      <c r="E18" s="348"/>
      <c r="F18" s="536">
        <v>40</v>
      </c>
      <c r="G18" s="536">
        <v>34</v>
      </c>
      <c r="H18" s="536">
        <v>36</v>
      </c>
      <c r="I18" s="536">
        <v>29</v>
      </c>
      <c r="J18" s="537">
        <v>35</v>
      </c>
      <c r="K18" s="538">
        <v>5</v>
      </c>
      <c r="L18" s="349">
        <v>14.285714285714286</v>
      </c>
    </row>
    <row r="19" spans="1:12" s="110" customFormat="1" ht="15" customHeight="1" x14ac:dyDescent="0.2">
      <c r="A19" s="118" t="s">
        <v>113</v>
      </c>
      <c r="B19" s="119" t="s">
        <v>181</v>
      </c>
      <c r="C19" s="347"/>
      <c r="D19" s="347"/>
      <c r="E19" s="348"/>
      <c r="F19" s="536">
        <v>2105</v>
      </c>
      <c r="G19" s="536">
        <v>1415</v>
      </c>
      <c r="H19" s="536">
        <v>2943</v>
      </c>
      <c r="I19" s="536">
        <v>1808</v>
      </c>
      <c r="J19" s="537">
        <v>2107</v>
      </c>
      <c r="K19" s="538">
        <v>-2</v>
      </c>
      <c r="L19" s="349">
        <v>-9.4921689606074985E-2</v>
      </c>
    </row>
    <row r="20" spans="1:12" s="110" customFormat="1" ht="15" customHeight="1" x14ac:dyDescent="0.2">
      <c r="A20" s="118"/>
      <c r="B20" s="119" t="s">
        <v>182</v>
      </c>
      <c r="C20" s="347"/>
      <c r="D20" s="347"/>
      <c r="E20" s="348"/>
      <c r="F20" s="536">
        <v>1175</v>
      </c>
      <c r="G20" s="536">
        <v>820</v>
      </c>
      <c r="H20" s="536">
        <v>1014</v>
      </c>
      <c r="I20" s="536">
        <v>923</v>
      </c>
      <c r="J20" s="537">
        <v>1061</v>
      </c>
      <c r="K20" s="538">
        <v>114</v>
      </c>
      <c r="L20" s="349">
        <v>10.744580584354383</v>
      </c>
    </row>
    <row r="21" spans="1:12" s="110" customFormat="1" ht="15" customHeight="1" x14ac:dyDescent="0.2">
      <c r="A21" s="118" t="s">
        <v>113</v>
      </c>
      <c r="B21" s="119" t="s">
        <v>116</v>
      </c>
      <c r="C21" s="347"/>
      <c r="D21" s="347"/>
      <c r="E21" s="348"/>
      <c r="F21" s="536">
        <v>2555</v>
      </c>
      <c r="G21" s="536">
        <v>1627</v>
      </c>
      <c r="H21" s="536">
        <v>3027</v>
      </c>
      <c r="I21" s="536">
        <v>1983</v>
      </c>
      <c r="J21" s="537">
        <v>2467</v>
      </c>
      <c r="K21" s="538">
        <v>88</v>
      </c>
      <c r="L21" s="349">
        <v>3.5670855289825698</v>
      </c>
    </row>
    <row r="22" spans="1:12" s="110" customFormat="1" ht="15" customHeight="1" x14ac:dyDescent="0.2">
      <c r="A22" s="118"/>
      <c r="B22" s="119" t="s">
        <v>117</v>
      </c>
      <c r="C22" s="347"/>
      <c r="D22" s="347"/>
      <c r="E22" s="348"/>
      <c r="F22" s="536">
        <v>725</v>
      </c>
      <c r="G22" s="536">
        <v>607</v>
      </c>
      <c r="H22" s="536">
        <v>926</v>
      </c>
      <c r="I22" s="536">
        <v>747</v>
      </c>
      <c r="J22" s="537">
        <v>698</v>
      </c>
      <c r="K22" s="538">
        <v>27</v>
      </c>
      <c r="L22" s="349">
        <v>3.8681948424068766</v>
      </c>
    </row>
    <row r="23" spans="1:12" s="110" customFormat="1" ht="15" customHeight="1" x14ac:dyDescent="0.2">
      <c r="A23" s="352" t="s">
        <v>347</v>
      </c>
      <c r="B23" s="353" t="s">
        <v>193</v>
      </c>
      <c r="C23" s="354"/>
      <c r="D23" s="354"/>
      <c r="E23" s="355"/>
      <c r="F23" s="539">
        <v>48</v>
      </c>
      <c r="G23" s="539">
        <v>76</v>
      </c>
      <c r="H23" s="539">
        <v>755</v>
      </c>
      <c r="I23" s="539">
        <v>41</v>
      </c>
      <c r="J23" s="540">
        <v>65</v>
      </c>
      <c r="K23" s="541">
        <v>-17</v>
      </c>
      <c r="L23" s="356">
        <v>-26.153846153846153</v>
      </c>
    </row>
    <row r="24" spans="1:12" s="110" customFormat="1" ht="15" customHeight="1" x14ac:dyDescent="0.2">
      <c r="A24" s="623" t="s">
        <v>348</v>
      </c>
      <c r="B24" s="624"/>
      <c r="C24" s="624"/>
      <c r="D24" s="624"/>
      <c r="E24" s="625"/>
      <c r="F24" s="357"/>
      <c r="G24" s="357"/>
      <c r="H24" s="357"/>
      <c r="I24" s="357"/>
      <c r="J24" s="357"/>
      <c r="K24" s="358"/>
      <c r="L24" s="359"/>
    </row>
    <row r="25" spans="1:12" s="110" customFormat="1" ht="15" customHeight="1" x14ac:dyDescent="0.2">
      <c r="A25" s="360" t="s">
        <v>104</v>
      </c>
      <c r="B25" s="361"/>
      <c r="C25" s="362"/>
      <c r="D25" s="362"/>
      <c r="E25" s="363"/>
      <c r="F25" s="542">
        <v>32.6</v>
      </c>
      <c r="G25" s="542">
        <v>36.9</v>
      </c>
      <c r="H25" s="542">
        <v>40.700000000000003</v>
      </c>
      <c r="I25" s="542">
        <v>37.5</v>
      </c>
      <c r="J25" s="542">
        <v>30.6</v>
      </c>
      <c r="K25" s="543" t="s">
        <v>349</v>
      </c>
      <c r="L25" s="364">
        <v>2</v>
      </c>
    </row>
    <row r="26" spans="1:12" s="110" customFormat="1" ht="15" customHeight="1" x14ac:dyDescent="0.2">
      <c r="A26" s="365" t="s">
        <v>105</v>
      </c>
      <c r="B26" s="366" t="s">
        <v>345</v>
      </c>
      <c r="C26" s="362"/>
      <c r="D26" s="362"/>
      <c r="E26" s="363"/>
      <c r="F26" s="542">
        <v>33.6</v>
      </c>
      <c r="G26" s="542">
        <v>37.299999999999997</v>
      </c>
      <c r="H26" s="542">
        <v>39.700000000000003</v>
      </c>
      <c r="I26" s="542">
        <v>36.4</v>
      </c>
      <c r="J26" s="544">
        <v>28.6</v>
      </c>
      <c r="K26" s="543" t="s">
        <v>349</v>
      </c>
      <c r="L26" s="364">
        <v>5</v>
      </c>
    </row>
    <row r="27" spans="1:12" s="110" customFormat="1" ht="15" customHeight="1" x14ac:dyDescent="0.2">
      <c r="A27" s="365"/>
      <c r="B27" s="366" t="s">
        <v>346</v>
      </c>
      <c r="C27" s="362"/>
      <c r="D27" s="362"/>
      <c r="E27" s="363"/>
      <c r="F27" s="542">
        <v>31.2</v>
      </c>
      <c r="G27" s="542">
        <v>36.4</v>
      </c>
      <c r="H27" s="542">
        <v>42</v>
      </c>
      <c r="I27" s="542">
        <v>39</v>
      </c>
      <c r="J27" s="542">
        <v>33.299999999999997</v>
      </c>
      <c r="K27" s="543" t="s">
        <v>349</v>
      </c>
      <c r="L27" s="364">
        <v>-2.0999999999999979</v>
      </c>
    </row>
    <row r="28" spans="1:12" s="110" customFormat="1" ht="15" customHeight="1" x14ac:dyDescent="0.2">
      <c r="A28" s="365" t="s">
        <v>113</v>
      </c>
      <c r="B28" s="366" t="s">
        <v>108</v>
      </c>
      <c r="C28" s="362"/>
      <c r="D28" s="362"/>
      <c r="E28" s="363"/>
      <c r="F28" s="542">
        <v>49.9</v>
      </c>
      <c r="G28" s="542">
        <v>55.1</v>
      </c>
      <c r="H28" s="542">
        <v>50.3</v>
      </c>
      <c r="I28" s="542">
        <v>51.9</v>
      </c>
      <c r="J28" s="542">
        <v>44.6</v>
      </c>
      <c r="K28" s="543" t="s">
        <v>349</v>
      </c>
      <c r="L28" s="364">
        <v>5.2999999999999972</v>
      </c>
    </row>
    <row r="29" spans="1:12" s="110" customFormat="1" ht="11.25" x14ac:dyDescent="0.2">
      <c r="A29" s="365"/>
      <c r="B29" s="366" t="s">
        <v>109</v>
      </c>
      <c r="C29" s="362"/>
      <c r="D29" s="362"/>
      <c r="E29" s="363"/>
      <c r="F29" s="542">
        <v>28.2</v>
      </c>
      <c r="G29" s="542">
        <v>32.1</v>
      </c>
      <c r="H29" s="542">
        <v>36.4</v>
      </c>
      <c r="I29" s="542">
        <v>34.200000000000003</v>
      </c>
      <c r="J29" s="544">
        <v>27.2</v>
      </c>
      <c r="K29" s="543" t="s">
        <v>349</v>
      </c>
      <c r="L29" s="364">
        <v>1</v>
      </c>
    </row>
    <row r="30" spans="1:12" s="110" customFormat="1" ht="15" customHeight="1" x14ac:dyDescent="0.2">
      <c r="A30" s="365"/>
      <c r="B30" s="366" t="s">
        <v>110</v>
      </c>
      <c r="C30" s="362"/>
      <c r="D30" s="362"/>
      <c r="E30" s="363"/>
      <c r="F30" s="542">
        <v>19.2</v>
      </c>
      <c r="G30" s="542">
        <v>28.2</v>
      </c>
      <c r="H30" s="542">
        <v>39.9</v>
      </c>
      <c r="I30" s="542">
        <v>31.5</v>
      </c>
      <c r="J30" s="542">
        <v>21.9</v>
      </c>
      <c r="K30" s="543" t="s">
        <v>349</v>
      </c>
      <c r="L30" s="364">
        <v>-2.6999999999999993</v>
      </c>
    </row>
    <row r="31" spans="1:12" s="110" customFormat="1" ht="15" customHeight="1" x14ac:dyDescent="0.2">
      <c r="A31" s="365"/>
      <c r="B31" s="366" t="s">
        <v>111</v>
      </c>
      <c r="C31" s="362"/>
      <c r="D31" s="362"/>
      <c r="E31" s="363"/>
      <c r="F31" s="542">
        <v>32.5</v>
      </c>
      <c r="G31" s="542">
        <v>26.5</v>
      </c>
      <c r="H31" s="542">
        <v>36.1</v>
      </c>
      <c r="I31" s="542">
        <v>51.7</v>
      </c>
      <c r="J31" s="542">
        <v>22.9</v>
      </c>
      <c r="K31" s="543" t="s">
        <v>349</v>
      </c>
      <c r="L31" s="364">
        <v>9.6000000000000014</v>
      </c>
    </row>
    <row r="32" spans="1:12" s="110" customFormat="1" ht="15" customHeight="1" x14ac:dyDescent="0.2">
      <c r="A32" s="367" t="s">
        <v>113</v>
      </c>
      <c r="B32" s="368" t="s">
        <v>181</v>
      </c>
      <c r="C32" s="362"/>
      <c r="D32" s="362"/>
      <c r="E32" s="363"/>
      <c r="F32" s="542">
        <v>31.1</v>
      </c>
      <c r="G32" s="542">
        <v>34.700000000000003</v>
      </c>
      <c r="H32" s="542">
        <v>39.6</v>
      </c>
      <c r="I32" s="542">
        <v>36.299999999999997</v>
      </c>
      <c r="J32" s="544">
        <v>28.2</v>
      </c>
      <c r="K32" s="543" t="s">
        <v>349</v>
      </c>
      <c r="L32" s="364">
        <v>2.9000000000000021</v>
      </c>
    </row>
    <row r="33" spans="1:12" s="110" customFormat="1" ht="15" customHeight="1" x14ac:dyDescent="0.2">
      <c r="A33" s="367"/>
      <c r="B33" s="368" t="s">
        <v>182</v>
      </c>
      <c r="C33" s="362"/>
      <c r="D33" s="362"/>
      <c r="E33" s="363"/>
      <c r="F33" s="542">
        <v>35.200000000000003</v>
      </c>
      <c r="G33" s="542">
        <v>40.6</v>
      </c>
      <c r="H33" s="542">
        <v>42.9</v>
      </c>
      <c r="I33" s="542">
        <v>39.700000000000003</v>
      </c>
      <c r="J33" s="542">
        <v>35.1</v>
      </c>
      <c r="K33" s="543" t="s">
        <v>349</v>
      </c>
      <c r="L33" s="364">
        <v>0.10000000000000142</v>
      </c>
    </row>
    <row r="34" spans="1:12" s="369" customFormat="1" ht="15" customHeight="1" x14ac:dyDescent="0.2">
      <c r="A34" s="367" t="s">
        <v>113</v>
      </c>
      <c r="B34" s="368" t="s">
        <v>116</v>
      </c>
      <c r="C34" s="362"/>
      <c r="D34" s="362"/>
      <c r="E34" s="363"/>
      <c r="F34" s="542">
        <v>29.8</v>
      </c>
      <c r="G34" s="542">
        <v>33.9</v>
      </c>
      <c r="H34" s="542">
        <v>35.700000000000003</v>
      </c>
      <c r="I34" s="542">
        <v>33</v>
      </c>
      <c r="J34" s="542">
        <v>28.1</v>
      </c>
      <c r="K34" s="543" t="s">
        <v>349</v>
      </c>
      <c r="L34" s="364">
        <v>1.6999999999999993</v>
      </c>
    </row>
    <row r="35" spans="1:12" s="369" customFormat="1" ht="11.25" x14ac:dyDescent="0.2">
      <c r="A35" s="370"/>
      <c r="B35" s="371" t="s">
        <v>117</v>
      </c>
      <c r="C35" s="372"/>
      <c r="D35" s="372"/>
      <c r="E35" s="373"/>
      <c r="F35" s="545">
        <v>42.3</v>
      </c>
      <c r="G35" s="545">
        <v>45</v>
      </c>
      <c r="H35" s="545">
        <v>53.9</v>
      </c>
      <c r="I35" s="545">
        <v>49.4</v>
      </c>
      <c r="J35" s="546">
        <v>39.200000000000003</v>
      </c>
      <c r="K35" s="547" t="s">
        <v>349</v>
      </c>
      <c r="L35" s="374">
        <v>3.0999999999999943</v>
      </c>
    </row>
    <row r="36" spans="1:12" s="369" customFormat="1" ht="15.95" customHeight="1" x14ac:dyDescent="0.2">
      <c r="A36" s="375" t="s">
        <v>350</v>
      </c>
      <c r="B36" s="376"/>
      <c r="C36" s="377"/>
      <c r="D36" s="376"/>
      <c r="E36" s="378"/>
      <c r="F36" s="548">
        <v>3216</v>
      </c>
      <c r="G36" s="548">
        <v>2149</v>
      </c>
      <c r="H36" s="548">
        <v>3084</v>
      </c>
      <c r="I36" s="548">
        <v>2676</v>
      </c>
      <c r="J36" s="548">
        <v>3079</v>
      </c>
      <c r="K36" s="549">
        <v>137</v>
      </c>
      <c r="L36" s="380">
        <v>4.4494965898018837</v>
      </c>
    </row>
    <row r="37" spans="1:12" s="369" customFormat="1" ht="15.95" customHeight="1" x14ac:dyDescent="0.2">
      <c r="A37" s="381"/>
      <c r="B37" s="382" t="s">
        <v>113</v>
      </c>
      <c r="C37" s="382" t="s">
        <v>351</v>
      </c>
      <c r="D37" s="382"/>
      <c r="E37" s="383"/>
      <c r="F37" s="548">
        <v>1048</v>
      </c>
      <c r="G37" s="548">
        <v>794</v>
      </c>
      <c r="H37" s="548">
        <v>1254</v>
      </c>
      <c r="I37" s="548">
        <v>1003</v>
      </c>
      <c r="J37" s="548">
        <v>942</v>
      </c>
      <c r="K37" s="549">
        <v>106</v>
      </c>
      <c r="L37" s="380">
        <v>11.252653927813164</v>
      </c>
    </row>
    <row r="38" spans="1:12" s="369" customFormat="1" ht="15.95" customHeight="1" x14ac:dyDescent="0.2">
      <c r="A38" s="381"/>
      <c r="B38" s="384" t="s">
        <v>105</v>
      </c>
      <c r="C38" s="384" t="s">
        <v>106</v>
      </c>
      <c r="D38" s="385"/>
      <c r="E38" s="383"/>
      <c r="F38" s="548">
        <v>1839</v>
      </c>
      <c r="G38" s="548">
        <v>1221</v>
      </c>
      <c r="H38" s="548">
        <v>1809</v>
      </c>
      <c r="I38" s="548">
        <v>1608</v>
      </c>
      <c r="J38" s="550">
        <v>1771</v>
      </c>
      <c r="K38" s="549">
        <v>68</v>
      </c>
      <c r="L38" s="380">
        <v>3.839638622247318</v>
      </c>
    </row>
    <row r="39" spans="1:12" s="369" customFormat="1" ht="15.95" customHeight="1" x14ac:dyDescent="0.2">
      <c r="A39" s="381"/>
      <c r="B39" s="385"/>
      <c r="C39" s="382" t="s">
        <v>352</v>
      </c>
      <c r="D39" s="385"/>
      <c r="E39" s="383"/>
      <c r="F39" s="548">
        <v>618</v>
      </c>
      <c r="G39" s="548">
        <v>456</v>
      </c>
      <c r="H39" s="548">
        <v>719</v>
      </c>
      <c r="I39" s="548">
        <v>586</v>
      </c>
      <c r="J39" s="548">
        <v>507</v>
      </c>
      <c r="K39" s="549">
        <v>111</v>
      </c>
      <c r="L39" s="380">
        <v>21.893491124260354</v>
      </c>
    </row>
    <row r="40" spans="1:12" s="369" customFormat="1" ht="15.95" customHeight="1" x14ac:dyDescent="0.2">
      <c r="A40" s="381"/>
      <c r="B40" s="384"/>
      <c r="C40" s="384" t="s">
        <v>107</v>
      </c>
      <c r="D40" s="385"/>
      <c r="E40" s="383"/>
      <c r="F40" s="548">
        <v>1377</v>
      </c>
      <c r="G40" s="548">
        <v>928</v>
      </c>
      <c r="H40" s="548">
        <v>1275</v>
      </c>
      <c r="I40" s="548">
        <v>1068</v>
      </c>
      <c r="J40" s="548">
        <v>1308</v>
      </c>
      <c r="K40" s="549">
        <v>69</v>
      </c>
      <c r="L40" s="380">
        <v>5.2752293577981648</v>
      </c>
    </row>
    <row r="41" spans="1:12" s="369" customFormat="1" ht="24" customHeight="1" x14ac:dyDescent="0.2">
      <c r="A41" s="381"/>
      <c r="B41" s="385"/>
      <c r="C41" s="382" t="s">
        <v>352</v>
      </c>
      <c r="D41" s="385"/>
      <c r="E41" s="383"/>
      <c r="F41" s="548">
        <v>430</v>
      </c>
      <c r="G41" s="548">
        <v>338</v>
      </c>
      <c r="H41" s="548">
        <v>535</v>
      </c>
      <c r="I41" s="548">
        <v>417</v>
      </c>
      <c r="J41" s="550">
        <v>435</v>
      </c>
      <c r="K41" s="549">
        <v>-5</v>
      </c>
      <c r="L41" s="380">
        <v>-1.1494252873563218</v>
      </c>
    </row>
    <row r="42" spans="1:12" s="110" customFormat="1" ht="15" customHeight="1" x14ac:dyDescent="0.2">
      <c r="A42" s="381"/>
      <c r="B42" s="384" t="s">
        <v>113</v>
      </c>
      <c r="C42" s="384" t="s">
        <v>353</v>
      </c>
      <c r="D42" s="385"/>
      <c r="E42" s="383"/>
      <c r="F42" s="548">
        <v>760</v>
      </c>
      <c r="G42" s="548">
        <v>488</v>
      </c>
      <c r="H42" s="548">
        <v>874</v>
      </c>
      <c r="I42" s="548">
        <v>509</v>
      </c>
      <c r="J42" s="548">
        <v>686</v>
      </c>
      <c r="K42" s="549">
        <v>74</v>
      </c>
      <c r="L42" s="380">
        <v>10.787172011661808</v>
      </c>
    </row>
    <row r="43" spans="1:12" s="110" customFormat="1" ht="15" customHeight="1" x14ac:dyDescent="0.2">
      <c r="A43" s="381"/>
      <c r="B43" s="385"/>
      <c r="C43" s="382" t="s">
        <v>352</v>
      </c>
      <c r="D43" s="385"/>
      <c r="E43" s="383"/>
      <c r="F43" s="548">
        <v>379</v>
      </c>
      <c r="G43" s="548">
        <v>269</v>
      </c>
      <c r="H43" s="548">
        <v>440</v>
      </c>
      <c r="I43" s="548">
        <v>264</v>
      </c>
      <c r="J43" s="548">
        <v>306</v>
      </c>
      <c r="K43" s="549">
        <v>73</v>
      </c>
      <c r="L43" s="380">
        <v>23.856209150326798</v>
      </c>
    </row>
    <row r="44" spans="1:12" s="110" customFormat="1" ht="15" customHeight="1" x14ac:dyDescent="0.2">
      <c r="A44" s="381"/>
      <c r="B44" s="384"/>
      <c r="C44" s="366" t="s">
        <v>109</v>
      </c>
      <c r="D44" s="385"/>
      <c r="E44" s="383"/>
      <c r="F44" s="548">
        <v>2130</v>
      </c>
      <c r="G44" s="548">
        <v>1464</v>
      </c>
      <c r="H44" s="548">
        <v>1926</v>
      </c>
      <c r="I44" s="548">
        <v>1871</v>
      </c>
      <c r="J44" s="550">
        <v>2093</v>
      </c>
      <c r="K44" s="549">
        <v>37</v>
      </c>
      <c r="L44" s="380">
        <v>1.7677974199713331</v>
      </c>
    </row>
    <row r="45" spans="1:12" s="110" customFormat="1" ht="15" customHeight="1" x14ac:dyDescent="0.2">
      <c r="A45" s="381"/>
      <c r="B45" s="385"/>
      <c r="C45" s="382" t="s">
        <v>352</v>
      </c>
      <c r="D45" s="385"/>
      <c r="E45" s="383"/>
      <c r="F45" s="548">
        <v>601</v>
      </c>
      <c r="G45" s="548">
        <v>470</v>
      </c>
      <c r="H45" s="548">
        <v>702</v>
      </c>
      <c r="I45" s="548">
        <v>640</v>
      </c>
      <c r="J45" s="548">
        <v>570</v>
      </c>
      <c r="K45" s="549">
        <v>31</v>
      </c>
      <c r="L45" s="380">
        <v>5.4385964912280702</v>
      </c>
    </row>
    <row r="46" spans="1:12" s="110" customFormat="1" ht="15" customHeight="1" x14ac:dyDescent="0.2">
      <c r="A46" s="381"/>
      <c r="B46" s="384"/>
      <c r="C46" s="366" t="s">
        <v>110</v>
      </c>
      <c r="D46" s="385"/>
      <c r="E46" s="383"/>
      <c r="F46" s="548">
        <v>286</v>
      </c>
      <c r="G46" s="548">
        <v>163</v>
      </c>
      <c r="H46" s="548">
        <v>248</v>
      </c>
      <c r="I46" s="548">
        <v>267</v>
      </c>
      <c r="J46" s="548">
        <v>265</v>
      </c>
      <c r="K46" s="549">
        <v>21</v>
      </c>
      <c r="L46" s="380">
        <v>7.9245283018867925</v>
      </c>
    </row>
    <row r="47" spans="1:12" s="110" customFormat="1" ht="15" customHeight="1" x14ac:dyDescent="0.2">
      <c r="A47" s="381"/>
      <c r="B47" s="385"/>
      <c r="C47" s="382" t="s">
        <v>352</v>
      </c>
      <c r="D47" s="385"/>
      <c r="E47" s="383"/>
      <c r="F47" s="548">
        <v>55</v>
      </c>
      <c r="G47" s="548">
        <v>46</v>
      </c>
      <c r="H47" s="548">
        <v>99</v>
      </c>
      <c r="I47" s="548">
        <v>84</v>
      </c>
      <c r="J47" s="550">
        <v>58</v>
      </c>
      <c r="K47" s="549">
        <v>-3</v>
      </c>
      <c r="L47" s="380">
        <v>-5.1724137931034484</v>
      </c>
    </row>
    <row r="48" spans="1:12" s="110" customFormat="1" ht="15" customHeight="1" x14ac:dyDescent="0.2">
      <c r="A48" s="381"/>
      <c r="B48" s="385"/>
      <c r="C48" s="366" t="s">
        <v>111</v>
      </c>
      <c r="D48" s="386"/>
      <c r="E48" s="387"/>
      <c r="F48" s="548">
        <v>40</v>
      </c>
      <c r="G48" s="548">
        <v>34</v>
      </c>
      <c r="H48" s="548">
        <v>36</v>
      </c>
      <c r="I48" s="548">
        <v>29</v>
      </c>
      <c r="J48" s="548">
        <v>35</v>
      </c>
      <c r="K48" s="549">
        <v>5</v>
      </c>
      <c r="L48" s="380">
        <v>14.285714285714286</v>
      </c>
    </row>
    <row r="49" spans="1:12" s="110" customFormat="1" ht="15" customHeight="1" x14ac:dyDescent="0.2">
      <c r="A49" s="381"/>
      <c r="B49" s="385"/>
      <c r="C49" s="382" t="s">
        <v>352</v>
      </c>
      <c r="D49" s="385"/>
      <c r="E49" s="383"/>
      <c r="F49" s="548">
        <v>13</v>
      </c>
      <c r="G49" s="548">
        <v>9</v>
      </c>
      <c r="H49" s="548">
        <v>13</v>
      </c>
      <c r="I49" s="548">
        <v>15</v>
      </c>
      <c r="J49" s="548">
        <v>8</v>
      </c>
      <c r="K49" s="549">
        <v>5</v>
      </c>
      <c r="L49" s="380">
        <v>62.5</v>
      </c>
    </row>
    <row r="50" spans="1:12" s="110" customFormat="1" ht="15" customHeight="1" x14ac:dyDescent="0.2">
      <c r="A50" s="381"/>
      <c r="B50" s="384" t="s">
        <v>113</v>
      </c>
      <c r="C50" s="382" t="s">
        <v>181</v>
      </c>
      <c r="D50" s="385"/>
      <c r="E50" s="383"/>
      <c r="F50" s="548">
        <v>2048</v>
      </c>
      <c r="G50" s="548">
        <v>1333</v>
      </c>
      <c r="H50" s="548">
        <v>2093</v>
      </c>
      <c r="I50" s="548">
        <v>1755</v>
      </c>
      <c r="J50" s="550">
        <v>2025</v>
      </c>
      <c r="K50" s="549">
        <v>23</v>
      </c>
      <c r="L50" s="380">
        <v>1.1358024691358024</v>
      </c>
    </row>
    <row r="51" spans="1:12" s="110" customFormat="1" ht="15" customHeight="1" x14ac:dyDescent="0.2">
      <c r="A51" s="381"/>
      <c r="B51" s="385"/>
      <c r="C51" s="382" t="s">
        <v>352</v>
      </c>
      <c r="D51" s="385"/>
      <c r="E51" s="383"/>
      <c r="F51" s="548">
        <v>637</v>
      </c>
      <c r="G51" s="548">
        <v>463</v>
      </c>
      <c r="H51" s="548">
        <v>829</v>
      </c>
      <c r="I51" s="548">
        <v>637</v>
      </c>
      <c r="J51" s="548">
        <v>572</v>
      </c>
      <c r="K51" s="549">
        <v>65</v>
      </c>
      <c r="L51" s="380">
        <v>11.363636363636363</v>
      </c>
    </row>
    <row r="52" spans="1:12" s="110" customFormat="1" ht="15" customHeight="1" x14ac:dyDescent="0.2">
      <c r="A52" s="381"/>
      <c r="B52" s="384"/>
      <c r="C52" s="382" t="s">
        <v>182</v>
      </c>
      <c r="D52" s="385"/>
      <c r="E52" s="383"/>
      <c r="F52" s="548">
        <v>1168</v>
      </c>
      <c r="G52" s="548">
        <v>816</v>
      </c>
      <c r="H52" s="548">
        <v>991</v>
      </c>
      <c r="I52" s="548">
        <v>921</v>
      </c>
      <c r="J52" s="548">
        <v>1054</v>
      </c>
      <c r="K52" s="549">
        <v>114</v>
      </c>
      <c r="L52" s="380">
        <v>10.815939278937382</v>
      </c>
    </row>
    <row r="53" spans="1:12" s="269" customFormat="1" ht="11.25" customHeight="1" x14ac:dyDescent="0.2">
      <c r="A53" s="381"/>
      <c r="B53" s="385"/>
      <c r="C53" s="382" t="s">
        <v>352</v>
      </c>
      <c r="D53" s="385"/>
      <c r="E53" s="383"/>
      <c r="F53" s="548">
        <v>411</v>
      </c>
      <c r="G53" s="548">
        <v>331</v>
      </c>
      <c r="H53" s="548">
        <v>425</v>
      </c>
      <c r="I53" s="548">
        <v>366</v>
      </c>
      <c r="J53" s="550">
        <v>370</v>
      </c>
      <c r="K53" s="549">
        <v>41</v>
      </c>
      <c r="L53" s="380">
        <v>11.081081081081081</v>
      </c>
    </row>
    <row r="54" spans="1:12" s="151" customFormat="1" ht="12.75" customHeight="1" x14ac:dyDescent="0.2">
      <c r="A54" s="381"/>
      <c r="B54" s="384" t="s">
        <v>113</v>
      </c>
      <c r="C54" s="384" t="s">
        <v>116</v>
      </c>
      <c r="D54" s="385"/>
      <c r="E54" s="383"/>
      <c r="F54" s="548">
        <v>2498</v>
      </c>
      <c r="G54" s="548">
        <v>1552</v>
      </c>
      <c r="H54" s="548">
        <v>2241</v>
      </c>
      <c r="I54" s="548">
        <v>1936</v>
      </c>
      <c r="J54" s="548">
        <v>2389</v>
      </c>
      <c r="K54" s="549">
        <v>109</v>
      </c>
      <c r="L54" s="380">
        <v>4.5625784847216408</v>
      </c>
    </row>
    <row r="55" spans="1:12" ht="11.25" x14ac:dyDescent="0.2">
      <c r="A55" s="381"/>
      <c r="B55" s="385"/>
      <c r="C55" s="382" t="s">
        <v>352</v>
      </c>
      <c r="D55" s="385"/>
      <c r="E55" s="383"/>
      <c r="F55" s="548">
        <v>744</v>
      </c>
      <c r="G55" s="548">
        <v>526</v>
      </c>
      <c r="H55" s="548">
        <v>799</v>
      </c>
      <c r="I55" s="548">
        <v>638</v>
      </c>
      <c r="J55" s="548">
        <v>671</v>
      </c>
      <c r="K55" s="549">
        <v>73</v>
      </c>
      <c r="L55" s="380">
        <v>10.879284649776453</v>
      </c>
    </row>
    <row r="56" spans="1:12" ht="14.25" customHeight="1" x14ac:dyDescent="0.2">
      <c r="A56" s="381"/>
      <c r="B56" s="385"/>
      <c r="C56" s="384" t="s">
        <v>117</v>
      </c>
      <c r="D56" s="385"/>
      <c r="E56" s="383"/>
      <c r="F56" s="548">
        <v>718</v>
      </c>
      <c r="G56" s="548">
        <v>596</v>
      </c>
      <c r="H56" s="548">
        <v>840</v>
      </c>
      <c r="I56" s="548">
        <v>739</v>
      </c>
      <c r="J56" s="548">
        <v>687</v>
      </c>
      <c r="K56" s="549">
        <v>31</v>
      </c>
      <c r="L56" s="380">
        <v>4.512372634643377</v>
      </c>
    </row>
    <row r="57" spans="1:12" ht="18.75" customHeight="1" x14ac:dyDescent="0.2">
      <c r="A57" s="388"/>
      <c r="B57" s="389"/>
      <c r="C57" s="390" t="s">
        <v>352</v>
      </c>
      <c r="D57" s="389"/>
      <c r="E57" s="391"/>
      <c r="F57" s="551">
        <v>304</v>
      </c>
      <c r="G57" s="552">
        <v>268</v>
      </c>
      <c r="H57" s="552">
        <v>453</v>
      </c>
      <c r="I57" s="552">
        <v>365</v>
      </c>
      <c r="J57" s="552">
        <v>269</v>
      </c>
      <c r="K57" s="553">
        <f t="shared" ref="K57" si="0">IF(OR(F57=".",J57=".")=TRUE,".",IF(OR(F57="*",J57="*")=TRUE,"*",IF(AND(F57="-",J57="-")=TRUE,"-",IF(AND(ISNUMBER(J57),ISNUMBER(F57))=TRUE,IF(F57-J57=0,0,F57-J57),IF(ISNUMBER(F57)=TRUE,F57,-J57)))))</f>
        <v>35</v>
      </c>
      <c r="L57" s="392">
        <f t="shared" ref="L57" si="1">IF(K57 =".",".",IF(K57 ="*","*",IF(K57="-","-",IF(K57=0,0,IF(OR(J57="-",J57=".",F57="-",F57=".")=TRUE,"X",IF(J57=0,"0,0",IF(ABS(K57*100/J57)&gt;250,".X",(K57*100/J57))))))))</f>
        <v>13.011152416356877</v>
      </c>
    </row>
    <row r="58" spans="1:12" ht="11.25" x14ac:dyDescent="0.2">
      <c r="A58" s="393"/>
      <c r="B58" s="385"/>
      <c r="C58" s="382"/>
      <c r="D58" s="385"/>
      <c r="E58" s="385"/>
      <c r="F58" s="394"/>
      <c r="G58" s="394"/>
      <c r="H58" s="394"/>
      <c r="I58" s="379"/>
      <c r="J58" s="394"/>
      <c r="K58" s="395"/>
      <c r="L58" s="269" t="s">
        <v>45</v>
      </c>
    </row>
    <row r="59" spans="1:12" ht="20.25" customHeight="1" x14ac:dyDescent="0.2">
      <c r="A59" s="626" t="s">
        <v>354</v>
      </c>
      <c r="B59" s="627"/>
      <c r="C59" s="627"/>
      <c r="D59" s="626"/>
      <c r="E59" s="627"/>
      <c r="F59" s="627"/>
      <c r="G59" s="627"/>
      <c r="H59" s="627"/>
      <c r="I59" s="627"/>
      <c r="J59" s="627"/>
      <c r="K59" s="627"/>
      <c r="L59" s="627"/>
    </row>
    <row r="60" spans="1:12" ht="11.25" customHeight="1" x14ac:dyDescent="0.2">
      <c r="A60" s="628" t="s">
        <v>355</v>
      </c>
      <c r="B60" s="629"/>
      <c r="C60" s="629"/>
      <c r="D60" s="629"/>
      <c r="E60" s="629"/>
      <c r="F60" s="629"/>
      <c r="G60" s="629"/>
      <c r="H60" s="629"/>
      <c r="I60" s="629"/>
      <c r="J60" s="629"/>
      <c r="K60" s="629"/>
      <c r="L60" s="629"/>
    </row>
    <row r="61" spans="1:12" ht="12.75" customHeight="1" x14ac:dyDescent="0.2">
      <c r="A61" s="630" t="s">
        <v>356</v>
      </c>
      <c r="B61" s="631"/>
      <c r="C61" s="631"/>
      <c r="D61" s="631"/>
      <c r="E61" s="631"/>
      <c r="F61" s="631"/>
      <c r="G61" s="631"/>
      <c r="H61" s="631"/>
      <c r="I61" s="631"/>
      <c r="J61" s="631"/>
      <c r="K61" s="631"/>
      <c r="L61" s="631"/>
    </row>
    <row r="62" spans="1:12" ht="15.95" customHeight="1" x14ac:dyDescent="0.2">
      <c r="A62" s="396"/>
      <c r="B62" s="396"/>
      <c r="C62" s="396"/>
      <c r="D62" s="396"/>
      <c r="E62" s="396"/>
      <c r="F62" s="396"/>
      <c r="G62" s="396"/>
      <c r="H62" s="396"/>
      <c r="I62" s="396"/>
      <c r="J62" s="397"/>
      <c r="K62" s="397"/>
      <c r="L62" s="398"/>
    </row>
    <row r="63" spans="1:12" ht="15.95" customHeight="1" x14ac:dyDescent="0.2">
      <c r="A63" s="398"/>
      <c r="B63" s="399"/>
      <c r="C63" s="398"/>
      <c r="D63" s="399"/>
      <c r="E63" s="399"/>
      <c r="F63" s="397"/>
      <c r="G63" s="397"/>
      <c r="H63" s="397"/>
      <c r="I63" s="397"/>
      <c r="J63" s="397"/>
      <c r="K63" s="397"/>
      <c r="L63" s="400"/>
    </row>
    <row r="64" spans="1:12" ht="15.95" customHeight="1" x14ac:dyDescent="0.2">
      <c r="A64" s="398"/>
      <c r="B64" s="399"/>
      <c r="C64" s="398"/>
      <c r="D64" s="399"/>
      <c r="E64" s="399"/>
      <c r="F64" s="397"/>
      <c r="G64" s="397"/>
      <c r="H64" s="397"/>
      <c r="I64" s="397"/>
      <c r="J64" s="397"/>
      <c r="K64" s="397"/>
      <c r="L64" s="400"/>
    </row>
    <row r="65" spans="12:12" ht="15.95" customHeight="1" x14ac:dyDescent="0.2">
      <c r="L65" s="401"/>
    </row>
  </sheetData>
  <mergeCells count="15">
    <mergeCell ref="A3:L3"/>
    <mergeCell ref="A5:D5"/>
    <mergeCell ref="A7:E10"/>
    <mergeCell ref="F7:L7"/>
    <mergeCell ref="F8:F9"/>
    <mergeCell ref="G8:G9"/>
    <mergeCell ref="H8:H9"/>
    <mergeCell ref="I8:I9"/>
    <mergeCell ref="J8:J9"/>
    <mergeCell ref="K8:L8"/>
    <mergeCell ref="A11:E11"/>
    <mergeCell ref="A24:E24"/>
    <mergeCell ref="A59:L59"/>
    <mergeCell ref="A60:L60"/>
    <mergeCell ref="A61:L61"/>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47" t="s">
        <v>358</v>
      </c>
      <c r="E7" s="648"/>
      <c r="F7" s="648"/>
      <c r="G7" s="648"/>
      <c r="H7" s="649"/>
      <c r="I7" s="650" t="s">
        <v>359</v>
      </c>
      <c r="J7" s="651"/>
      <c r="K7" s="96"/>
      <c r="L7" s="96"/>
      <c r="M7" s="96"/>
      <c r="N7" s="96"/>
      <c r="O7" s="96"/>
    </row>
    <row r="8" spans="1:15" ht="21.75" customHeight="1" x14ac:dyDescent="0.2">
      <c r="A8" s="616"/>
      <c r="B8" s="617"/>
      <c r="C8" s="583"/>
      <c r="D8" s="566" t="s">
        <v>335</v>
      </c>
      <c r="E8" s="566" t="s">
        <v>337</v>
      </c>
      <c r="F8" s="566" t="s">
        <v>338</v>
      </c>
      <c r="G8" s="566" t="s">
        <v>339</v>
      </c>
      <c r="H8" s="566" t="s">
        <v>340</v>
      </c>
      <c r="I8" s="652"/>
      <c r="J8" s="653"/>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3280</v>
      </c>
      <c r="E11" s="114">
        <v>2235</v>
      </c>
      <c r="F11" s="114">
        <v>3957</v>
      </c>
      <c r="G11" s="114">
        <v>2731</v>
      </c>
      <c r="H11" s="140">
        <v>3168</v>
      </c>
      <c r="I11" s="115">
        <v>112</v>
      </c>
      <c r="J11" s="116">
        <v>3.5353535353535355</v>
      </c>
    </row>
    <row r="12" spans="1:15" s="110" customFormat="1" ht="24.95" customHeight="1" x14ac:dyDescent="0.2">
      <c r="A12" s="193" t="s">
        <v>132</v>
      </c>
      <c r="B12" s="194" t="s">
        <v>133</v>
      </c>
      <c r="C12" s="113">
        <v>3.5975609756097562</v>
      </c>
      <c r="D12" s="115">
        <v>118</v>
      </c>
      <c r="E12" s="114">
        <v>105</v>
      </c>
      <c r="F12" s="114">
        <v>340</v>
      </c>
      <c r="G12" s="114">
        <v>212</v>
      </c>
      <c r="H12" s="140">
        <v>108</v>
      </c>
      <c r="I12" s="115">
        <v>10</v>
      </c>
      <c r="J12" s="116">
        <v>9.2592592592592595</v>
      </c>
    </row>
    <row r="13" spans="1:15" s="110" customFormat="1" ht="24.95" customHeight="1" x14ac:dyDescent="0.2">
      <c r="A13" s="193" t="s">
        <v>134</v>
      </c>
      <c r="B13" s="199" t="s">
        <v>214</v>
      </c>
      <c r="C13" s="113">
        <v>2.2865853658536586</v>
      </c>
      <c r="D13" s="115">
        <v>75</v>
      </c>
      <c r="E13" s="114">
        <v>23</v>
      </c>
      <c r="F13" s="114">
        <v>42</v>
      </c>
      <c r="G13" s="114">
        <v>45</v>
      </c>
      <c r="H13" s="140">
        <v>57</v>
      </c>
      <c r="I13" s="115">
        <v>18</v>
      </c>
      <c r="J13" s="116">
        <v>31.578947368421051</v>
      </c>
    </row>
    <row r="14" spans="1:15" s="287" customFormat="1" ht="24.95" customHeight="1" x14ac:dyDescent="0.2">
      <c r="A14" s="193" t="s">
        <v>215</v>
      </c>
      <c r="B14" s="199" t="s">
        <v>137</v>
      </c>
      <c r="C14" s="113">
        <v>14.878048780487806</v>
      </c>
      <c r="D14" s="115">
        <v>488</v>
      </c>
      <c r="E14" s="114">
        <v>359</v>
      </c>
      <c r="F14" s="114">
        <v>733</v>
      </c>
      <c r="G14" s="114">
        <v>372</v>
      </c>
      <c r="H14" s="140">
        <v>597</v>
      </c>
      <c r="I14" s="115">
        <v>-109</v>
      </c>
      <c r="J14" s="116">
        <v>-18.257956448911223</v>
      </c>
      <c r="K14" s="110"/>
      <c r="L14" s="110"/>
      <c r="M14" s="110"/>
      <c r="N14" s="110"/>
      <c r="O14" s="110"/>
    </row>
    <row r="15" spans="1:15" s="110" customFormat="1" ht="24.95" customHeight="1" x14ac:dyDescent="0.2">
      <c r="A15" s="193" t="s">
        <v>216</v>
      </c>
      <c r="B15" s="199" t="s">
        <v>217</v>
      </c>
      <c r="C15" s="113">
        <v>4.7865853658536581</v>
      </c>
      <c r="D15" s="115">
        <v>157</v>
      </c>
      <c r="E15" s="114">
        <v>140</v>
      </c>
      <c r="F15" s="114">
        <v>287</v>
      </c>
      <c r="G15" s="114">
        <v>129</v>
      </c>
      <c r="H15" s="140">
        <v>173</v>
      </c>
      <c r="I15" s="115">
        <v>-16</v>
      </c>
      <c r="J15" s="116">
        <v>-9.2485549132947984</v>
      </c>
    </row>
    <row r="16" spans="1:15" s="287" customFormat="1" ht="24.95" customHeight="1" x14ac:dyDescent="0.2">
      <c r="A16" s="193" t="s">
        <v>218</v>
      </c>
      <c r="B16" s="199" t="s">
        <v>141</v>
      </c>
      <c r="C16" s="113">
        <v>7.8048780487804876</v>
      </c>
      <c r="D16" s="115">
        <v>256</v>
      </c>
      <c r="E16" s="114">
        <v>191</v>
      </c>
      <c r="F16" s="114">
        <v>376</v>
      </c>
      <c r="G16" s="114">
        <v>196</v>
      </c>
      <c r="H16" s="140">
        <v>348</v>
      </c>
      <c r="I16" s="115">
        <v>-92</v>
      </c>
      <c r="J16" s="116">
        <v>-26.436781609195403</v>
      </c>
      <c r="K16" s="110"/>
      <c r="L16" s="110"/>
      <c r="M16" s="110"/>
      <c r="N16" s="110"/>
      <c r="O16" s="110"/>
    </row>
    <row r="17" spans="1:15" s="110" customFormat="1" ht="24.95" customHeight="1" x14ac:dyDescent="0.2">
      <c r="A17" s="193" t="s">
        <v>142</v>
      </c>
      <c r="B17" s="199" t="s">
        <v>220</v>
      </c>
      <c r="C17" s="113">
        <v>2.2865853658536586</v>
      </c>
      <c r="D17" s="115">
        <v>75</v>
      </c>
      <c r="E17" s="114">
        <v>28</v>
      </c>
      <c r="F17" s="114">
        <v>70</v>
      </c>
      <c r="G17" s="114">
        <v>47</v>
      </c>
      <c r="H17" s="140">
        <v>76</v>
      </c>
      <c r="I17" s="115">
        <v>-1</v>
      </c>
      <c r="J17" s="116">
        <v>-1.3157894736842106</v>
      </c>
    </row>
    <row r="18" spans="1:15" s="287" customFormat="1" ht="24.95" customHeight="1" x14ac:dyDescent="0.2">
      <c r="A18" s="201" t="s">
        <v>144</v>
      </c>
      <c r="B18" s="202" t="s">
        <v>145</v>
      </c>
      <c r="C18" s="113">
        <v>10.884146341463415</v>
      </c>
      <c r="D18" s="115">
        <v>357</v>
      </c>
      <c r="E18" s="114">
        <v>143</v>
      </c>
      <c r="F18" s="114">
        <v>371</v>
      </c>
      <c r="G18" s="114">
        <v>290</v>
      </c>
      <c r="H18" s="140">
        <v>327</v>
      </c>
      <c r="I18" s="115">
        <v>30</v>
      </c>
      <c r="J18" s="116">
        <v>9.1743119266055047</v>
      </c>
      <c r="K18" s="110"/>
      <c r="L18" s="110"/>
      <c r="M18" s="110"/>
      <c r="N18" s="110"/>
      <c r="O18" s="110"/>
    </row>
    <row r="19" spans="1:15" s="110" customFormat="1" ht="24.95" customHeight="1" x14ac:dyDescent="0.2">
      <c r="A19" s="193" t="s">
        <v>146</v>
      </c>
      <c r="B19" s="199" t="s">
        <v>147</v>
      </c>
      <c r="C19" s="113">
        <v>14.75609756097561</v>
      </c>
      <c r="D19" s="115">
        <v>484</v>
      </c>
      <c r="E19" s="114">
        <v>376</v>
      </c>
      <c r="F19" s="114">
        <v>530</v>
      </c>
      <c r="G19" s="114">
        <v>477</v>
      </c>
      <c r="H19" s="140">
        <v>480</v>
      </c>
      <c r="I19" s="115">
        <v>4</v>
      </c>
      <c r="J19" s="116">
        <v>0.83333333333333337</v>
      </c>
    </row>
    <row r="20" spans="1:15" s="287" customFormat="1" ht="24.95" customHeight="1" x14ac:dyDescent="0.2">
      <c r="A20" s="193" t="s">
        <v>148</v>
      </c>
      <c r="B20" s="199" t="s">
        <v>149</v>
      </c>
      <c r="C20" s="113">
        <v>10.274390243902438</v>
      </c>
      <c r="D20" s="115">
        <v>337</v>
      </c>
      <c r="E20" s="114">
        <v>202</v>
      </c>
      <c r="F20" s="114">
        <v>282</v>
      </c>
      <c r="G20" s="114">
        <v>211</v>
      </c>
      <c r="H20" s="140">
        <v>224</v>
      </c>
      <c r="I20" s="115">
        <v>113</v>
      </c>
      <c r="J20" s="116">
        <v>50.446428571428569</v>
      </c>
      <c r="K20" s="110"/>
      <c r="L20" s="110"/>
      <c r="M20" s="110"/>
      <c r="N20" s="110"/>
      <c r="O20" s="110"/>
    </row>
    <row r="21" spans="1:15" s="110" customFormat="1" ht="24.95" customHeight="1" x14ac:dyDescent="0.2">
      <c r="A21" s="201" t="s">
        <v>150</v>
      </c>
      <c r="B21" s="202" t="s">
        <v>151</v>
      </c>
      <c r="C21" s="113">
        <v>4.8475609756097562</v>
      </c>
      <c r="D21" s="115">
        <v>159</v>
      </c>
      <c r="E21" s="114">
        <v>117</v>
      </c>
      <c r="F21" s="114">
        <v>158</v>
      </c>
      <c r="G21" s="114">
        <v>174</v>
      </c>
      <c r="H21" s="140">
        <v>144</v>
      </c>
      <c r="I21" s="115">
        <v>15</v>
      </c>
      <c r="J21" s="116">
        <v>10.416666666666666</v>
      </c>
    </row>
    <row r="22" spans="1:15" s="110" customFormat="1" ht="24.95" customHeight="1" x14ac:dyDescent="0.2">
      <c r="A22" s="201" t="s">
        <v>152</v>
      </c>
      <c r="B22" s="199" t="s">
        <v>153</v>
      </c>
      <c r="C22" s="113">
        <v>3.3536585365853657</v>
      </c>
      <c r="D22" s="115">
        <v>110</v>
      </c>
      <c r="E22" s="114">
        <v>73</v>
      </c>
      <c r="F22" s="114">
        <v>81</v>
      </c>
      <c r="G22" s="114">
        <v>66</v>
      </c>
      <c r="H22" s="140">
        <v>99</v>
      </c>
      <c r="I22" s="115">
        <v>11</v>
      </c>
      <c r="J22" s="116">
        <v>11.111111111111111</v>
      </c>
    </row>
    <row r="23" spans="1:15" s="110" customFormat="1" ht="24.95" customHeight="1" x14ac:dyDescent="0.2">
      <c r="A23" s="193" t="s">
        <v>154</v>
      </c>
      <c r="B23" s="199" t="s">
        <v>155</v>
      </c>
      <c r="C23" s="113">
        <v>2.225609756097561</v>
      </c>
      <c r="D23" s="115">
        <v>73</v>
      </c>
      <c r="E23" s="114">
        <v>15</v>
      </c>
      <c r="F23" s="114">
        <v>19</v>
      </c>
      <c r="G23" s="114">
        <v>16</v>
      </c>
      <c r="H23" s="140">
        <v>34</v>
      </c>
      <c r="I23" s="115">
        <v>39</v>
      </c>
      <c r="J23" s="116">
        <v>114.70588235294117</v>
      </c>
    </row>
    <row r="24" spans="1:15" s="110" customFormat="1" ht="24.95" customHeight="1" x14ac:dyDescent="0.2">
      <c r="A24" s="193" t="s">
        <v>156</v>
      </c>
      <c r="B24" s="199" t="s">
        <v>221</v>
      </c>
      <c r="C24" s="113">
        <v>11.859756097560975</v>
      </c>
      <c r="D24" s="115">
        <v>389</v>
      </c>
      <c r="E24" s="114">
        <v>279</v>
      </c>
      <c r="F24" s="114">
        <v>356</v>
      </c>
      <c r="G24" s="114">
        <v>257</v>
      </c>
      <c r="H24" s="140">
        <v>295</v>
      </c>
      <c r="I24" s="115">
        <v>94</v>
      </c>
      <c r="J24" s="116">
        <v>31.864406779661017</v>
      </c>
    </row>
    <row r="25" spans="1:15" s="110" customFormat="1" ht="24.95" customHeight="1" x14ac:dyDescent="0.2">
      <c r="A25" s="193" t="s">
        <v>222</v>
      </c>
      <c r="B25" s="204" t="s">
        <v>159</v>
      </c>
      <c r="C25" s="113">
        <v>4.5426829268292686</v>
      </c>
      <c r="D25" s="115">
        <v>149</v>
      </c>
      <c r="E25" s="114">
        <v>95</v>
      </c>
      <c r="F25" s="114">
        <v>137</v>
      </c>
      <c r="G25" s="114">
        <v>146</v>
      </c>
      <c r="H25" s="140">
        <v>159</v>
      </c>
      <c r="I25" s="115">
        <v>-10</v>
      </c>
      <c r="J25" s="116">
        <v>-6.2893081761006293</v>
      </c>
    </row>
    <row r="26" spans="1:15" s="110" customFormat="1" ht="24.95" customHeight="1" x14ac:dyDescent="0.2">
      <c r="A26" s="201">
        <v>782.78300000000002</v>
      </c>
      <c r="B26" s="203" t="s">
        <v>160</v>
      </c>
      <c r="C26" s="113">
        <v>0.88414634146341464</v>
      </c>
      <c r="D26" s="115">
        <v>29</v>
      </c>
      <c r="E26" s="114">
        <v>73</v>
      </c>
      <c r="F26" s="114">
        <v>83</v>
      </c>
      <c r="G26" s="114">
        <v>41</v>
      </c>
      <c r="H26" s="140">
        <v>79</v>
      </c>
      <c r="I26" s="115">
        <v>-50</v>
      </c>
      <c r="J26" s="116">
        <v>-63.291139240506332</v>
      </c>
    </row>
    <row r="27" spans="1:15" s="110" customFormat="1" ht="24.95" customHeight="1" x14ac:dyDescent="0.2">
      <c r="A27" s="193" t="s">
        <v>161</v>
      </c>
      <c r="B27" s="199" t="s">
        <v>162</v>
      </c>
      <c r="C27" s="113">
        <v>2.0426829268292681</v>
      </c>
      <c r="D27" s="115">
        <v>67</v>
      </c>
      <c r="E27" s="114">
        <v>42</v>
      </c>
      <c r="F27" s="114">
        <v>128</v>
      </c>
      <c r="G27" s="114">
        <v>67</v>
      </c>
      <c r="H27" s="140">
        <v>60</v>
      </c>
      <c r="I27" s="115">
        <v>7</v>
      </c>
      <c r="J27" s="116">
        <v>11.666666666666666</v>
      </c>
    </row>
    <row r="28" spans="1:15" s="110" customFormat="1" ht="24.95" customHeight="1" x14ac:dyDescent="0.2">
      <c r="A28" s="193" t="s">
        <v>163</v>
      </c>
      <c r="B28" s="199" t="s">
        <v>164</v>
      </c>
      <c r="C28" s="113">
        <v>2.2560975609756095</v>
      </c>
      <c r="D28" s="115">
        <v>74</v>
      </c>
      <c r="E28" s="114">
        <v>55</v>
      </c>
      <c r="F28" s="114">
        <v>204</v>
      </c>
      <c r="G28" s="114">
        <v>60</v>
      </c>
      <c r="H28" s="140">
        <v>81</v>
      </c>
      <c r="I28" s="115">
        <v>-7</v>
      </c>
      <c r="J28" s="116">
        <v>-8.6419753086419746</v>
      </c>
    </row>
    <row r="29" spans="1:15" s="110" customFormat="1" ht="24.95" customHeight="1" x14ac:dyDescent="0.2">
      <c r="A29" s="193">
        <v>86</v>
      </c>
      <c r="B29" s="199" t="s">
        <v>165</v>
      </c>
      <c r="C29" s="113">
        <v>4.3597560975609753</v>
      </c>
      <c r="D29" s="115">
        <v>143</v>
      </c>
      <c r="E29" s="114">
        <v>95</v>
      </c>
      <c r="F29" s="114">
        <v>159</v>
      </c>
      <c r="G29" s="114">
        <v>81</v>
      </c>
      <c r="H29" s="140">
        <v>199</v>
      </c>
      <c r="I29" s="115">
        <v>-56</v>
      </c>
      <c r="J29" s="116">
        <v>-28.140703517587941</v>
      </c>
    </row>
    <row r="30" spans="1:15" s="110" customFormat="1" ht="24.95" customHeight="1" x14ac:dyDescent="0.2">
      <c r="A30" s="193">
        <v>87.88</v>
      </c>
      <c r="B30" s="204" t="s">
        <v>166</v>
      </c>
      <c r="C30" s="113">
        <v>4.2682926829268295</v>
      </c>
      <c r="D30" s="115">
        <v>140</v>
      </c>
      <c r="E30" s="114">
        <v>122</v>
      </c>
      <c r="F30" s="114">
        <v>208</v>
      </c>
      <c r="G30" s="114">
        <v>119</v>
      </c>
      <c r="H30" s="140">
        <v>134</v>
      </c>
      <c r="I30" s="115">
        <v>6</v>
      </c>
      <c r="J30" s="116">
        <v>4.4776119402985071</v>
      </c>
    </row>
    <row r="31" spans="1:15" s="110" customFormat="1" ht="24.95" customHeight="1" x14ac:dyDescent="0.2">
      <c r="A31" s="193" t="s">
        <v>167</v>
      </c>
      <c r="B31" s="199" t="s">
        <v>168</v>
      </c>
      <c r="C31" s="113">
        <v>2.6829268292682928</v>
      </c>
      <c r="D31" s="115">
        <v>88</v>
      </c>
      <c r="E31" s="114">
        <v>61</v>
      </c>
      <c r="F31" s="114">
        <v>126</v>
      </c>
      <c r="G31" s="114">
        <v>97</v>
      </c>
      <c r="H31" s="140">
        <v>91</v>
      </c>
      <c r="I31" s="115">
        <v>-3</v>
      </c>
      <c r="J31" s="116">
        <v>-3.2967032967032965</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3.5975609756097562</v>
      </c>
      <c r="D34" s="115">
        <v>118</v>
      </c>
      <c r="E34" s="114">
        <v>105</v>
      </c>
      <c r="F34" s="114">
        <v>340</v>
      </c>
      <c r="G34" s="114">
        <v>212</v>
      </c>
      <c r="H34" s="140">
        <v>108</v>
      </c>
      <c r="I34" s="115">
        <v>10</v>
      </c>
      <c r="J34" s="116">
        <v>9.2592592592592595</v>
      </c>
    </row>
    <row r="35" spans="1:10" s="110" customFormat="1" ht="24.95" customHeight="1" x14ac:dyDescent="0.2">
      <c r="A35" s="292" t="s">
        <v>171</v>
      </c>
      <c r="B35" s="293" t="s">
        <v>172</v>
      </c>
      <c r="C35" s="113">
        <v>28.048780487804876</v>
      </c>
      <c r="D35" s="115">
        <v>920</v>
      </c>
      <c r="E35" s="114">
        <v>525</v>
      </c>
      <c r="F35" s="114">
        <v>1146</v>
      </c>
      <c r="G35" s="114">
        <v>707</v>
      </c>
      <c r="H35" s="140">
        <v>981</v>
      </c>
      <c r="I35" s="115">
        <v>-61</v>
      </c>
      <c r="J35" s="116">
        <v>-6.2181447502548419</v>
      </c>
    </row>
    <row r="36" spans="1:10" s="110" customFormat="1" ht="24.95" customHeight="1" x14ac:dyDescent="0.2">
      <c r="A36" s="294" t="s">
        <v>173</v>
      </c>
      <c r="B36" s="295" t="s">
        <v>174</v>
      </c>
      <c r="C36" s="125">
        <v>68.353658536585371</v>
      </c>
      <c r="D36" s="143">
        <v>2242</v>
      </c>
      <c r="E36" s="144">
        <v>1605</v>
      </c>
      <c r="F36" s="144">
        <v>2471</v>
      </c>
      <c r="G36" s="144">
        <v>1812</v>
      </c>
      <c r="H36" s="145">
        <v>2079</v>
      </c>
      <c r="I36" s="143">
        <v>163</v>
      </c>
      <c r="J36" s="146">
        <v>7.8403078403078403</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44" t="s">
        <v>360</v>
      </c>
      <c r="B39" s="645"/>
      <c r="C39" s="645"/>
      <c r="D39" s="645"/>
      <c r="E39" s="645"/>
      <c r="F39" s="645"/>
      <c r="G39" s="645"/>
      <c r="H39" s="645"/>
      <c r="I39" s="645"/>
      <c r="J39" s="645"/>
    </row>
    <row r="40" spans="1:10" ht="31.5" customHeight="1" x14ac:dyDescent="0.2">
      <c r="A40" s="646" t="s">
        <v>361</v>
      </c>
      <c r="B40" s="646"/>
      <c r="C40" s="646"/>
      <c r="D40" s="646"/>
      <c r="E40" s="646"/>
      <c r="F40" s="646"/>
      <c r="G40" s="646"/>
      <c r="H40" s="646"/>
      <c r="I40" s="646"/>
      <c r="J40" s="646"/>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335</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332</v>
      </c>
      <c r="B7" s="577"/>
      <c r="C7" s="577"/>
      <c r="D7" s="582" t="s">
        <v>94</v>
      </c>
      <c r="E7" s="656" t="s">
        <v>363</v>
      </c>
      <c r="F7" s="586"/>
      <c r="G7" s="586"/>
      <c r="H7" s="586"/>
      <c r="I7" s="587"/>
      <c r="J7" s="650" t="s">
        <v>359</v>
      </c>
      <c r="K7" s="651"/>
      <c r="L7" s="96"/>
      <c r="M7" s="96"/>
      <c r="N7" s="96"/>
      <c r="O7" s="96"/>
    </row>
    <row r="8" spans="1:15" ht="21.75" customHeight="1" x14ac:dyDescent="0.2">
      <c r="A8" s="578"/>
      <c r="B8" s="579"/>
      <c r="C8" s="579"/>
      <c r="D8" s="583"/>
      <c r="E8" s="566" t="s">
        <v>335</v>
      </c>
      <c r="F8" s="566" t="s">
        <v>337</v>
      </c>
      <c r="G8" s="566" t="s">
        <v>338</v>
      </c>
      <c r="H8" s="566" t="s">
        <v>339</v>
      </c>
      <c r="I8" s="566" t="s">
        <v>340</v>
      </c>
      <c r="J8" s="652"/>
      <c r="K8" s="653"/>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3280</v>
      </c>
      <c r="F11" s="264">
        <v>2235</v>
      </c>
      <c r="G11" s="264">
        <v>3957</v>
      </c>
      <c r="H11" s="264">
        <v>2731</v>
      </c>
      <c r="I11" s="265">
        <v>3168</v>
      </c>
      <c r="J11" s="263">
        <v>112</v>
      </c>
      <c r="K11" s="266">
        <v>3.5353535353535355</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24.329268292682926</v>
      </c>
      <c r="E13" s="115">
        <v>798</v>
      </c>
      <c r="F13" s="114">
        <v>622</v>
      </c>
      <c r="G13" s="114">
        <v>1097</v>
      </c>
      <c r="H13" s="114">
        <v>837</v>
      </c>
      <c r="I13" s="140">
        <v>799</v>
      </c>
      <c r="J13" s="115">
        <v>-1</v>
      </c>
      <c r="K13" s="116">
        <v>-0.12515644555694619</v>
      </c>
    </row>
    <row r="14" spans="1:15" ht="15.95" customHeight="1" x14ac:dyDescent="0.2">
      <c r="A14" s="306" t="s">
        <v>230</v>
      </c>
      <c r="B14" s="307"/>
      <c r="C14" s="308"/>
      <c r="D14" s="113">
        <v>54.664634146341463</v>
      </c>
      <c r="E14" s="115">
        <v>1793</v>
      </c>
      <c r="F14" s="114">
        <v>1147</v>
      </c>
      <c r="G14" s="114">
        <v>2301</v>
      </c>
      <c r="H14" s="114">
        <v>1445</v>
      </c>
      <c r="I14" s="140">
        <v>1805</v>
      </c>
      <c r="J14" s="115">
        <v>-12</v>
      </c>
      <c r="K14" s="116">
        <v>-0.66481994459833793</v>
      </c>
    </row>
    <row r="15" spans="1:15" ht="15.95" customHeight="1" x14ac:dyDescent="0.2">
      <c r="A15" s="306" t="s">
        <v>231</v>
      </c>
      <c r="B15" s="307"/>
      <c r="C15" s="308"/>
      <c r="D15" s="113">
        <v>13.201219512195122</v>
      </c>
      <c r="E15" s="115">
        <v>433</v>
      </c>
      <c r="F15" s="114">
        <v>283</v>
      </c>
      <c r="G15" s="114">
        <v>317</v>
      </c>
      <c r="H15" s="114">
        <v>233</v>
      </c>
      <c r="I15" s="140">
        <v>313</v>
      </c>
      <c r="J15" s="115">
        <v>120</v>
      </c>
      <c r="K15" s="116">
        <v>38.338658146964853</v>
      </c>
    </row>
    <row r="16" spans="1:15" ht="15.95" customHeight="1" x14ac:dyDescent="0.2">
      <c r="A16" s="306" t="s">
        <v>232</v>
      </c>
      <c r="B16" s="307"/>
      <c r="C16" s="308"/>
      <c r="D16" s="113">
        <v>7.7134146341463419</v>
      </c>
      <c r="E16" s="115">
        <v>253</v>
      </c>
      <c r="F16" s="114">
        <v>183</v>
      </c>
      <c r="G16" s="114">
        <v>236</v>
      </c>
      <c r="H16" s="114">
        <v>214</v>
      </c>
      <c r="I16" s="140">
        <v>247</v>
      </c>
      <c r="J16" s="115">
        <v>6</v>
      </c>
      <c r="K16" s="116">
        <v>2.42914979757085</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3.5670731707317072</v>
      </c>
      <c r="E18" s="115">
        <v>117</v>
      </c>
      <c r="F18" s="114">
        <v>109</v>
      </c>
      <c r="G18" s="114">
        <v>342</v>
      </c>
      <c r="H18" s="114">
        <v>217</v>
      </c>
      <c r="I18" s="140">
        <v>95</v>
      </c>
      <c r="J18" s="115">
        <v>22</v>
      </c>
      <c r="K18" s="116">
        <v>23.157894736842106</v>
      </c>
    </row>
    <row r="19" spans="1:11" ht="14.1" customHeight="1" x14ac:dyDescent="0.2">
      <c r="A19" s="306" t="s">
        <v>235</v>
      </c>
      <c r="B19" s="307" t="s">
        <v>236</v>
      </c>
      <c r="C19" s="308"/>
      <c r="D19" s="113">
        <v>3.2317073170731709</v>
      </c>
      <c r="E19" s="115">
        <v>106</v>
      </c>
      <c r="F19" s="114">
        <v>98</v>
      </c>
      <c r="G19" s="114">
        <v>318</v>
      </c>
      <c r="H19" s="114">
        <v>208</v>
      </c>
      <c r="I19" s="140">
        <v>79</v>
      </c>
      <c r="J19" s="115">
        <v>27</v>
      </c>
      <c r="K19" s="116">
        <v>34.177215189873415</v>
      </c>
    </row>
    <row r="20" spans="1:11" ht="14.1" customHeight="1" x14ac:dyDescent="0.2">
      <c r="A20" s="306">
        <v>12</v>
      </c>
      <c r="B20" s="307" t="s">
        <v>237</v>
      </c>
      <c r="C20" s="308"/>
      <c r="D20" s="113">
        <v>1.4634146341463414</v>
      </c>
      <c r="E20" s="115">
        <v>48</v>
      </c>
      <c r="F20" s="114">
        <v>16</v>
      </c>
      <c r="G20" s="114">
        <v>48</v>
      </c>
      <c r="H20" s="114">
        <v>35</v>
      </c>
      <c r="I20" s="140">
        <v>54</v>
      </c>
      <c r="J20" s="115">
        <v>-6</v>
      </c>
      <c r="K20" s="116">
        <v>-11.111111111111111</v>
      </c>
    </row>
    <row r="21" spans="1:11" ht="14.1" customHeight="1" x14ac:dyDescent="0.2">
      <c r="A21" s="306">
        <v>21</v>
      </c>
      <c r="B21" s="307" t="s">
        <v>238</v>
      </c>
      <c r="C21" s="308"/>
      <c r="D21" s="113">
        <v>1.2195121951219512</v>
      </c>
      <c r="E21" s="115">
        <v>40</v>
      </c>
      <c r="F21" s="114">
        <v>11</v>
      </c>
      <c r="G21" s="114">
        <v>24</v>
      </c>
      <c r="H21" s="114">
        <v>21</v>
      </c>
      <c r="I21" s="140">
        <v>36</v>
      </c>
      <c r="J21" s="115">
        <v>4</v>
      </c>
      <c r="K21" s="116">
        <v>11.111111111111111</v>
      </c>
    </row>
    <row r="22" spans="1:11" ht="14.1" customHeight="1" x14ac:dyDescent="0.2">
      <c r="A22" s="306">
        <v>22</v>
      </c>
      <c r="B22" s="307" t="s">
        <v>239</v>
      </c>
      <c r="C22" s="308"/>
      <c r="D22" s="113">
        <v>2.1341463414634148</v>
      </c>
      <c r="E22" s="115">
        <v>70</v>
      </c>
      <c r="F22" s="114">
        <v>63</v>
      </c>
      <c r="G22" s="114">
        <v>91</v>
      </c>
      <c r="H22" s="114">
        <v>33</v>
      </c>
      <c r="I22" s="140">
        <v>65</v>
      </c>
      <c r="J22" s="115">
        <v>5</v>
      </c>
      <c r="K22" s="116">
        <v>7.6923076923076925</v>
      </c>
    </row>
    <row r="23" spans="1:11" ht="14.1" customHeight="1" x14ac:dyDescent="0.2">
      <c r="A23" s="306">
        <v>23</v>
      </c>
      <c r="B23" s="307" t="s">
        <v>240</v>
      </c>
      <c r="C23" s="308"/>
      <c r="D23" s="113">
        <v>0.6402439024390244</v>
      </c>
      <c r="E23" s="115">
        <v>21</v>
      </c>
      <c r="F23" s="114">
        <v>18</v>
      </c>
      <c r="G23" s="114">
        <v>44</v>
      </c>
      <c r="H23" s="114">
        <v>27</v>
      </c>
      <c r="I23" s="140">
        <v>46</v>
      </c>
      <c r="J23" s="115">
        <v>-25</v>
      </c>
      <c r="K23" s="116">
        <v>-54.347826086956523</v>
      </c>
    </row>
    <row r="24" spans="1:11" ht="14.1" customHeight="1" x14ac:dyDescent="0.2">
      <c r="A24" s="306">
        <v>24</v>
      </c>
      <c r="B24" s="307" t="s">
        <v>241</v>
      </c>
      <c r="C24" s="308"/>
      <c r="D24" s="113">
        <v>2.1341463414634148</v>
      </c>
      <c r="E24" s="115">
        <v>70</v>
      </c>
      <c r="F24" s="114">
        <v>49</v>
      </c>
      <c r="G24" s="114">
        <v>89</v>
      </c>
      <c r="H24" s="114">
        <v>58</v>
      </c>
      <c r="I24" s="140">
        <v>97</v>
      </c>
      <c r="J24" s="115">
        <v>-27</v>
      </c>
      <c r="K24" s="116">
        <v>-27.835051546391753</v>
      </c>
    </row>
    <row r="25" spans="1:11" ht="14.1" customHeight="1" x14ac:dyDescent="0.2">
      <c r="A25" s="306">
        <v>25</v>
      </c>
      <c r="B25" s="307" t="s">
        <v>242</v>
      </c>
      <c r="C25" s="308"/>
      <c r="D25" s="113">
        <v>4.3292682926829267</v>
      </c>
      <c r="E25" s="115">
        <v>142</v>
      </c>
      <c r="F25" s="114">
        <v>94</v>
      </c>
      <c r="G25" s="114">
        <v>193</v>
      </c>
      <c r="H25" s="114">
        <v>80</v>
      </c>
      <c r="I25" s="140">
        <v>132</v>
      </c>
      <c r="J25" s="115">
        <v>10</v>
      </c>
      <c r="K25" s="116">
        <v>7.5757575757575761</v>
      </c>
    </row>
    <row r="26" spans="1:11" ht="14.1" customHeight="1" x14ac:dyDescent="0.2">
      <c r="A26" s="306">
        <v>26</v>
      </c>
      <c r="B26" s="307" t="s">
        <v>243</v>
      </c>
      <c r="C26" s="308"/>
      <c r="D26" s="113">
        <v>2.4390243902439024</v>
      </c>
      <c r="E26" s="115">
        <v>80</v>
      </c>
      <c r="F26" s="114">
        <v>60</v>
      </c>
      <c r="G26" s="114">
        <v>118</v>
      </c>
      <c r="H26" s="114">
        <v>54</v>
      </c>
      <c r="I26" s="140">
        <v>97</v>
      </c>
      <c r="J26" s="115">
        <v>-17</v>
      </c>
      <c r="K26" s="116">
        <v>-17.52577319587629</v>
      </c>
    </row>
    <row r="27" spans="1:11" ht="14.1" customHeight="1" x14ac:dyDescent="0.2">
      <c r="A27" s="306">
        <v>27</v>
      </c>
      <c r="B27" s="307" t="s">
        <v>244</v>
      </c>
      <c r="C27" s="308"/>
      <c r="D27" s="113">
        <v>1.0365853658536586</v>
      </c>
      <c r="E27" s="115">
        <v>34</v>
      </c>
      <c r="F27" s="114">
        <v>42</v>
      </c>
      <c r="G27" s="114">
        <v>59</v>
      </c>
      <c r="H27" s="114">
        <v>40</v>
      </c>
      <c r="I27" s="140">
        <v>59</v>
      </c>
      <c r="J27" s="115">
        <v>-25</v>
      </c>
      <c r="K27" s="116">
        <v>-42.372881355932201</v>
      </c>
    </row>
    <row r="28" spans="1:11" ht="14.1" customHeight="1" x14ac:dyDescent="0.2">
      <c r="A28" s="306">
        <v>28</v>
      </c>
      <c r="B28" s="307" t="s">
        <v>245</v>
      </c>
      <c r="C28" s="308"/>
      <c r="D28" s="113">
        <v>0.36585365853658536</v>
      </c>
      <c r="E28" s="115">
        <v>12</v>
      </c>
      <c r="F28" s="114">
        <v>13</v>
      </c>
      <c r="G28" s="114">
        <v>32</v>
      </c>
      <c r="H28" s="114">
        <v>8</v>
      </c>
      <c r="I28" s="140">
        <v>29</v>
      </c>
      <c r="J28" s="115">
        <v>-17</v>
      </c>
      <c r="K28" s="116">
        <v>-58.620689655172413</v>
      </c>
    </row>
    <row r="29" spans="1:11" ht="14.1" customHeight="1" x14ac:dyDescent="0.2">
      <c r="A29" s="306">
        <v>29</v>
      </c>
      <c r="B29" s="307" t="s">
        <v>246</v>
      </c>
      <c r="C29" s="308"/>
      <c r="D29" s="113">
        <v>3.1707317073170733</v>
      </c>
      <c r="E29" s="115">
        <v>104</v>
      </c>
      <c r="F29" s="114">
        <v>101</v>
      </c>
      <c r="G29" s="114">
        <v>168</v>
      </c>
      <c r="H29" s="114">
        <v>102</v>
      </c>
      <c r="I29" s="140">
        <v>133</v>
      </c>
      <c r="J29" s="115">
        <v>-29</v>
      </c>
      <c r="K29" s="116">
        <v>-21.804511278195488</v>
      </c>
    </row>
    <row r="30" spans="1:11" ht="14.1" customHeight="1" x14ac:dyDescent="0.2">
      <c r="A30" s="306" t="s">
        <v>247</v>
      </c>
      <c r="B30" s="307" t="s">
        <v>248</v>
      </c>
      <c r="C30" s="308"/>
      <c r="D30" s="113">
        <v>0.82317073170731703</v>
      </c>
      <c r="E30" s="115">
        <v>27</v>
      </c>
      <c r="F30" s="114">
        <v>43</v>
      </c>
      <c r="G30" s="114">
        <v>101</v>
      </c>
      <c r="H30" s="114">
        <v>37</v>
      </c>
      <c r="I30" s="140" t="s">
        <v>513</v>
      </c>
      <c r="J30" s="115" t="s">
        <v>513</v>
      </c>
      <c r="K30" s="116" t="s">
        <v>513</v>
      </c>
    </row>
    <row r="31" spans="1:11" ht="14.1" customHeight="1" x14ac:dyDescent="0.2">
      <c r="A31" s="306" t="s">
        <v>249</v>
      </c>
      <c r="B31" s="307" t="s">
        <v>250</v>
      </c>
      <c r="C31" s="308"/>
      <c r="D31" s="113">
        <v>2.3475609756097562</v>
      </c>
      <c r="E31" s="115">
        <v>77</v>
      </c>
      <c r="F31" s="114">
        <v>58</v>
      </c>
      <c r="G31" s="114">
        <v>63</v>
      </c>
      <c r="H31" s="114">
        <v>65</v>
      </c>
      <c r="I31" s="140">
        <v>72</v>
      </c>
      <c r="J31" s="115">
        <v>5</v>
      </c>
      <c r="K31" s="116">
        <v>6.9444444444444446</v>
      </c>
    </row>
    <row r="32" spans="1:11" ht="14.1" customHeight="1" x14ac:dyDescent="0.2">
      <c r="A32" s="306">
        <v>31</v>
      </c>
      <c r="B32" s="307" t="s">
        <v>251</v>
      </c>
      <c r="C32" s="308"/>
      <c r="D32" s="113">
        <v>1.3414634146341464</v>
      </c>
      <c r="E32" s="115">
        <v>44</v>
      </c>
      <c r="F32" s="114">
        <v>23</v>
      </c>
      <c r="G32" s="114">
        <v>42</v>
      </c>
      <c r="H32" s="114">
        <v>25</v>
      </c>
      <c r="I32" s="140">
        <v>29</v>
      </c>
      <c r="J32" s="115">
        <v>15</v>
      </c>
      <c r="K32" s="116">
        <v>51.724137931034484</v>
      </c>
    </row>
    <row r="33" spans="1:11" ht="14.1" customHeight="1" x14ac:dyDescent="0.2">
      <c r="A33" s="306">
        <v>32</v>
      </c>
      <c r="B33" s="307" t="s">
        <v>252</v>
      </c>
      <c r="C33" s="308"/>
      <c r="D33" s="113">
        <v>2.9268292682926829</v>
      </c>
      <c r="E33" s="115">
        <v>96</v>
      </c>
      <c r="F33" s="114">
        <v>43</v>
      </c>
      <c r="G33" s="114">
        <v>113</v>
      </c>
      <c r="H33" s="114">
        <v>85</v>
      </c>
      <c r="I33" s="140">
        <v>76</v>
      </c>
      <c r="J33" s="115">
        <v>20</v>
      </c>
      <c r="K33" s="116">
        <v>26.315789473684209</v>
      </c>
    </row>
    <row r="34" spans="1:11" ht="14.1" customHeight="1" x14ac:dyDescent="0.2">
      <c r="A34" s="306">
        <v>33</v>
      </c>
      <c r="B34" s="307" t="s">
        <v>253</v>
      </c>
      <c r="C34" s="308"/>
      <c r="D34" s="113">
        <v>4.3292682926829267</v>
      </c>
      <c r="E34" s="115">
        <v>142</v>
      </c>
      <c r="F34" s="114">
        <v>39</v>
      </c>
      <c r="G34" s="114">
        <v>112</v>
      </c>
      <c r="H34" s="114">
        <v>113</v>
      </c>
      <c r="I34" s="140">
        <v>139</v>
      </c>
      <c r="J34" s="115">
        <v>3</v>
      </c>
      <c r="K34" s="116">
        <v>2.1582733812949639</v>
      </c>
    </row>
    <row r="35" spans="1:11" ht="14.1" customHeight="1" x14ac:dyDescent="0.2">
      <c r="A35" s="306">
        <v>34</v>
      </c>
      <c r="B35" s="307" t="s">
        <v>254</v>
      </c>
      <c r="C35" s="308"/>
      <c r="D35" s="113">
        <v>2.0121951219512195</v>
      </c>
      <c r="E35" s="115">
        <v>66</v>
      </c>
      <c r="F35" s="114">
        <v>39</v>
      </c>
      <c r="G35" s="114">
        <v>93</v>
      </c>
      <c r="H35" s="114">
        <v>58</v>
      </c>
      <c r="I35" s="140">
        <v>81</v>
      </c>
      <c r="J35" s="115">
        <v>-15</v>
      </c>
      <c r="K35" s="116">
        <v>-18.518518518518519</v>
      </c>
    </row>
    <row r="36" spans="1:11" ht="14.1" customHeight="1" x14ac:dyDescent="0.2">
      <c r="A36" s="306">
        <v>41</v>
      </c>
      <c r="B36" s="307" t="s">
        <v>255</v>
      </c>
      <c r="C36" s="308"/>
      <c r="D36" s="113">
        <v>0.33536585365853661</v>
      </c>
      <c r="E36" s="115">
        <v>11</v>
      </c>
      <c r="F36" s="114">
        <v>10</v>
      </c>
      <c r="G36" s="114">
        <v>29</v>
      </c>
      <c r="H36" s="114">
        <v>9</v>
      </c>
      <c r="I36" s="140">
        <v>10</v>
      </c>
      <c r="J36" s="115">
        <v>1</v>
      </c>
      <c r="K36" s="116">
        <v>10</v>
      </c>
    </row>
    <row r="37" spans="1:11" ht="14.1" customHeight="1" x14ac:dyDescent="0.2">
      <c r="A37" s="306">
        <v>42</v>
      </c>
      <c r="B37" s="307" t="s">
        <v>256</v>
      </c>
      <c r="C37" s="308"/>
      <c r="D37" s="113" t="s">
        <v>513</v>
      </c>
      <c r="E37" s="115" t="s">
        <v>513</v>
      </c>
      <c r="F37" s="114">
        <v>6</v>
      </c>
      <c r="G37" s="114">
        <v>5</v>
      </c>
      <c r="H37" s="114" t="s">
        <v>513</v>
      </c>
      <c r="I37" s="140">
        <v>7</v>
      </c>
      <c r="J37" s="115" t="s">
        <v>513</v>
      </c>
      <c r="K37" s="116" t="s">
        <v>513</v>
      </c>
    </row>
    <row r="38" spans="1:11" ht="14.1" customHeight="1" x14ac:dyDescent="0.2">
      <c r="A38" s="306">
        <v>43</v>
      </c>
      <c r="B38" s="307" t="s">
        <v>257</v>
      </c>
      <c r="C38" s="308"/>
      <c r="D38" s="113">
        <v>2.6829268292682928</v>
      </c>
      <c r="E38" s="115">
        <v>88</v>
      </c>
      <c r="F38" s="114">
        <v>56</v>
      </c>
      <c r="G38" s="114">
        <v>111</v>
      </c>
      <c r="H38" s="114">
        <v>59</v>
      </c>
      <c r="I38" s="140">
        <v>88</v>
      </c>
      <c r="J38" s="115">
        <v>0</v>
      </c>
      <c r="K38" s="116">
        <v>0</v>
      </c>
    </row>
    <row r="39" spans="1:11" ht="14.1" customHeight="1" x14ac:dyDescent="0.2">
      <c r="A39" s="306">
        <v>51</v>
      </c>
      <c r="B39" s="307" t="s">
        <v>258</v>
      </c>
      <c r="C39" s="308"/>
      <c r="D39" s="113">
        <v>7.7134146341463419</v>
      </c>
      <c r="E39" s="115">
        <v>253</v>
      </c>
      <c r="F39" s="114">
        <v>172</v>
      </c>
      <c r="G39" s="114">
        <v>275</v>
      </c>
      <c r="H39" s="114">
        <v>202</v>
      </c>
      <c r="I39" s="140">
        <v>219</v>
      </c>
      <c r="J39" s="115">
        <v>34</v>
      </c>
      <c r="K39" s="116">
        <v>15.525114155251142</v>
      </c>
    </row>
    <row r="40" spans="1:11" ht="14.1" customHeight="1" x14ac:dyDescent="0.2">
      <c r="A40" s="306" t="s">
        <v>259</v>
      </c>
      <c r="B40" s="307" t="s">
        <v>260</v>
      </c>
      <c r="C40" s="308"/>
      <c r="D40" s="113">
        <v>7.3170731707317076</v>
      </c>
      <c r="E40" s="115">
        <v>240</v>
      </c>
      <c r="F40" s="114">
        <v>155</v>
      </c>
      <c r="G40" s="114">
        <v>236</v>
      </c>
      <c r="H40" s="114">
        <v>183</v>
      </c>
      <c r="I40" s="140">
        <v>203</v>
      </c>
      <c r="J40" s="115">
        <v>37</v>
      </c>
      <c r="K40" s="116">
        <v>18.226600985221676</v>
      </c>
    </row>
    <row r="41" spans="1:11" ht="14.1" customHeight="1" x14ac:dyDescent="0.2">
      <c r="A41" s="306"/>
      <c r="B41" s="307" t="s">
        <v>261</v>
      </c>
      <c r="C41" s="308"/>
      <c r="D41" s="113">
        <v>5.8841463414634143</v>
      </c>
      <c r="E41" s="115">
        <v>193</v>
      </c>
      <c r="F41" s="114">
        <v>124</v>
      </c>
      <c r="G41" s="114">
        <v>203</v>
      </c>
      <c r="H41" s="114">
        <v>162</v>
      </c>
      <c r="I41" s="140">
        <v>182</v>
      </c>
      <c r="J41" s="115">
        <v>11</v>
      </c>
      <c r="K41" s="116">
        <v>6.0439560439560438</v>
      </c>
    </row>
    <row r="42" spans="1:11" ht="14.1" customHeight="1" x14ac:dyDescent="0.2">
      <c r="A42" s="306">
        <v>52</v>
      </c>
      <c r="B42" s="307" t="s">
        <v>262</v>
      </c>
      <c r="C42" s="308"/>
      <c r="D42" s="113">
        <v>5.1524390243902438</v>
      </c>
      <c r="E42" s="115">
        <v>169</v>
      </c>
      <c r="F42" s="114">
        <v>142</v>
      </c>
      <c r="G42" s="114">
        <v>177</v>
      </c>
      <c r="H42" s="114">
        <v>208</v>
      </c>
      <c r="I42" s="140">
        <v>185</v>
      </c>
      <c r="J42" s="115">
        <v>-16</v>
      </c>
      <c r="K42" s="116">
        <v>-8.6486486486486491</v>
      </c>
    </row>
    <row r="43" spans="1:11" ht="14.1" customHeight="1" x14ac:dyDescent="0.2">
      <c r="A43" s="306" t="s">
        <v>263</v>
      </c>
      <c r="B43" s="307" t="s">
        <v>264</v>
      </c>
      <c r="C43" s="308"/>
      <c r="D43" s="113">
        <v>4.7865853658536581</v>
      </c>
      <c r="E43" s="115">
        <v>157</v>
      </c>
      <c r="F43" s="114">
        <v>135</v>
      </c>
      <c r="G43" s="114">
        <v>159</v>
      </c>
      <c r="H43" s="114">
        <v>193</v>
      </c>
      <c r="I43" s="140">
        <v>165</v>
      </c>
      <c r="J43" s="115">
        <v>-8</v>
      </c>
      <c r="K43" s="116">
        <v>-4.8484848484848486</v>
      </c>
    </row>
    <row r="44" spans="1:11" ht="14.1" customHeight="1" x14ac:dyDescent="0.2">
      <c r="A44" s="306">
        <v>53</v>
      </c>
      <c r="B44" s="307" t="s">
        <v>265</v>
      </c>
      <c r="C44" s="308"/>
      <c r="D44" s="113">
        <v>0.3048780487804878</v>
      </c>
      <c r="E44" s="115">
        <v>10</v>
      </c>
      <c r="F44" s="114">
        <v>7</v>
      </c>
      <c r="G44" s="114">
        <v>15</v>
      </c>
      <c r="H44" s="114">
        <v>14</v>
      </c>
      <c r="I44" s="140">
        <v>13</v>
      </c>
      <c r="J44" s="115">
        <v>-3</v>
      </c>
      <c r="K44" s="116">
        <v>-23.076923076923077</v>
      </c>
    </row>
    <row r="45" spans="1:11" ht="14.1" customHeight="1" x14ac:dyDescent="0.2">
      <c r="A45" s="306" t="s">
        <v>266</v>
      </c>
      <c r="B45" s="307" t="s">
        <v>267</v>
      </c>
      <c r="C45" s="308"/>
      <c r="D45" s="113">
        <v>0.3048780487804878</v>
      </c>
      <c r="E45" s="115">
        <v>10</v>
      </c>
      <c r="F45" s="114">
        <v>6</v>
      </c>
      <c r="G45" s="114">
        <v>14</v>
      </c>
      <c r="H45" s="114">
        <v>14</v>
      </c>
      <c r="I45" s="140">
        <v>12</v>
      </c>
      <c r="J45" s="115">
        <v>-2</v>
      </c>
      <c r="K45" s="116">
        <v>-16.666666666666668</v>
      </c>
    </row>
    <row r="46" spans="1:11" ht="14.1" customHeight="1" x14ac:dyDescent="0.2">
      <c r="A46" s="306">
        <v>54</v>
      </c>
      <c r="B46" s="307" t="s">
        <v>268</v>
      </c>
      <c r="C46" s="308"/>
      <c r="D46" s="113">
        <v>3.3231707317073171</v>
      </c>
      <c r="E46" s="115">
        <v>109</v>
      </c>
      <c r="F46" s="114">
        <v>73</v>
      </c>
      <c r="G46" s="114">
        <v>92</v>
      </c>
      <c r="H46" s="114">
        <v>100</v>
      </c>
      <c r="I46" s="140">
        <v>139</v>
      </c>
      <c r="J46" s="115">
        <v>-30</v>
      </c>
      <c r="K46" s="116">
        <v>-21.582733812949641</v>
      </c>
    </row>
    <row r="47" spans="1:11" ht="14.1" customHeight="1" x14ac:dyDescent="0.2">
      <c r="A47" s="306">
        <v>61</v>
      </c>
      <c r="B47" s="307" t="s">
        <v>269</v>
      </c>
      <c r="C47" s="308"/>
      <c r="D47" s="113">
        <v>3.2012195121951219</v>
      </c>
      <c r="E47" s="115">
        <v>105</v>
      </c>
      <c r="F47" s="114">
        <v>70</v>
      </c>
      <c r="G47" s="114">
        <v>133</v>
      </c>
      <c r="H47" s="114">
        <v>101</v>
      </c>
      <c r="I47" s="140">
        <v>83</v>
      </c>
      <c r="J47" s="115">
        <v>22</v>
      </c>
      <c r="K47" s="116">
        <v>26.506024096385541</v>
      </c>
    </row>
    <row r="48" spans="1:11" ht="14.1" customHeight="1" x14ac:dyDescent="0.2">
      <c r="A48" s="306">
        <v>62</v>
      </c>
      <c r="B48" s="307" t="s">
        <v>270</v>
      </c>
      <c r="C48" s="308"/>
      <c r="D48" s="113">
        <v>8.963414634146341</v>
      </c>
      <c r="E48" s="115">
        <v>294</v>
      </c>
      <c r="F48" s="114">
        <v>205</v>
      </c>
      <c r="G48" s="114">
        <v>252</v>
      </c>
      <c r="H48" s="114">
        <v>233</v>
      </c>
      <c r="I48" s="140">
        <v>199</v>
      </c>
      <c r="J48" s="115">
        <v>95</v>
      </c>
      <c r="K48" s="116">
        <v>47.738693467336681</v>
      </c>
    </row>
    <row r="49" spans="1:11" ht="14.1" customHeight="1" x14ac:dyDescent="0.2">
      <c r="A49" s="306">
        <v>63</v>
      </c>
      <c r="B49" s="307" t="s">
        <v>271</v>
      </c>
      <c r="C49" s="308"/>
      <c r="D49" s="113">
        <v>2.0121951219512195</v>
      </c>
      <c r="E49" s="115">
        <v>66</v>
      </c>
      <c r="F49" s="114">
        <v>57</v>
      </c>
      <c r="G49" s="114">
        <v>88</v>
      </c>
      <c r="H49" s="114">
        <v>110</v>
      </c>
      <c r="I49" s="140">
        <v>69</v>
      </c>
      <c r="J49" s="115">
        <v>-3</v>
      </c>
      <c r="K49" s="116">
        <v>-4.3478260869565215</v>
      </c>
    </row>
    <row r="50" spans="1:11" ht="14.1" customHeight="1" x14ac:dyDescent="0.2">
      <c r="A50" s="306" t="s">
        <v>272</v>
      </c>
      <c r="B50" s="307" t="s">
        <v>273</v>
      </c>
      <c r="C50" s="308"/>
      <c r="D50" s="113">
        <v>0.3048780487804878</v>
      </c>
      <c r="E50" s="115">
        <v>10</v>
      </c>
      <c r="F50" s="114">
        <v>12</v>
      </c>
      <c r="G50" s="114">
        <v>25</v>
      </c>
      <c r="H50" s="114">
        <v>18</v>
      </c>
      <c r="I50" s="140">
        <v>17</v>
      </c>
      <c r="J50" s="115">
        <v>-7</v>
      </c>
      <c r="K50" s="116">
        <v>-41.176470588235297</v>
      </c>
    </row>
    <row r="51" spans="1:11" ht="14.1" customHeight="1" x14ac:dyDescent="0.2">
      <c r="A51" s="306" t="s">
        <v>274</v>
      </c>
      <c r="B51" s="307" t="s">
        <v>275</v>
      </c>
      <c r="C51" s="308"/>
      <c r="D51" s="113">
        <v>1.524390243902439</v>
      </c>
      <c r="E51" s="115">
        <v>50</v>
      </c>
      <c r="F51" s="114">
        <v>42</v>
      </c>
      <c r="G51" s="114">
        <v>53</v>
      </c>
      <c r="H51" s="114">
        <v>81</v>
      </c>
      <c r="I51" s="140">
        <v>46</v>
      </c>
      <c r="J51" s="115">
        <v>4</v>
      </c>
      <c r="K51" s="116">
        <v>8.695652173913043</v>
      </c>
    </row>
    <row r="52" spans="1:11" ht="14.1" customHeight="1" x14ac:dyDescent="0.2">
      <c r="A52" s="306">
        <v>71</v>
      </c>
      <c r="B52" s="307" t="s">
        <v>276</v>
      </c>
      <c r="C52" s="308"/>
      <c r="D52" s="113">
        <v>12.195121951219512</v>
      </c>
      <c r="E52" s="115">
        <v>400</v>
      </c>
      <c r="F52" s="114">
        <v>233</v>
      </c>
      <c r="G52" s="114">
        <v>355</v>
      </c>
      <c r="H52" s="114">
        <v>242</v>
      </c>
      <c r="I52" s="140">
        <v>377</v>
      </c>
      <c r="J52" s="115">
        <v>23</v>
      </c>
      <c r="K52" s="116">
        <v>6.1007957559681696</v>
      </c>
    </row>
    <row r="53" spans="1:11" ht="14.1" customHeight="1" x14ac:dyDescent="0.2">
      <c r="A53" s="306" t="s">
        <v>277</v>
      </c>
      <c r="B53" s="307" t="s">
        <v>278</v>
      </c>
      <c r="C53" s="308"/>
      <c r="D53" s="113">
        <v>3.9329268292682928</v>
      </c>
      <c r="E53" s="115">
        <v>129</v>
      </c>
      <c r="F53" s="114">
        <v>68</v>
      </c>
      <c r="G53" s="114">
        <v>106</v>
      </c>
      <c r="H53" s="114">
        <v>58</v>
      </c>
      <c r="I53" s="140">
        <v>109</v>
      </c>
      <c r="J53" s="115">
        <v>20</v>
      </c>
      <c r="K53" s="116">
        <v>18.348623853211009</v>
      </c>
    </row>
    <row r="54" spans="1:11" ht="14.1" customHeight="1" x14ac:dyDescent="0.2">
      <c r="A54" s="306" t="s">
        <v>279</v>
      </c>
      <c r="B54" s="307" t="s">
        <v>280</v>
      </c>
      <c r="C54" s="308"/>
      <c r="D54" s="113">
        <v>6.8902439024390247</v>
      </c>
      <c r="E54" s="115">
        <v>226</v>
      </c>
      <c r="F54" s="114">
        <v>147</v>
      </c>
      <c r="G54" s="114">
        <v>224</v>
      </c>
      <c r="H54" s="114">
        <v>162</v>
      </c>
      <c r="I54" s="140">
        <v>242</v>
      </c>
      <c r="J54" s="115">
        <v>-16</v>
      </c>
      <c r="K54" s="116">
        <v>-6.6115702479338845</v>
      </c>
    </row>
    <row r="55" spans="1:11" ht="14.1" customHeight="1" x14ac:dyDescent="0.2">
      <c r="A55" s="306">
        <v>72</v>
      </c>
      <c r="B55" s="307" t="s">
        <v>281</v>
      </c>
      <c r="C55" s="308"/>
      <c r="D55" s="113">
        <v>2.5914634146341462</v>
      </c>
      <c r="E55" s="115">
        <v>85</v>
      </c>
      <c r="F55" s="114">
        <v>42</v>
      </c>
      <c r="G55" s="114">
        <v>51</v>
      </c>
      <c r="H55" s="114">
        <v>34</v>
      </c>
      <c r="I55" s="140">
        <v>55</v>
      </c>
      <c r="J55" s="115">
        <v>30</v>
      </c>
      <c r="K55" s="116">
        <v>54.545454545454547</v>
      </c>
    </row>
    <row r="56" spans="1:11" ht="14.1" customHeight="1" x14ac:dyDescent="0.2">
      <c r="A56" s="306" t="s">
        <v>282</v>
      </c>
      <c r="B56" s="307" t="s">
        <v>283</v>
      </c>
      <c r="C56" s="308"/>
      <c r="D56" s="113">
        <v>0.48780487804878048</v>
      </c>
      <c r="E56" s="115">
        <v>16</v>
      </c>
      <c r="F56" s="114">
        <v>10</v>
      </c>
      <c r="G56" s="114">
        <v>13</v>
      </c>
      <c r="H56" s="114">
        <v>11</v>
      </c>
      <c r="I56" s="140">
        <v>19</v>
      </c>
      <c r="J56" s="115">
        <v>-3</v>
      </c>
      <c r="K56" s="116">
        <v>-15.789473684210526</v>
      </c>
    </row>
    <row r="57" spans="1:11" ht="14.1" customHeight="1" x14ac:dyDescent="0.2">
      <c r="A57" s="306" t="s">
        <v>284</v>
      </c>
      <c r="B57" s="307" t="s">
        <v>285</v>
      </c>
      <c r="C57" s="308"/>
      <c r="D57" s="113">
        <v>1.9207317073170731</v>
      </c>
      <c r="E57" s="115">
        <v>63</v>
      </c>
      <c r="F57" s="114">
        <v>27</v>
      </c>
      <c r="G57" s="114">
        <v>21</v>
      </c>
      <c r="H57" s="114">
        <v>17</v>
      </c>
      <c r="I57" s="140">
        <v>29</v>
      </c>
      <c r="J57" s="115">
        <v>34</v>
      </c>
      <c r="K57" s="116">
        <v>117.24137931034483</v>
      </c>
    </row>
    <row r="58" spans="1:11" ht="14.1" customHeight="1" x14ac:dyDescent="0.2">
      <c r="A58" s="306">
        <v>73</v>
      </c>
      <c r="B58" s="307" t="s">
        <v>286</v>
      </c>
      <c r="C58" s="308"/>
      <c r="D58" s="113">
        <v>0.85365853658536583</v>
      </c>
      <c r="E58" s="115">
        <v>28</v>
      </c>
      <c r="F58" s="114">
        <v>24</v>
      </c>
      <c r="G58" s="114">
        <v>46</v>
      </c>
      <c r="H58" s="114">
        <v>15</v>
      </c>
      <c r="I58" s="140">
        <v>30</v>
      </c>
      <c r="J58" s="115">
        <v>-2</v>
      </c>
      <c r="K58" s="116">
        <v>-6.666666666666667</v>
      </c>
    </row>
    <row r="59" spans="1:11" ht="14.1" customHeight="1" x14ac:dyDescent="0.2">
      <c r="A59" s="306" t="s">
        <v>287</v>
      </c>
      <c r="B59" s="307" t="s">
        <v>288</v>
      </c>
      <c r="C59" s="308"/>
      <c r="D59" s="113">
        <v>0.70121951219512191</v>
      </c>
      <c r="E59" s="115">
        <v>23</v>
      </c>
      <c r="F59" s="114">
        <v>20</v>
      </c>
      <c r="G59" s="114">
        <v>41</v>
      </c>
      <c r="H59" s="114">
        <v>13</v>
      </c>
      <c r="I59" s="140">
        <v>23</v>
      </c>
      <c r="J59" s="115">
        <v>0</v>
      </c>
      <c r="K59" s="116">
        <v>0</v>
      </c>
    </row>
    <row r="60" spans="1:11" ht="14.1" customHeight="1" x14ac:dyDescent="0.2">
      <c r="A60" s="306">
        <v>81</v>
      </c>
      <c r="B60" s="307" t="s">
        <v>289</v>
      </c>
      <c r="C60" s="308"/>
      <c r="D60" s="113">
        <v>5.1829268292682924</v>
      </c>
      <c r="E60" s="115">
        <v>170</v>
      </c>
      <c r="F60" s="114">
        <v>123</v>
      </c>
      <c r="G60" s="114">
        <v>207</v>
      </c>
      <c r="H60" s="114">
        <v>134</v>
      </c>
      <c r="I60" s="140">
        <v>222</v>
      </c>
      <c r="J60" s="115">
        <v>-52</v>
      </c>
      <c r="K60" s="116">
        <v>-23.423423423423422</v>
      </c>
    </row>
    <row r="61" spans="1:11" ht="14.1" customHeight="1" x14ac:dyDescent="0.2">
      <c r="A61" s="306" t="s">
        <v>290</v>
      </c>
      <c r="B61" s="307" t="s">
        <v>291</v>
      </c>
      <c r="C61" s="308"/>
      <c r="D61" s="113">
        <v>2.2560975609756095</v>
      </c>
      <c r="E61" s="115">
        <v>74</v>
      </c>
      <c r="F61" s="114">
        <v>43</v>
      </c>
      <c r="G61" s="114">
        <v>112</v>
      </c>
      <c r="H61" s="114">
        <v>57</v>
      </c>
      <c r="I61" s="140">
        <v>128</v>
      </c>
      <c r="J61" s="115">
        <v>-54</v>
      </c>
      <c r="K61" s="116">
        <v>-42.1875</v>
      </c>
    </row>
    <row r="62" spans="1:11" ht="14.1" customHeight="1" x14ac:dyDescent="0.2">
      <c r="A62" s="306" t="s">
        <v>292</v>
      </c>
      <c r="B62" s="307" t="s">
        <v>293</v>
      </c>
      <c r="C62" s="308"/>
      <c r="D62" s="113">
        <v>0.85365853658536583</v>
      </c>
      <c r="E62" s="115">
        <v>28</v>
      </c>
      <c r="F62" s="114">
        <v>25</v>
      </c>
      <c r="G62" s="114">
        <v>39</v>
      </c>
      <c r="H62" s="114">
        <v>24</v>
      </c>
      <c r="I62" s="140">
        <v>18</v>
      </c>
      <c r="J62" s="115">
        <v>10</v>
      </c>
      <c r="K62" s="116">
        <v>55.555555555555557</v>
      </c>
    </row>
    <row r="63" spans="1:11" ht="14.1" customHeight="1" x14ac:dyDescent="0.2">
      <c r="A63" s="306"/>
      <c r="B63" s="307" t="s">
        <v>294</v>
      </c>
      <c r="C63" s="308"/>
      <c r="D63" s="113">
        <v>0.70121951219512191</v>
      </c>
      <c r="E63" s="115">
        <v>23</v>
      </c>
      <c r="F63" s="114">
        <v>22</v>
      </c>
      <c r="G63" s="114">
        <v>35</v>
      </c>
      <c r="H63" s="114">
        <v>22</v>
      </c>
      <c r="I63" s="140">
        <v>16</v>
      </c>
      <c r="J63" s="115">
        <v>7</v>
      </c>
      <c r="K63" s="116">
        <v>43.75</v>
      </c>
    </row>
    <row r="64" spans="1:11" ht="14.1" customHeight="1" x14ac:dyDescent="0.2">
      <c r="A64" s="306" t="s">
        <v>295</v>
      </c>
      <c r="B64" s="307" t="s">
        <v>296</v>
      </c>
      <c r="C64" s="308"/>
      <c r="D64" s="113">
        <v>0.48780487804878048</v>
      </c>
      <c r="E64" s="115">
        <v>16</v>
      </c>
      <c r="F64" s="114">
        <v>14</v>
      </c>
      <c r="G64" s="114">
        <v>15</v>
      </c>
      <c r="H64" s="114">
        <v>7</v>
      </c>
      <c r="I64" s="140">
        <v>19</v>
      </c>
      <c r="J64" s="115">
        <v>-3</v>
      </c>
      <c r="K64" s="116">
        <v>-15.789473684210526</v>
      </c>
    </row>
    <row r="65" spans="1:11" ht="14.1" customHeight="1" x14ac:dyDescent="0.2">
      <c r="A65" s="306" t="s">
        <v>297</v>
      </c>
      <c r="B65" s="307" t="s">
        <v>298</v>
      </c>
      <c r="C65" s="308"/>
      <c r="D65" s="113">
        <v>0.88414634146341464</v>
      </c>
      <c r="E65" s="115">
        <v>29</v>
      </c>
      <c r="F65" s="114">
        <v>16</v>
      </c>
      <c r="G65" s="114">
        <v>20</v>
      </c>
      <c r="H65" s="114">
        <v>12</v>
      </c>
      <c r="I65" s="140">
        <v>27</v>
      </c>
      <c r="J65" s="115">
        <v>2</v>
      </c>
      <c r="K65" s="116">
        <v>7.4074074074074074</v>
      </c>
    </row>
    <row r="66" spans="1:11" ht="14.1" customHeight="1" x14ac:dyDescent="0.2">
      <c r="A66" s="306">
        <v>82</v>
      </c>
      <c r="B66" s="307" t="s">
        <v>299</v>
      </c>
      <c r="C66" s="308"/>
      <c r="D66" s="113">
        <v>2.6829268292682928</v>
      </c>
      <c r="E66" s="115">
        <v>88</v>
      </c>
      <c r="F66" s="114">
        <v>68</v>
      </c>
      <c r="G66" s="114">
        <v>108</v>
      </c>
      <c r="H66" s="114">
        <v>72</v>
      </c>
      <c r="I66" s="140">
        <v>86</v>
      </c>
      <c r="J66" s="115">
        <v>2</v>
      </c>
      <c r="K66" s="116">
        <v>2.3255813953488373</v>
      </c>
    </row>
    <row r="67" spans="1:11" ht="14.1" customHeight="1" x14ac:dyDescent="0.2">
      <c r="A67" s="306" t="s">
        <v>300</v>
      </c>
      <c r="B67" s="307" t="s">
        <v>301</v>
      </c>
      <c r="C67" s="308"/>
      <c r="D67" s="113">
        <v>1.9512195121951219</v>
      </c>
      <c r="E67" s="115">
        <v>64</v>
      </c>
      <c r="F67" s="114">
        <v>52</v>
      </c>
      <c r="G67" s="114">
        <v>79</v>
      </c>
      <c r="H67" s="114">
        <v>47</v>
      </c>
      <c r="I67" s="140">
        <v>67</v>
      </c>
      <c r="J67" s="115">
        <v>-3</v>
      </c>
      <c r="K67" s="116">
        <v>-4.4776119402985071</v>
      </c>
    </row>
    <row r="68" spans="1:11" ht="14.1" customHeight="1" x14ac:dyDescent="0.2">
      <c r="A68" s="306" t="s">
        <v>302</v>
      </c>
      <c r="B68" s="307" t="s">
        <v>303</v>
      </c>
      <c r="C68" s="308"/>
      <c r="D68" s="113">
        <v>0.51829268292682928</v>
      </c>
      <c r="E68" s="115">
        <v>17</v>
      </c>
      <c r="F68" s="114">
        <v>9</v>
      </c>
      <c r="G68" s="114">
        <v>19</v>
      </c>
      <c r="H68" s="114">
        <v>17</v>
      </c>
      <c r="I68" s="140">
        <v>11</v>
      </c>
      <c r="J68" s="115">
        <v>6</v>
      </c>
      <c r="K68" s="116">
        <v>54.545454545454547</v>
      </c>
    </row>
    <row r="69" spans="1:11" ht="14.1" customHeight="1" x14ac:dyDescent="0.2">
      <c r="A69" s="306">
        <v>83</v>
      </c>
      <c r="B69" s="307" t="s">
        <v>304</v>
      </c>
      <c r="C69" s="308"/>
      <c r="D69" s="113">
        <v>4.024390243902439</v>
      </c>
      <c r="E69" s="115">
        <v>132</v>
      </c>
      <c r="F69" s="114">
        <v>85</v>
      </c>
      <c r="G69" s="114">
        <v>304</v>
      </c>
      <c r="H69" s="114">
        <v>111</v>
      </c>
      <c r="I69" s="140">
        <v>106</v>
      </c>
      <c r="J69" s="115">
        <v>26</v>
      </c>
      <c r="K69" s="116">
        <v>24.528301886792452</v>
      </c>
    </row>
    <row r="70" spans="1:11" ht="14.1" customHeight="1" x14ac:dyDescent="0.2">
      <c r="A70" s="306" t="s">
        <v>305</v>
      </c>
      <c r="B70" s="307" t="s">
        <v>306</v>
      </c>
      <c r="C70" s="308"/>
      <c r="D70" s="113">
        <v>3.4451219512195124</v>
      </c>
      <c r="E70" s="115">
        <v>113</v>
      </c>
      <c r="F70" s="114">
        <v>73</v>
      </c>
      <c r="G70" s="114">
        <v>284</v>
      </c>
      <c r="H70" s="114">
        <v>94</v>
      </c>
      <c r="I70" s="140">
        <v>93</v>
      </c>
      <c r="J70" s="115">
        <v>20</v>
      </c>
      <c r="K70" s="116">
        <v>21.50537634408602</v>
      </c>
    </row>
    <row r="71" spans="1:11" ht="14.1" customHeight="1" x14ac:dyDescent="0.2">
      <c r="A71" s="306"/>
      <c r="B71" s="307" t="s">
        <v>307</v>
      </c>
      <c r="C71" s="308"/>
      <c r="D71" s="113">
        <v>2.8658536585365852</v>
      </c>
      <c r="E71" s="115">
        <v>94</v>
      </c>
      <c r="F71" s="114">
        <v>57</v>
      </c>
      <c r="G71" s="114">
        <v>229</v>
      </c>
      <c r="H71" s="114">
        <v>71</v>
      </c>
      <c r="I71" s="140">
        <v>66</v>
      </c>
      <c r="J71" s="115">
        <v>28</v>
      </c>
      <c r="K71" s="116">
        <v>42.424242424242422</v>
      </c>
    </row>
    <row r="72" spans="1:11" ht="14.1" customHeight="1" x14ac:dyDescent="0.2">
      <c r="A72" s="306">
        <v>84</v>
      </c>
      <c r="B72" s="307" t="s">
        <v>308</v>
      </c>
      <c r="C72" s="308"/>
      <c r="D72" s="113">
        <v>3.3536585365853657</v>
      </c>
      <c r="E72" s="115">
        <v>110</v>
      </c>
      <c r="F72" s="114">
        <v>69</v>
      </c>
      <c r="G72" s="114">
        <v>64</v>
      </c>
      <c r="H72" s="114">
        <v>29</v>
      </c>
      <c r="I72" s="140">
        <v>38</v>
      </c>
      <c r="J72" s="115">
        <v>72</v>
      </c>
      <c r="K72" s="116">
        <v>189.47368421052633</v>
      </c>
    </row>
    <row r="73" spans="1:11" ht="14.1" customHeight="1" x14ac:dyDescent="0.2">
      <c r="A73" s="306" t="s">
        <v>309</v>
      </c>
      <c r="B73" s="307" t="s">
        <v>310</v>
      </c>
      <c r="C73" s="308"/>
      <c r="D73" s="113">
        <v>0.21341463414634146</v>
      </c>
      <c r="E73" s="115">
        <v>7</v>
      </c>
      <c r="F73" s="114">
        <v>12</v>
      </c>
      <c r="G73" s="114">
        <v>22</v>
      </c>
      <c r="H73" s="114">
        <v>5</v>
      </c>
      <c r="I73" s="140">
        <v>10</v>
      </c>
      <c r="J73" s="115">
        <v>-3</v>
      </c>
      <c r="K73" s="116">
        <v>-30</v>
      </c>
    </row>
    <row r="74" spans="1:11" ht="14.1" customHeight="1" x14ac:dyDescent="0.2">
      <c r="A74" s="306" t="s">
        <v>311</v>
      </c>
      <c r="B74" s="307" t="s">
        <v>312</v>
      </c>
      <c r="C74" s="308"/>
      <c r="D74" s="113">
        <v>0.1524390243902439</v>
      </c>
      <c r="E74" s="115">
        <v>5</v>
      </c>
      <c r="F74" s="114">
        <v>0</v>
      </c>
      <c r="G74" s="114">
        <v>7</v>
      </c>
      <c r="H74" s="114" t="s">
        <v>513</v>
      </c>
      <c r="I74" s="140">
        <v>7</v>
      </c>
      <c r="J74" s="115">
        <v>-2</v>
      </c>
      <c r="K74" s="116">
        <v>-28.571428571428573</v>
      </c>
    </row>
    <row r="75" spans="1:11" ht="14.1" customHeight="1" x14ac:dyDescent="0.2">
      <c r="A75" s="306" t="s">
        <v>313</v>
      </c>
      <c r="B75" s="307" t="s">
        <v>314</v>
      </c>
      <c r="C75" s="308"/>
      <c r="D75" s="113">
        <v>0</v>
      </c>
      <c r="E75" s="115">
        <v>0</v>
      </c>
      <c r="F75" s="114">
        <v>0</v>
      </c>
      <c r="G75" s="114">
        <v>0</v>
      </c>
      <c r="H75" s="114" t="s">
        <v>513</v>
      </c>
      <c r="I75" s="140" t="s">
        <v>513</v>
      </c>
      <c r="J75" s="115" t="s">
        <v>513</v>
      </c>
      <c r="K75" s="116" t="s">
        <v>513</v>
      </c>
    </row>
    <row r="76" spans="1:11" ht="14.1" customHeight="1" x14ac:dyDescent="0.2">
      <c r="A76" s="306">
        <v>91</v>
      </c>
      <c r="B76" s="307" t="s">
        <v>315</v>
      </c>
      <c r="C76" s="308"/>
      <c r="D76" s="113">
        <v>0.33536585365853661</v>
      </c>
      <c r="E76" s="115">
        <v>11</v>
      </c>
      <c r="F76" s="114">
        <v>14</v>
      </c>
      <c r="G76" s="114">
        <v>18</v>
      </c>
      <c r="H76" s="114">
        <v>17</v>
      </c>
      <c r="I76" s="140">
        <v>11</v>
      </c>
      <c r="J76" s="115">
        <v>0</v>
      </c>
      <c r="K76" s="116">
        <v>0</v>
      </c>
    </row>
    <row r="77" spans="1:11" ht="14.1" customHeight="1" x14ac:dyDescent="0.2">
      <c r="A77" s="306">
        <v>92</v>
      </c>
      <c r="B77" s="307" t="s">
        <v>316</v>
      </c>
      <c r="C77" s="308"/>
      <c r="D77" s="113">
        <v>1.4329268292682926</v>
      </c>
      <c r="E77" s="115">
        <v>47</v>
      </c>
      <c r="F77" s="114">
        <v>48</v>
      </c>
      <c r="G77" s="114">
        <v>35</v>
      </c>
      <c r="H77" s="114">
        <v>51</v>
      </c>
      <c r="I77" s="140">
        <v>46</v>
      </c>
      <c r="J77" s="115">
        <v>1</v>
      </c>
      <c r="K77" s="116">
        <v>2.1739130434782608</v>
      </c>
    </row>
    <row r="78" spans="1:11" ht="14.1" customHeight="1" x14ac:dyDescent="0.2">
      <c r="A78" s="306">
        <v>93</v>
      </c>
      <c r="B78" s="307" t="s">
        <v>317</v>
      </c>
      <c r="C78" s="308"/>
      <c r="D78" s="113">
        <v>0.21341463414634146</v>
      </c>
      <c r="E78" s="115">
        <v>7</v>
      </c>
      <c r="F78" s="114">
        <v>5</v>
      </c>
      <c r="G78" s="114">
        <v>9</v>
      </c>
      <c r="H78" s="114">
        <v>4</v>
      </c>
      <c r="I78" s="140">
        <v>9</v>
      </c>
      <c r="J78" s="115">
        <v>-2</v>
      </c>
      <c r="K78" s="116">
        <v>-22.222222222222221</v>
      </c>
    </row>
    <row r="79" spans="1:11" ht="14.1" customHeight="1" x14ac:dyDescent="0.2">
      <c r="A79" s="306">
        <v>94</v>
      </c>
      <c r="B79" s="307" t="s">
        <v>318</v>
      </c>
      <c r="C79" s="308"/>
      <c r="D79" s="113">
        <v>0.12195121951219512</v>
      </c>
      <c r="E79" s="115">
        <v>4</v>
      </c>
      <c r="F79" s="114">
        <v>6</v>
      </c>
      <c r="G79" s="114">
        <v>9</v>
      </c>
      <c r="H79" s="114">
        <v>27</v>
      </c>
      <c r="I79" s="140">
        <v>4</v>
      </c>
      <c r="J79" s="115">
        <v>0</v>
      </c>
      <c r="K79" s="116">
        <v>0</v>
      </c>
    </row>
    <row r="80" spans="1:11" ht="14.1" customHeight="1" x14ac:dyDescent="0.2">
      <c r="A80" s="306" t="s">
        <v>319</v>
      </c>
      <c r="B80" s="307" t="s">
        <v>320</v>
      </c>
      <c r="C80" s="308"/>
      <c r="D80" s="113" t="s">
        <v>513</v>
      </c>
      <c r="E80" s="115" t="s">
        <v>513</v>
      </c>
      <c r="F80" s="114">
        <v>0</v>
      </c>
      <c r="G80" s="114">
        <v>0</v>
      </c>
      <c r="H80" s="114">
        <v>0</v>
      </c>
      <c r="I80" s="140">
        <v>0</v>
      </c>
      <c r="J80" s="115" t="s">
        <v>513</v>
      </c>
      <c r="K80" s="116" t="s">
        <v>513</v>
      </c>
    </row>
    <row r="81" spans="1:11" ht="14.1" customHeight="1" x14ac:dyDescent="0.2">
      <c r="A81" s="310" t="s">
        <v>321</v>
      </c>
      <c r="B81" s="311" t="s">
        <v>333</v>
      </c>
      <c r="C81" s="312"/>
      <c r="D81" s="125">
        <v>9.1463414634146339E-2</v>
      </c>
      <c r="E81" s="143">
        <v>3</v>
      </c>
      <c r="F81" s="144">
        <v>0</v>
      </c>
      <c r="G81" s="144">
        <v>6</v>
      </c>
      <c r="H81" s="144" t="s">
        <v>513</v>
      </c>
      <c r="I81" s="145">
        <v>4</v>
      </c>
      <c r="J81" s="143">
        <v>-1</v>
      </c>
      <c r="K81" s="146">
        <v>-25</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4" t="s">
        <v>364</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151" t="s">
        <v>365</v>
      </c>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5">
    <mergeCell ref="A3:K3"/>
    <mergeCell ref="A4:K4"/>
    <mergeCell ref="A5:E5"/>
    <mergeCell ref="A7:C10"/>
    <mergeCell ref="D7:D10"/>
    <mergeCell ref="E7:I7"/>
    <mergeCell ref="J7:K8"/>
    <mergeCell ref="E8:E9"/>
    <mergeCell ref="F8:F9"/>
    <mergeCell ref="G8:G9"/>
    <mergeCell ref="H8:H9"/>
    <mergeCell ref="I8:I9"/>
    <mergeCell ref="A84:K84"/>
    <mergeCell ref="A85:K85"/>
    <mergeCell ref="A87:K87"/>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366</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56" t="s">
        <v>367</v>
      </c>
      <c r="E7" s="657"/>
      <c r="F7" s="657"/>
      <c r="G7" s="657"/>
      <c r="H7" s="658"/>
      <c r="I7" s="588" t="s">
        <v>359</v>
      </c>
      <c r="J7" s="589"/>
      <c r="K7" s="96"/>
      <c r="L7" s="96"/>
      <c r="M7" s="96"/>
      <c r="N7" s="96"/>
      <c r="O7" s="96"/>
    </row>
    <row r="8" spans="1:15" ht="21.75" customHeight="1" x14ac:dyDescent="0.2">
      <c r="A8" s="616"/>
      <c r="B8" s="617"/>
      <c r="C8" s="583"/>
      <c r="D8" s="566" t="s">
        <v>335</v>
      </c>
      <c r="E8" s="566" t="s">
        <v>337</v>
      </c>
      <c r="F8" s="566" t="s">
        <v>338</v>
      </c>
      <c r="G8" s="566" t="s">
        <v>339</v>
      </c>
      <c r="H8" s="566" t="s">
        <v>340</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3025</v>
      </c>
      <c r="E11" s="114">
        <v>2864</v>
      </c>
      <c r="F11" s="114">
        <v>3504</v>
      </c>
      <c r="G11" s="114">
        <v>2531</v>
      </c>
      <c r="H11" s="140">
        <v>3168</v>
      </c>
      <c r="I11" s="115">
        <v>-143</v>
      </c>
      <c r="J11" s="116">
        <v>-4.5138888888888893</v>
      </c>
    </row>
    <row r="12" spans="1:15" s="110" customFormat="1" ht="24.95" customHeight="1" x14ac:dyDescent="0.2">
      <c r="A12" s="193" t="s">
        <v>132</v>
      </c>
      <c r="B12" s="194" t="s">
        <v>133</v>
      </c>
      <c r="C12" s="113">
        <v>2.446280991735537</v>
      </c>
      <c r="D12" s="115">
        <v>74</v>
      </c>
      <c r="E12" s="114">
        <v>253</v>
      </c>
      <c r="F12" s="114">
        <v>323</v>
      </c>
      <c r="G12" s="114">
        <v>95</v>
      </c>
      <c r="H12" s="140">
        <v>91</v>
      </c>
      <c r="I12" s="115">
        <v>-17</v>
      </c>
      <c r="J12" s="116">
        <v>-18.681318681318682</v>
      </c>
    </row>
    <row r="13" spans="1:15" s="110" customFormat="1" ht="24.95" customHeight="1" x14ac:dyDescent="0.2">
      <c r="A13" s="193" t="s">
        <v>134</v>
      </c>
      <c r="B13" s="199" t="s">
        <v>214</v>
      </c>
      <c r="C13" s="113">
        <v>1.3553719008264462</v>
      </c>
      <c r="D13" s="115">
        <v>41</v>
      </c>
      <c r="E13" s="114">
        <v>64</v>
      </c>
      <c r="F13" s="114">
        <v>39</v>
      </c>
      <c r="G13" s="114">
        <v>33</v>
      </c>
      <c r="H13" s="140">
        <v>55</v>
      </c>
      <c r="I13" s="115">
        <v>-14</v>
      </c>
      <c r="J13" s="116">
        <v>-25.454545454545453</v>
      </c>
    </row>
    <row r="14" spans="1:15" s="287" customFormat="1" ht="24.95" customHeight="1" x14ac:dyDescent="0.2">
      <c r="A14" s="193" t="s">
        <v>215</v>
      </c>
      <c r="B14" s="199" t="s">
        <v>137</v>
      </c>
      <c r="C14" s="113">
        <v>19.074380165289256</v>
      </c>
      <c r="D14" s="115">
        <v>577</v>
      </c>
      <c r="E14" s="114">
        <v>407</v>
      </c>
      <c r="F14" s="114">
        <v>591</v>
      </c>
      <c r="G14" s="114">
        <v>360</v>
      </c>
      <c r="H14" s="140">
        <v>600</v>
      </c>
      <c r="I14" s="115">
        <v>-23</v>
      </c>
      <c r="J14" s="116">
        <v>-3.8333333333333335</v>
      </c>
      <c r="K14" s="110"/>
      <c r="L14" s="110"/>
      <c r="M14" s="110"/>
      <c r="N14" s="110"/>
      <c r="O14" s="110"/>
    </row>
    <row r="15" spans="1:15" s="110" customFormat="1" ht="24.95" customHeight="1" x14ac:dyDescent="0.2">
      <c r="A15" s="193" t="s">
        <v>216</v>
      </c>
      <c r="B15" s="199" t="s">
        <v>217</v>
      </c>
      <c r="C15" s="113">
        <v>6.8760330578512399</v>
      </c>
      <c r="D15" s="115">
        <v>208</v>
      </c>
      <c r="E15" s="114">
        <v>148</v>
      </c>
      <c r="F15" s="114">
        <v>234</v>
      </c>
      <c r="G15" s="114">
        <v>126</v>
      </c>
      <c r="H15" s="140">
        <v>227</v>
      </c>
      <c r="I15" s="115">
        <v>-19</v>
      </c>
      <c r="J15" s="116">
        <v>-8.3700440528634363</v>
      </c>
    </row>
    <row r="16" spans="1:15" s="287" customFormat="1" ht="24.95" customHeight="1" x14ac:dyDescent="0.2">
      <c r="A16" s="193" t="s">
        <v>218</v>
      </c>
      <c r="B16" s="199" t="s">
        <v>141</v>
      </c>
      <c r="C16" s="113">
        <v>10.181818181818182</v>
      </c>
      <c r="D16" s="115">
        <v>308</v>
      </c>
      <c r="E16" s="114">
        <v>207</v>
      </c>
      <c r="F16" s="114">
        <v>291</v>
      </c>
      <c r="G16" s="114">
        <v>181</v>
      </c>
      <c r="H16" s="140">
        <v>317</v>
      </c>
      <c r="I16" s="115">
        <v>-9</v>
      </c>
      <c r="J16" s="116">
        <v>-2.8391167192429023</v>
      </c>
      <c r="K16" s="110"/>
      <c r="L16" s="110"/>
      <c r="M16" s="110"/>
      <c r="N16" s="110"/>
      <c r="O16" s="110"/>
    </row>
    <row r="17" spans="1:15" s="110" customFormat="1" ht="24.95" customHeight="1" x14ac:dyDescent="0.2">
      <c r="A17" s="193" t="s">
        <v>142</v>
      </c>
      <c r="B17" s="199" t="s">
        <v>220</v>
      </c>
      <c r="C17" s="113">
        <v>2.0165289256198347</v>
      </c>
      <c r="D17" s="115">
        <v>61</v>
      </c>
      <c r="E17" s="114">
        <v>52</v>
      </c>
      <c r="F17" s="114">
        <v>66</v>
      </c>
      <c r="G17" s="114">
        <v>53</v>
      </c>
      <c r="H17" s="140">
        <v>56</v>
      </c>
      <c r="I17" s="115">
        <v>5</v>
      </c>
      <c r="J17" s="116">
        <v>8.9285714285714288</v>
      </c>
    </row>
    <row r="18" spans="1:15" s="287" customFormat="1" ht="24.95" customHeight="1" x14ac:dyDescent="0.2">
      <c r="A18" s="201" t="s">
        <v>144</v>
      </c>
      <c r="B18" s="202" t="s">
        <v>145</v>
      </c>
      <c r="C18" s="113">
        <v>9.454545454545455</v>
      </c>
      <c r="D18" s="115">
        <v>286</v>
      </c>
      <c r="E18" s="114">
        <v>296</v>
      </c>
      <c r="F18" s="114">
        <v>309</v>
      </c>
      <c r="G18" s="114">
        <v>225</v>
      </c>
      <c r="H18" s="140">
        <v>299</v>
      </c>
      <c r="I18" s="115">
        <v>-13</v>
      </c>
      <c r="J18" s="116">
        <v>-4.3478260869565215</v>
      </c>
      <c r="K18" s="110"/>
      <c r="L18" s="110"/>
      <c r="M18" s="110"/>
      <c r="N18" s="110"/>
      <c r="O18" s="110"/>
    </row>
    <row r="19" spans="1:15" s="110" customFormat="1" ht="24.95" customHeight="1" x14ac:dyDescent="0.2">
      <c r="A19" s="193" t="s">
        <v>146</v>
      </c>
      <c r="B19" s="199" t="s">
        <v>147</v>
      </c>
      <c r="C19" s="113">
        <v>15.041322314049587</v>
      </c>
      <c r="D19" s="115">
        <v>455</v>
      </c>
      <c r="E19" s="114">
        <v>437</v>
      </c>
      <c r="F19" s="114">
        <v>513</v>
      </c>
      <c r="G19" s="114">
        <v>513</v>
      </c>
      <c r="H19" s="140">
        <v>535</v>
      </c>
      <c r="I19" s="115">
        <v>-80</v>
      </c>
      <c r="J19" s="116">
        <v>-14.953271028037383</v>
      </c>
    </row>
    <row r="20" spans="1:15" s="287" customFormat="1" ht="24.95" customHeight="1" x14ac:dyDescent="0.2">
      <c r="A20" s="193" t="s">
        <v>148</v>
      </c>
      <c r="B20" s="199" t="s">
        <v>149</v>
      </c>
      <c r="C20" s="113">
        <v>8.7603305785123968</v>
      </c>
      <c r="D20" s="115">
        <v>265</v>
      </c>
      <c r="E20" s="114">
        <v>217</v>
      </c>
      <c r="F20" s="114">
        <v>235</v>
      </c>
      <c r="G20" s="114">
        <v>188</v>
      </c>
      <c r="H20" s="140">
        <v>299</v>
      </c>
      <c r="I20" s="115">
        <v>-34</v>
      </c>
      <c r="J20" s="116">
        <v>-11.371237458193979</v>
      </c>
      <c r="K20" s="110"/>
      <c r="L20" s="110"/>
      <c r="M20" s="110"/>
      <c r="N20" s="110"/>
      <c r="O20" s="110"/>
    </row>
    <row r="21" spans="1:15" s="110" customFormat="1" ht="24.95" customHeight="1" x14ac:dyDescent="0.2">
      <c r="A21" s="201" t="s">
        <v>150</v>
      </c>
      <c r="B21" s="202" t="s">
        <v>151</v>
      </c>
      <c r="C21" s="113">
        <v>5.3553719008264462</v>
      </c>
      <c r="D21" s="115">
        <v>162</v>
      </c>
      <c r="E21" s="114">
        <v>165</v>
      </c>
      <c r="F21" s="114">
        <v>158</v>
      </c>
      <c r="G21" s="114">
        <v>131</v>
      </c>
      <c r="H21" s="140">
        <v>144</v>
      </c>
      <c r="I21" s="115">
        <v>18</v>
      </c>
      <c r="J21" s="116">
        <v>12.5</v>
      </c>
    </row>
    <row r="22" spans="1:15" s="110" customFormat="1" ht="24.95" customHeight="1" x14ac:dyDescent="0.2">
      <c r="A22" s="201" t="s">
        <v>152</v>
      </c>
      <c r="B22" s="199" t="s">
        <v>153</v>
      </c>
      <c r="C22" s="113">
        <v>2.8099173553719008</v>
      </c>
      <c r="D22" s="115">
        <v>85</v>
      </c>
      <c r="E22" s="114">
        <v>60</v>
      </c>
      <c r="F22" s="114">
        <v>71</v>
      </c>
      <c r="G22" s="114">
        <v>53</v>
      </c>
      <c r="H22" s="140">
        <v>77</v>
      </c>
      <c r="I22" s="115">
        <v>8</v>
      </c>
      <c r="J22" s="116">
        <v>10.38961038961039</v>
      </c>
    </row>
    <row r="23" spans="1:15" s="110" customFormat="1" ht="24.95" customHeight="1" x14ac:dyDescent="0.2">
      <c r="A23" s="193" t="s">
        <v>154</v>
      </c>
      <c r="B23" s="199" t="s">
        <v>155</v>
      </c>
      <c r="C23" s="113">
        <v>0.72727272727272729</v>
      </c>
      <c r="D23" s="115">
        <v>22</v>
      </c>
      <c r="E23" s="114">
        <v>26</v>
      </c>
      <c r="F23" s="114">
        <v>28</v>
      </c>
      <c r="G23" s="114">
        <v>28</v>
      </c>
      <c r="H23" s="140">
        <v>35</v>
      </c>
      <c r="I23" s="115">
        <v>-13</v>
      </c>
      <c r="J23" s="116">
        <v>-37.142857142857146</v>
      </c>
    </row>
    <row r="24" spans="1:15" s="110" customFormat="1" ht="24.95" customHeight="1" x14ac:dyDescent="0.2">
      <c r="A24" s="193" t="s">
        <v>156</v>
      </c>
      <c r="B24" s="199" t="s">
        <v>221</v>
      </c>
      <c r="C24" s="113">
        <v>12.495867768595041</v>
      </c>
      <c r="D24" s="115">
        <v>378</v>
      </c>
      <c r="E24" s="114">
        <v>285</v>
      </c>
      <c r="F24" s="114">
        <v>301</v>
      </c>
      <c r="G24" s="114">
        <v>246</v>
      </c>
      <c r="H24" s="140">
        <v>315</v>
      </c>
      <c r="I24" s="115">
        <v>63</v>
      </c>
      <c r="J24" s="116">
        <v>20</v>
      </c>
    </row>
    <row r="25" spans="1:15" s="110" customFormat="1" ht="24.95" customHeight="1" x14ac:dyDescent="0.2">
      <c r="A25" s="193" t="s">
        <v>222</v>
      </c>
      <c r="B25" s="204" t="s">
        <v>159</v>
      </c>
      <c r="C25" s="113">
        <v>3.9669421487603307</v>
      </c>
      <c r="D25" s="115">
        <v>120</v>
      </c>
      <c r="E25" s="114">
        <v>148</v>
      </c>
      <c r="F25" s="114">
        <v>122</v>
      </c>
      <c r="G25" s="114">
        <v>204</v>
      </c>
      <c r="H25" s="140">
        <v>136</v>
      </c>
      <c r="I25" s="115">
        <v>-16</v>
      </c>
      <c r="J25" s="116">
        <v>-11.764705882352942</v>
      </c>
    </row>
    <row r="26" spans="1:15" s="110" customFormat="1" ht="24.95" customHeight="1" x14ac:dyDescent="0.2">
      <c r="A26" s="201">
        <v>782.78300000000002</v>
      </c>
      <c r="B26" s="203" t="s">
        <v>160</v>
      </c>
      <c r="C26" s="113">
        <v>2.2479338842975207</v>
      </c>
      <c r="D26" s="115">
        <v>68</v>
      </c>
      <c r="E26" s="114">
        <v>99</v>
      </c>
      <c r="F26" s="114">
        <v>71</v>
      </c>
      <c r="G26" s="114">
        <v>78</v>
      </c>
      <c r="H26" s="140">
        <v>83</v>
      </c>
      <c r="I26" s="115">
        <v>-15</v>
      </c>
      <c r="J26" s="116">
        <v>-18.072289156626507</v>
      </c>
    </row>
    <row r="27" spans="1:15" s="110" customFormat="1" ht="24.95" customHeight="1" x14ac:dyDescent="0.2">
      <c r="A27" s="193" t="s">
        <v>161</v>
      </c>
      <c r="B27" s="199" t="s">
        <v>162</v>
      </c>
      <c r="C27" s="113">
        <v>2.3140495867768593</v>
      </c>
      <c r="D27" s="115">
        <v>70</v>
      </c>
      <c r="E27" s="114">
        <v>49</v>
      </c>
      <c r="F27" s="114">
        <v>129</v>
      </c>
      <c r="G27" s="114">
        <v>54</v>
      </c>
      <c r="H27" s="140">
        <v>61</v>
      </c>
      <c r="I27" s="115">
        <v>9</v>
      </c>
      <c r="J27" s="116">
        <v>14.754098360655737</v>
      </c>
    </row>
    <row r="28" spans="1:15" s="110" customFormat="1" ht="24.95" customHeight="1" x14ac:dyDescent="0.2">
      <c r="A28" s="193" t="s">
        <v>163</v>
      </c>
      <c r="B28" s="199" t="s">
        <v>164</v>
      </c>
      <c r="C28" s="113">
        <v>2.2479338842975207</v>
      </c>
      <c r="D28" s="115">
        <v>68</v>
      </c>
      <c r="E28" s="114">
        <v>51</v>
      </c>
      <c r="F28" s="114">
        <v>185</v>
      </c>
      <c r="G28" s="114">
        <v>63</v>
      </c>
      <c r="H28" s="140">
        <v>56</v>
      </c>
      <c r="I28" s="115">
        <v>12</v>
      </c>
      <c r="J28" s="116">
        <v>21.428571428571427</v>
      </c>
    </row>
    <row r="29" spans="1:15" s="110" customFormat="1" ht="24.95" customHeight="1" x14ac:dyDescent="0.2">
      <c r="A29" s="193">
        <v>86</v>
      </c>
      <c r="B29" s="199" t="s">
        <v>165</v>
      </c>
      <c r="C29" s="113">
        <v>4.8595041322314048</v>
      </c>
      <c r="D29" s="115">
        <v>147</v>
      </c>
      <c r="E29" s="114">
        <v>93</v>
      </c>
      <c r="F29" s="114">
        <v>137</v>
      </c>
      <c r="G29" s="114">
        <v>86</v>
      </c>
      <c r="H29" s="140">
        <v>184</v>
      </c>
      <c r="I29" s="115">
        <v>-37</v>
      </c>
      <c r="J29" s="116">
        <v>-20.108695652173914</v>
      </c>
    </row>
    <row r="30" spans="1:15" s="110" customFormat="1" ht="24.95" customHeight="1" x14ac:dyDescent="0.2">
      <c r="A30" s="193">
        <v>87.88</v>
      </c>
      <c r="B30" s="204" t="s">
        <v>166</v>
      </c>
      <c r="C30" s="113">
        <v>4.2314049586776861</v>
      </c>
      <c r="D30" s="115">
        <v>128</v>
      </c>
      <c r="E30" s="114">
        <v>127</v>
      </c>
      <c r="F30" s="114">
        <v>179</v>
      </c>
      <c r="G30" s="114">
        <v>112</v>
      </c>
      <c r="H30" s="140">
        <v>112</v>
      </c>
      <c r="I30" s="115">
        <v>16</v>
      </c>
      <c r="J30" s="116">
        <v>14.285714285714286</v>
      </c>
    </row>
    <row r="31" spans="1:15" s="110" customFormat="1" ht="24.95" customHeight="1" x14ac:dyDescent="0.2">
      <c r="A31" s="193" t="s">
        <v>167</v>
      </c>
      <c r="B31" s="199" t="s">
        <v>168</v>
      </c>
      <c r="C31" s="113">
        <v>2.6115702479338845</v>
      </c>
      <c r="D31" s="115">
        <v>79</v>
      </c>
      <c r="E31" s="114">
        <v>87</v>
      </c>
      <c r="F31" s="114">
        <v>113</v>
      </c>
      <c r="G31" s="114">
        <v>62</v>
      </c>
      <c r="H31" s="140">
        <v>84</v>
      </c>
      <c r="I31" s="115">
        <v>-5</v>
      </c>
      <c r="J31" s="116">
        <v>-5.9523809523809526</v>
      </c>
    </row>
    <row r="32" spans="1:15" s="110" customFormat="1" ht="24.95" customHeight="1" x14ac:dyDescent="0.2">
      <c r="A32" s="193"/>
      <c r="B32" s="204" t="s">
        <v>169</v>
      </c>
      <c r="C32" s="113">
        <v>0</v>
      </c>
      <c r="D32" s="115">
        <v>0</v>
      </c>
      <c r="E32" s="114">
        <v>0</v>
      </c>
      <c r="F32" s="114">
        <v>0</v>
      </c>
      <c r="G32" s="114">
        <v>0</v>
      </c>
      <c r="H32" s="140" t="s">
        <v>513</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2.446280991735537</v>
      </c>
      <c r="D34" s="115">
        <v>74</v>
      </c>
      <c r="E34" s="114">
        <v>253</v>
      </c>
      <c r="F34" s="114">
        <v>323</v>
      </c>
      <c r="G34" s="114">
        <v>95</v>
      </c>
      <c r="H34" s="140">
        <v>91</v>
      </c>
      <c r="I34" s="115">
        <v>-17</v>
      </c>
      <c r="J34" s="116">
        <v>-18.681318681318682</v>
      </c>
    </row>
    <row r="35" spans="1:10" s="110" customFormat="1" ht="24.95" customHeight="1" x14ac:dyDescent="0.2">
      <c r="A35" s="292" t="s">
        <v>171</v>
      </c>
      <c r="B35" s="293" t="s">
        <v>172</v>
      </c>
      <c r="C35" s="113">
        <v>29.884297520661157</v>
      </c>
      <c r="D35" s="115">
        <v>904</v>
      </c>
      <c r="E35" s="114">
        <v>767</v>
      </c>
      <c r="F35" s="114">
        <v>939</v>
      </c>
      <c r="G35" s="114">
        <v>618</v>
      </c>
      <c r="H35" s="140">
        <v>954</v>
      </c>
      <c r="I35" s="115">
        <v>-50</v>
      </c>
      <c r="J35" s="116">
        <v>-5.2410901467505244</v>
      </c>
    </row>
    <row r="36" spans="1:10" s="110" customFormat="1" ht="24.95" customHeight="1" x14ac:dyDescent="0.2">
      <c r="A36" s="294" t="s">
        <v>173</v>
      </c>
      <c r="B36" s="295" t="s">
        <v>174</v>
      </c>
      <c r="C36" s="125">
        <v>67.669421487603302</v>
      </c>
      <c r="D36" s="143">
        <v>2047</v>
      </c>
      <c r="E36" s="144">
        <v>1844</v>
      </c>
      <c r="F36" s="144">
        <v>2242</v>
      </c>
      <c r="G36" s="144">
        <v>1818</v>
      </c>
      <c r="H36" s="145">
        <v>2121</v>
      </c>
      <c r="I36" s="143">
        <v>-74</v>
      </c>
      <c r="J36" s="146">
        <v>-3.4889203206034889</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44" t="s">
        <v>368</v>
      </c>
      <c r="B39" s="645"/>
      <c r="C39" s="645"/>
      <c r="D39" s="645"/>
      <c r="E39" s="645"/>
      <c r="F39" s="645"/>
      <c r="G39" s="645"/>
      <c r="H39" s="645"/>
      <c r="I39" s="645"/>
      <c r="J39" s="645"/>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7"/>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369</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335</v>
      </c>
      <c r="B5" s="573"/>
      <c r="C5" s="573"/>
      <c r="D5" s="573"/>
      <c r="E5" s="573"/>
      <c r="F5" s="252"/>
      <c r="G5" s="252"/>
      <c r="H5" s="252"/>
      <c r="I5" s="252"/>
      <c r="J5" s="252"/>
      <c r="K5" s="252"/>
    </row>
    <row r="6" spans="1:17" s="94" customFormat="1" ht="11.25" customHeight="1" x14ac:dyDescent="0.2">
      <c r="A6" s="227"/>
      <c r="B6" s="228"/>
      <c r="C6" s="228"/>
      <c r="D6" s="228"/>
      <c r="E6" s="228"/>
      <c r="F6" s="228"/>
      <c r="G6" s="228"/>
      <c r="H6" s="228"/>
      <c r="I6" s="228"/>
      <c r="J6" s="228"/>
    </row>
    <row r="7" spans="1:17" s="91" customFormat="1" ht="24.95" customHeight="1" x14ac:dyDescent="0.2">
      <c r="A7" s="588" t="s">
        <v>332</v>
      </c>
      <c r="B7" s="577"/>
      <c r="C7" s="577"/>
      <c r="D7" s="582" t="s">
        <v>94</v>
      </c>
      <c r="E7" s="647" t="s">
        <v>370</v>
      </c>
      <c r="F7" s="648"/>
      <c r="G7" s="648"/>
      <c r="H7" s="648"/>
      <c r="I7" s="649"/>
      <c r="J7" s="588" t="s">
        <v>359</v>
      </c>
      <c r="K7" s="589"/>
      <c r="L7" s="96"/>
      <c r="M7" s="96"/>
      <c r="N7" s="96"/>
      <c r="O7" s="96"/>
      <c r="Q7" s="408"/>
    </row>
    <row r="8" spans="1:17" ht="21.75" customHeight="1" x14ac:dyDescent="0.2">
      <c r="A8" s="578"/>
      <c r="B8" s="579"/>
      <c r="C8" s="579"/>
      <c r="D8" s="583"/>
      <c r="E8" s="566" t="s">
        <v>335</v>
      </c>
      <c r="F8" s="566" t="s">
        <v>337</v>
      </c>
      <c r="G8" s="566" t="s">
        <v>338</v>
      </c>
      <c r="H8" s="566" t="s">
        <v>339</v>
      </c>
      <c r="I8" s="566" t="s">
        <v>340</v>
      </c>
      <c r="J8" s="590"/>
      <c r="K8" s="591"/>
    </row>
    <row r="9" spans="1:17" ht="12" customHeight="1" x14ac:dyDescent="0.2">
      <c r="A9" s="578"/>
      <c r="B9" s="579"/>
      <c r="C9" s="579"/>
      <c r="D9" s="583"/>
      <c r="E9" s="567"/>
      <c r="F9" s="567"/>
      <c r="G9" s="567"/>
      <c r="H9" s="567"/>
      <c r="I9" s="567"/>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3025</v>
      </c>
      <c r="F11" s="264">
        <v>2864</v>
      </c>
      <c r="G11" s="264">
        <v>3504</v>
      </c>
      <c r="H11" s="264">
        <v>2531</v>
      </c>
      <c r="I11" s="265">
        <v>3168</v>
      </c>
      <c r="J11" s="263">
        <v>-143</v>
      </c>
      <c r="K11" s="266">
        <v>-4.5138888888888893</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21.289256198347108</v>
      </c>
      <c r="E13" s="115">
        <v>644</v>
      </c>
      <c r="F13" s="114">
        <v>858</v>
      </c>
      <c r="G13" s="114">
        <v>1048</v>
      </c>
      <c r="H13" s="114">
        <v>707</v>
      </c>
      <c r="I13" s="140">
        <v>701</v>
      </c>
      <c r="J13" s="115">
        <v>-57</v>
      </c>
      <c r="K13" s="116">
        <v>-8.1312410841654774</v>
      </c>
    </row>
    <row r="14" spans="1:17" ht="15.95" customHeight="1" x14ac:dyDescent="0.2">
      <c r="A14" s="306" t="s">
        <v>230</v>
      </c>
      <c r="B14" s="307"/>
      <c r="C14" s="308"/>
      <c r="D14" s="113">
        <v>59.900826446280995</v>
      </c>
      <c r="E14" s="115">
        <v>1812</v>
      </c>
      <c r="F14" s="114">
        <v>1588</v>
      </c>
      <c r="G14" s="114">
        <v>1878</v>
      </c>
      <c r="H14" s="114">
        <v>1421</v>
      </c>
      <c r="I14" s="140">
        <v>1956</v>
      </c>
      <c r="J14" s="115">
        <v>-144</v>
      </c>
      <c r="K14" s="116">
        <v>-7.3619631901840492</v>
      </c>
    </row>
    <row r="15" spans="1:17" ht="15.95" customHeight="1" x14ac:dyDescent="0.2">
      <c r="A15" s="306" t="s">
        <v>231</v>
      </c>
      <c r="B15" s="307"/>
      <c r="C15" s="308"/>
      <c r="D15" s="113">
        <v>12.132231404958677</v>
      </c>
      <c r="E15" s="115">
        <v>367</v>
      </c>
      <c r="F15" s="114">
        <v>236</v>
      </c>
      <c r="G15" s="114">
        <v>312</v>
      </c>
      <c r="H15" s="114">
        <v>237</v>
      </c>
      <c r="I15" s="140">
        <v>287</v>
      </c>
      <c r="J15" s="115">
        <v>80</v>
      </c>
      <c r="K15" s="116">
        <v>27.874564459930312</v>
      </c>
    </row>
    <row r="16" spans="1:17" ht="15.95" customHeight="1" x14ac:dyDescent="0.2">
      <c r="A16" s="306" t="s">
        <v>232</v>
      </c>
      <c r="B16" s="307"/>
      <c r="C16" s="308"/>
      <c r="D16" s="113">
        <v>6.5785123966942152</v>
      </c>
      <c r="E16" s="115">
        <v>199</v>
      </c>
      <c r="F16" s="114">
        <v>179</v>
      </c>
      <c r="G16" s="114">
        <v>261</v>
      </c>
      <c r="H16" s="114">
        <v>166</v>
      </c>
      <c r="I16" s="140">
        <v>222</v>
      </c>
      <c r="J16" s="115">
        <v>-23</v>
      </c>
      <c r="K16" s="116">
        <v>-10.36036036036036</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2.2479338842975207</v>
      </c>
      <c r="E18" s="115">
        <v>68</v>
      </c>
      <c r="F18" s="114">
        <v>250</v>
      </c>
      <c r="G18" s="114">
        <v>337</v>
      </c>
      <c r="H18" s="114">
        <v>96</v>
      </c>
      <c r="I18" s="140">
        <v>88</v>
      </c>
      <c r="J18" s="115">
        <v>-20</v>
      </c>
      <c r="K18" s="116">
        <v>-22.727272727272727</v>
      </c>
    </row>
    <row r="19" spans="1:11" ht="14.1" customHeight="1" x14ac:dyDescent="0.2">
      <c r="A19" s="306" t="s">
        <v>235</v>
      </c>
      <c r="B19" s="307" t="s">
        <v>236</v>
      </c>
      <c r="C19" s="308"/>
      <c r="D19" s="113">
        <v>1.8181818181818181</v>
      </c>
      <c r="E19" s="115">
        <v>55</v>
      </c>
      <c r="F19" s="114">
        <v>244</v>
      </c>
      <c r="G19" s="114">
        <v>322</v>
      </c>
      <c r="H19" s="114">
        <v>82</v>
      </c>
      <c r="I19" s="140">
        <v>71</v>
      </c>
      <c r="J19" s="115">
        <v>-16</v>
      </c>
      <c r="K19" s="116">
        <v>-22.535211267605632</v>
      </c>
    </row>
    <row r="20" spans="1:11" ht="14.1" customHeight="1" x14ac:dyDescent="0.2">
      <c r="A20" s="306">
        <v>12</v>
      </c>
      <c r="B20" s="307" t="s">
        <v>237</v>
      </c>
      <c r="C20" s="308"/>
      <c r="D20" s="113">
        <v>0.92561983471074383</v>
      </c>
      <c r="E20" s="115">
        <v>28</v>
      </c>
      <c r="F20" s="114">
        <v>55</v>
      </c>
      <c r="G20" s="114">
        <v>37</v>
      </c>
      <c r="H20" s="114">
        <v>24</v>
      </c>
      <c r="I20" s="140">
        <v>30</v>
      </c>
      <c r="J20" s="115">
        <v>-2</v>
      </c>
      <c r="K20" s="116">
        <v>-6.666666666666667</v>
      </c>
    </row>
    <row r="21" spans="1:11" ht="14.1" customHeight="1" x14ac:dyDescent="0.2">
      <c r="A21" s="306">
        <v>21</v>
      </c>
      <c r="B21" s="307" t="s">
        <v>238</v>
      </c>
      <c r="C21" s="308"/>
      <c r="D21" s="113">
        <v>0.33057851239669422</v>
      </c>
      <c r="E21" s="115">
        <v>10</v>
      </c>
      <c r="F21" s="114">
        <v>51</v>
      </c>
      <c r="G21" s="114">
        <v>15</v>
      </c>
      <c r="H21" s="114">
        <v>15</v>
      </c>
      <c r="I21" s="140">
        <v>19</v>
      </c>
      <c r="J21" s="115">
        <v>-9</v>
      </c>
      <c r="K21" s="116">
        <v>-47.368421052631582</v>
      </c>
    </row>
    <row r="22" spans="1:11" ht="14.1" customHeight="1" x14ac:dyDescent="0.2">
      <c r="A22" s="306">
        <v>22</v>
      </c>
      <c r="B22" s="307" t="s">
        <v>239</v>
      </c>
      <c r="C22" s="308"/>
      <c r="D22" s="113">
        <v>2.2148760330578514</v>
      </c>
      <c r="E22" s="115">
        <v>67</v>
      </c>
      <c r="F22" s="114">
        <v>74</v>
      </c>
      <c r="G22" s="114">
        <v>106</v>
      </c>
      <c r="H22" s="114">
        <v>58</v>
      </c>
      <c r="I22" s="140">
        <v>83</v>
      </c>
      <c r="J22" s="115">
        <v>-16</v>
      </c>
      <c r="K22" s="116">
        <v>-19.277108433734941</v>
      </c>
    </row>
    <row r="23" spans="1:11" ht="14.1" customHeight="1" x14ac:dyDescent="0.2">
      <c r="A23" s="306">
        <v>23</v>
      </c>
      <c r="B23" s="307" t="s">
        <v>240</v>
      </c>
      <c r="C23" s="308"/>
      <c r="D23" s="113">
        <v>0.92561983471074383</v>
      </c>
      <c r="E23" s="115">
        <v>28</v>
      </c>
      <c r="F23" s="114">
        <v>23</v>
      </c>
      <c r="G23" s="114">
        <v>47</v>
      </c>
      <c r="H23" s="114">
        <v>20</v>
      </c>
      <c r="I23" s="140">
        <v>33</v>
      </c>
      <c r="J23" s="115">
        <v>-5</v>
      </c>
      <c r="K23" s="116">
        <v>-15.151515151515152</v>
      </c>
    </row>
    <row r="24" spans="1:11" ht="14.1" customHeight="1" x14ac:dyDescent="0.2">
      <c r="A24" s="306">
        <v>24</v>
      </c>
      <c r="B24" s="307" t="s">
        <v>241</v>
      </c>
      <c r="C24" s="308"/>
      <c r="D24" s="113">
        <v>2.7438016528925622</v>
      </c>
      <c r="E24" s="115">
        <v>83</v>
      </c>
      <c r="F24" s="114">
        <v>74</v>
      </c>
      <c r="G24" s="114">
        <v>78</v>
      </c>
      <c r="H24" s="114">
        <v>58</v>
      </c>
      <c r="I24" s="140">
        <v>92</v>
      </c>
      <c r="J24" s="115">
        <v>-9</v>
      </c>
      <c r="K24" s="116">
        <v>-9.7826086956521738</v>
      </c>
    </row>
    <row r="25" spans="1:11" ht="14.1" customHeight="1" x14ac:dyDescent="0.2">
      <c r="A25" s="306">
        <v>25</v>
      </c>
      <c r="B25" s="307" t="s">
        <v>242</v>
      </c>
      <c r="C25" s="308"/>
      <c r="D25" s="113">
        <v>4.9586776859504136</v>
      </c>
      <c r="E25" s="115">
        <v>150</v>
      </c>
      <c r="F25" s="114">
        <v>102</v>
      </c>
      <c r="G25" s="114">
        <v>115</v>
      </c>
      <c r="H25" s="114">
        <v>92</v>
      </c>
      <c r="I25" s="140">
        <v>145</v>
      </c>
      <c r="J25" s="115">
        <v>5</v>
      </c>
      <c r="K25" s="116">
        <v>3.4482758620689653</v>
      </c>
    </row>
    <row r="26" spans="1:11" ht="14.1" customHeight="1" x14ac:dyDescent="0.2">
      <c r="A26" s="306">
        <v>26</v>
      </c>
      <c r="B26" s="307" t="s">
        <v>243</v>
      </c>
      <c r="C26" s="308"/>
      <c r="D26" s="113">
        <v>2.8429752066115701</v>
      </c>
      <c r="E26" s="115">
        <v>86</v>
      </c>
      <c r="F26" s="114">
        <v>65</v>
      </c>
      <c r="G26" s="114">
        <v>72</v>
      </c>
      <c r="H26" s="114">
        <v>40</v>
      </c>
      <c r="I26" s="140">
        <v>94</v>
      </c>
      <c r="J26" s="115">
        <v>-8</v>
      </c>
      <c r="K26" s="116">
        <v>-8.5106382978723403</v>
      </c>
    </row>
    <row r="27" spans="1:11" ht="14.1" customHeight="1" x14ac:dyDescent="0.2">
      <c r="A27" s="306">
        <v>27</v>
      </c>
      <c r="B27" s="307" t="s">
        <v>244</v>
      </c>
      <c r="C27" s="308"/>
      <c r="D27" s="113">
        <v>1.4876033057851239</v>
      </c>
      <c r="E27" s="115">
        <v>45</v>
      </c>
      <c r="F27" s="114">
        <v>46</v>
      </c>
      <c r="G27" s="114">
        <v>47</v>
      </c>
      <c r="H27" s="114">
        <v>32</v>
      </c>
      <c r="I27" s="140">
        <v>46</v>
      </c>
      <c r="J27" s="115">
        <v>-1</v>
      </c>
      <c r="K27" s="116">
        <v>-2.1739130434782608</v>
      </c>
    </row>
    <row r="28" spans="1:11" ht="14.1" customHeight="1" x14ac:dyDescent="0.2">
      <c r="A28" s="306">
        <v>28</v>
      </c>
      <c r="B28" s="307" t="s">
        <v>245</v>
      </c>
      <c r="C28" s="308"/>
      <c r="D28" s="113">
        <v>0.69421487603305787</v>
      </c>
      <c r="E28" s="115">
        <v>21</v>
      </c>
      <c r="F28" s="114">
        <v>18</v>
      </c>
      <c r="G28" s="114">
        <v>24</v>
      </c>
      <c r="H28" s="114">
        <v>19</v>
      </c>
      <c r="I28" s="140">
        <v>23</v>
      </c>
      <c r="J28" s="115">
        <v>-2</v>
      </c>
      <c r="K28" s="116">
        <v>-8.695652173913043</v>
      </c>
    </row>
    <row r="29" spans="1:11" ht="14.1" customHeight="1" x14ac:dyDescent="0.2">
      <c r="A29" s="306">
        <v>29</v>
      </c>
      <c r="B29" s="307" t="s">
        <v>246</v>
      </c>
      <c r="C29" s="308"/>
      <c r="D29" s="113">
        <v>4.5619834710743801</v>
      </c>
      <c r="E29" s="115">
        <v>138</v>
      </c>
      <c r="F29" s="114">
        <v>128</v>
      </c>
      <c r="G29" s="114">
        <v>167</v>
      </c>
      <c r="H29" s="114">
        <v>123</v>
      </c>
      <c r="I29" s="140">
        <v>166</v>
      </c>
      <c r="J29" s="115">
        <v>-28</v>
      </c>
      <c r="K29" s="116">
        <v>-16.867469879518072</v>
      </c>
    </row>
    <row r="30" spans="1:11" ht="14.1" customHeight="1" x14ac:dyDescent="0.2">
      <c r="A30" s="306" t="s">
        <v>247</v>
      </c>
      <c r="B30" s="307" t="s">
        <v>248</v>
      </c>
      <c r="C30" s="308"/>
      <c r="D30" s="113">
        <v>2.2479338842975207</v>
      </c>
      <c r="E30" s="115">
        <v>68</v>
      </c>
      <c r="F30" s="114" t="s">
        <v>513</v>
      </c>
      <c r="G30" s="114">
        <v>93</v>
      </c>
      <c r="H30" s="114" t="s">
        <v>513</v>
      </c>
      <c r="I30" s="140">
        <v>98</v>
      </c>
      <c r="J30" s="115">
        <v>-30</v>
      </c>
      <c r="K30" s="116">
        <v>-30.612244897959183</v>
      </c>
    </row>
    <row r="31" spans="1:11" ht="14.1" customHeight="1" x14ac:dyDescent="0.2">
      <c r="A31" s="306" t="s">
        <v>249</v>
      </c>
      <c r="B31" s="307" t="s">
        <v>250</v>
      </c>
      <c r="C31" s="308"/>
      <c r="D31" s="113">
        <v>2.3140495867768593</v>
      </c>
      <c r="E31" s="115">
        <v>70</v>
      </c>
      <c r="F31" s="114">
        <v>79</v>
      </c>
      <c r="G31" s="114" t="s">
        <v>513</v>
      </c>
      <c r="H31" s="114">
        <v>63</v>
      </c>
      <c r="I31" s="140">
        <v>65</v>
      </c>
      <c r="J31" s="115">
        <v>5</v>
      </c>
      <c r="K31" s="116">
        <v>7.6923076923076925</v>
      </c>
    </row>
    <row r="32" spans="1:11" ht="14.1" customHeight="1" x14ac:dyDescent="0.2">
      <c r="A32" s="306">
        <v>31</v>
      </c>
      <c r="B32" s="307" t="s">
        <v>251</v>
      </c>
      <c r="C32" s="308"/>
      <c r="D32" s="113">
        <v>1.0909090909090908</v>
      </c>
      <c r="E32" s="115">
        <v>33</v>
      </c>
      <c r="F32" s="114">
        <v>31</v>
      </c>
      <c r="G32" s="114">
        <v>30</v>
      </c>
      <c r="H32" s="114">
        <v>20</v>
      </c>
      <c r="I32" s="140">
        <v>29</v>
      </c>
      <c r="J32" s="115">
        <v>4</v>
      </c>
      <c r="K32" s="116">
        <v>13.793103448275861</v>
      </c>
    </row>
    <row r="33" spans="1:11" ht="14.1" customHeight="1" x14ac:dyDescent="0.2">
      <c r="A33" s="306">
        <v>32</v>
      </c>
      <c r="B33" s="307" t="s">
        <v>252</v>
      </c>
      <c r="C33" s="308"/>
      <c r="D33" s="113">
        <v>2.4793388429752068</v>
      </c>
      <c r="E33" s="115">
        <v>75</v>
      </c>
      <c r="F33" s="114">
        <v>72</v>
      </c>
      <c r="G33" s="114">
        <v>102</v>
      </c>
      <c r="H33" s="114">
        <v>76</v>
      </c>
      <c r="I33" s="140">
        <v>74</v>
      </c>
      <c r="J33" s="115">
        <v>1</v>
      </c>
      <c r="K33" s="116">
        <v>1.3513513513513513</v>
      </c>
    </row>
    <row r="34" spans="1:11" ht="14.1" customHeight="1" x14ac:dyDescent="0.2">
      <c r="A34" s="306">
        <v>33</v>
      </c>
      <c r="B34" s="307" t="s">
        <v>253</v>
      </c>
      <c r="C34" s="308"/>
      <c r="D34" s="113">
        <v>2.9421487603305785</v>
      </c>
      <c r="E34" s="115">
        <v>89</v>
      </c>
      <c r="F34" s="114">
        <v>152</v>
      </c>
      <c r="G34" s="114">
        <v>94</v>
      </c>
      <c r="H34" s="114">
        <v>96</v>
      </c>
      <c r="I34" s="140">
        <v>107</v>
      </c>
      <c r="J34" s="115">
        <v>-18</v>
      </c>
      <c r="K34" s="116">
        <v>-16.822429906542055</v>
      </c>
    </row>
    <row r="35" spans="1:11" ht="14.1" customHeight="1" x14ac:dyDescent="0.2">
      <c r="A35" s="306">
        <v>34</v>
      </c>
      <c r="B35" s="307" t="s">
        <v>254</v>
      </c>
      <c r="C35" s="308"/>
      <c r="D35" s="113">
        <v>2.8099173553719008</v>
      </c>
      <c r="E35" s="115">
        <v>85</v>
      </c>
      <c r="F35" s="114">
        <v>58</v>
      </c>
      <c r="G35" s="114">
        <v>66</v>
      </c>
      <c r="H35" s="114">
        <v>44</v>
      </c>
      <c r="I35" s="140">
        <v>86</v>
      </c>
      <c r="J35" s="115">
        <v>-1</v>
      </c>
      <c r="K35" s="116">
        <v>-1.1627906976744187</v>
      </c>
    </row>
    <row r="36" spans="1:11" ht="14.1" customHeight="1" x14ac:dyDescent="0.2">
      <c r="A36" s="306">
        <v>41</v>
      </c>
      <c r="B36" s="307" t="s">
        <v>255</v>
      </c>
      <c r="C36" s="308"/>
      <c r="D36" s="113">
        <v>0.5950413223140496</v>
      </c>
      <c r="E36" s="115">
        <v>18</v>
      </c>
      <c r="F36" s="114">
        <v>9</v>
      </c>
      <c r="G36" s="114">
        <v>12</v>
      </c>
      <c r="H36" s="114">
        <v>8</v>
      </c>
      <c r="I36" s="140">
        <v>18</v>
      </c>
      <c r="J36" s="115">
        <v>0</v>
      </c>
      <c r="K36" s="116">
        <v>0</v>
      </c>
    </row>
    <row r="37" spans="1:11" ht="14.1" customHeight="1" x14ac:dyDescent="0.2">
      <c r="A37" s="306">
        <v>42</v>
      </c>
      <c r="B37" s="307" t="s">
        <v>256</v>
      </c>
      <c r="C37" s="308"/>
      <c r="D37" s="113">
        <v>0.13223140495867769</v>
      </c>
      <c r="E37" s="115">
        <v>4</v>
      </c>
      <c r="F37" s="114">
        <v>3</v>
      </c>
      <c r="G37" s="114" t="s">
        <v>513</v>
      </c>
      <c r="H37" s="114" t="s">
        <v>513</v>
      </c>
      <c r="I37" s="140">
        <v>5</v>
      </c>
      <c r="J37" s="115">
        <v>-1</v>
      </c>
      <c r="K37" s="116">
        <v>-20</v>
      </c>
    </row>
    <row r="38" spans="1:11" ht="14.1" customHeight="1" x14ac:dyDescent="0.2">
      <c r="A38" s="306">
        <v>43</v>
      </c>
      <c r="B38" s="307" t="s">
        <v>257</v>
      </c>
      <c r="C38" s="308"/>
      <c r="D38" s="113">
        <v>2.6776859504132231</v>
      </c>
      <c r="E38" s="115">
        <v>81</v>
      </c>
      <c r="F38" s="114">
        <v>48</v>
      </c>
      <c r="G38" s="114">
        <v>68</v>
      </c>
      <c r="H38" s="114">
        <v>54</v>
      </c>
      <c r="I38" s="140">
        <v>62</v>
      </c>
      <c r="J38" s="115">
        <v>19</v>
      </c>
      <c r="K38" s="116">
        <v>30.64516129032258</v>
      </c>
    </row>
    <row r="39" spans="1:11" ht="14.1" customHeight="1" x14ac:dyDescent="0.2">
      <c r="A39" s="306">
        <v>51</v>
      </c>
      <c r="B39" s="307" t="s">
        <v>258</v>
      </c>
      <c r="C39" s="308"/>
      <c r="D39" s="113">
        <v>7.5041322314049586</v>
      </c>
      <c r="E39" s="115">
        <v>227</v>
      </c>
      <c r="F39" s="114">
        <v>184</v>
      </c>
      <c r="G39" s="114">
        <v>249</v>
      </c>
      <c r="H39" s="114">
        <v>206</v>
      </c>
      <c r="I39" s="140">
        <v>222</v>
      </c>
      <c r="J39" s="115">
        <v>5</v>
      </c>
      <c r="K39" s="116">
        <v>2.2522522522522523</v>
      </c>
    </row>
    <row r="40" spans="1:11" ht="14.1" customHeight="1" x14ac:dyDescent="0.2">
      <c r="A40" s="306" t="s">
        <v>259</v>
      </c>
      <c r="B40" s="307" t="s">
        <v>260</v>
      </c>
      <c r="C40" s="308"/>
      <c r="D40" s="113">
        <v>6.8429752066115705</v>
      </c>
      <c r="E40" s="115">
        <v>207</v>
      </c>
      <c r="F40" s="114">
        <v>165</v>
      </c>
      <c r="G40" s="114">
        <v>227</v>
      </c>
      <c r="H40" s="114">
        <v>182</v>
      </c>
      <c r="I40" s="140">
        <v>207</v>
      </c>
      <c r="J40" s="115">
        <v>0</v>
      </c>
      <c r="K40" s="116">
        <v>0</v>
      </c>
    </row>
    <row r="41" spans="1:11" ht="14.1" customHeight="1" x14ac:dyDescent="0.2">
      <c r="A41" s="306"/>
      <c r="B41" s="307" t="s">
        <v>261</v>
      </c>
      <c r="C41" s="308"/>
      <c r="D41" s="113">
        <v>5.6859504132231402</v>
      </c>
      <c r="E41" s="115">
        <v>172</v>
      </c>
      <c r="F41" s="114">
        <v>143</v>
      </c>
      <c r="G41" s="114">
        <v>196</v>
      </c>
      <c r="H41" s="114">
        <v>171</v>
      </c>
      <c r="I41" s="140">
        <v>170</v>
      </c>
      <c r="J41" s="115">
        <v>2</v>
      </c>
      <c r="K41" s="116">
        <v>1.1764705882352942</v>
      </c>
    </row>
    <row r="42" spans="1:11" ht="14.1" customHeight="1" x14ac:dyDescent="0.2">
      <c r="A42" s="306">
        <v>52</v>
      </c>
      <c r="B42" s="307" t="s">
        <v>262</v>
      </c>
      <c r="C42" s="308"/>
      <c r="D42" s="113">
        <v>7.0413223140495864</v>
      </c>
      <c r="E42" s="115">
        <v>213</v>
      </c>
      <c r="F42" s="114">
        <v>160</v>
      </c>
      <c r="G42" s="114">
        <v>167</v>
      </c>
      <c r="H42" s="114">
        <v>191</v>
      </c>
      <c r="I42" s="140">
        <v>250</v>
      </c>
      <c r="J42" s="115">
        <v>-37</v>
      </c>
      <c r="K42" s="116">
        <v>-14.8</v>
      </c>
    </row>
    <row r="43" spans="1:11" ht="14.1" customHeight="1" x14ac:dyDescent="0.2">
      <c r="A43" s="306" t="s">
        <v>263</v>
      </c>
      <c r="B43" s="307" t="s">
        <v>264</v>
      </c>
      <c r="C43" s="308"/>
      <c r="D43" s="113">
        <v>6.5785123966942152</v>
      </c>
      <c r="E43" s="115">
        <v>199</v>
      </c>
      <c r="F43" s="114">
        <v>150</v>
      </c>
      <c r="G43" s="114">
        <v>153</v>
      </c>
      <c r="H43" s="114">
        <v>170</v>
      </c>
      <c r="I43" s="140">
        <v>233</v>
      </c>
      <c r="J43" s="115">
        <v>-34</v>
      </c>
      <c r="K43" s="116">
        <v>-14.592274678111588</v>
      </c>
    </row>
    <row r="44" spans="1:11" ht="14.1" customHeight="1" x14ac:dyDescent="0.2">
      <c r="A44" s="306">
        <v>53</v>
      </c>
      <c r="B44" s="307" t="s">
        <v>265</v>
      </c>
      <c r="C44" s="308"/>
      <c r="D44" s="113">
        <v>0.2975206611570248</v>
      </c>
      <c r="E44" s="115">
        <v>9</v>
      </c>
      <c r="F44" s="114">
        <v>16</v>
      </c>
      <c r="G44" s="114">
        <v>17</v>
      </c>
      <c r="H44" s="114">
        <v>12</v>
      </c>
      <c r="I44" s="140">
        <v>10</v>
      </c>
      <c r="J44" s="115">
        <v>-1</v>
      </c>
      <c r="K44" s="116">
        <v>-10</v>
      </c>
    </row>
    <row r="45" spans="1:11" ht="14.1" customHeight="1" x14ac:dyDescent="0.2">
      <c r="A45" s="306" t="s">
        <v>266</v>
      </c>
      <c r="B45" s="307" t="s">
        <v>267</v>
      </c>
      <c r="C45" s="308"/>
      <c r="D45" s="113">
        <v>0.2975206611570248</v>
      </c>
      <c r="E45" s="115">
        <v>9</v>
      </c>
      <c r="F45" s="114">
        <v>16</v>
      </c>
      <c r="G45" s="114">
        <v>17</v>
      </c>
      <c r="H45" s="114">
        <v>11</v>
      </c>
      <c r="I45" s="140">
        <v>10</v>
      </c>
      <c r="J45" s="115">
        <v>-1</v>
      </c>
      <c r="K45" s="116">
        <v>-10</v>
      </c>
    </row>
    <row r="46" spans="1:11" ht="14.1" customHeight="1" x14ac:dyDescent="0.2">
      <c r="A46" s="306">
        <v>54</v>
      </c>
      <c r="B46" s="307" t="s">
        <v>268</v>
      </c>
      <c r="C46" s="308"/>
      <c r="D46" s="113">
        <v>3.0743801652892562</v>
      </c>
      <c r="E46" s="115">
        <v>93</v>
      </c>
      <c r="F46" s="114">
        <v>83</v>
      </c>
      <c r="G46" s="114">
        <v>91</v>
      </c>
      <c r="H46" s="114">
        <v>169</v>
      </c>
      <c r="I46" s="140">
        <v>103</v>
      </c>
      <c r="J46" s="115">
        <v>-10</v>
      </c>
      <c r="K46" s="116">
        <v>-9.7087378640776691</v>
      </c>
    </row>
    <row r="47" spans="1:11" ht="14.1" customHeight="1" x14ac:dyDescent="0.2">
      <c r="A47" s="306">
        <v>61</v>
      </c>
      <c r="B47" s="307" t="s">
        <v>269</v>
      </c>
      <c r="C47" s="308"/>
      <c r="D47" s="113">
        <v>3.669421487603306</v>
      </c>
      <c r="E47" s="115">
        <v>111</v>
      </c>
      <c r="F47" s="114">
        <v>83</v>
      </c>
      <c r="G47" s="114">
        <v>100</v>
      </c>
      <c r="H47" s="114">
        <v>125</v>
      </c>
      <c r="I47" s="140">
        <v>132</v>
      </c>
      <c r="J47" s="115">
        <v>-21</v>
      </c>
      <c r="K47" s="116">
        <v>-15.909090909090908</v>
      </c>
    </row>
    <row r="48" spans="1:11" ht="14.1" customHeight="1" x14ac:dyDescent="0.2">
      <c r="A48" s="306">
        <v>62</v>
      </c>
      <c r="B48" s="307" t="s">
        <v>270</v>
      </c>
      <c r="C48" s="308"/>
      <c r="D48" s="113">
        <v>6.214876033057851</v>
      </c>
      <c r="E48" s="115">
        <v>188</v>
      </c>
      <c r="F48" s="114">
        <v>253</v>
      </c>
      <c r="G48" s="114">
        <v>268</v>
      </c>
      <c r="H48" s="114">
        <v>182</v>
      </c>
      <c r="I48" s="140">
        <v>204</v>
      </c>
      <c r="J48" s="115">
        <v>-16</v>
      </c>
      <c r="K48" s="116">
        <v>-7.8431372549019605</v>
      </c>
    </row>
    <row r="49" spans="1:11" ht="14.1" customHeight="1" x14ac:dyDescent="0.2">
      <c r="A49" s="306">
        <v>63</v>
      </c>
      <c r="B49" s="307" t="s">
        <v>271</v>
      </c>
      <c r="C49" s="308"/>
      <c r="D49" s="113">
        <v>2.6776859504132231</v>
      </c>
      <c r="E49" s="115">
        <v>81</v>
      </c>
      <c r="F49" s="114">
        <v>93</v>
      </c>
      <c r="G49" s="114">
        <v>90</v>
      </c>
      <c r="H49" s="114">
        <v>64</v>
      </c>
      <c r="I49" s="140">
        <v>87</v>
      </c>
      <c r="J49" s="115">
        <v>-6</v>
      </c>
      <c r="K49" s="116">
        <v>-6.8965517241379306</v>
      </c>
    </row>
    <row r="50" spans="1:11" ht="14.1" customHeight="1" x14ac:dyDescent="0.2">
      <c r="A50" s="306" t="s">
        <v>272</v>
      </c>
      <c r="B50" s="307" t="s">
        <v>273</v>
      </c>
      <c r="C50" s="308"/>
      <c r="D50" s="113">
        <v>0.33057851239669422</v>
      </c>
      <c r="E50" s="115">
        <v>10</v>
      </c>
      <c r="F50" s="114">
        <v>11</v>
      </c>
      <c r="G50" s="114">
        <v>13</v>
      </c>
      <c r="H50" s="114">
        <v>18</v>
      </c>
      <c r="I50" s="140">
        <v>19</v>
      </c>
      <c r="J50" s="115">
        <v>-9</v>
      </c>
      <c r="K50" s="116">
        <v>-47.368421052631582</v>
      </c>
    </row>
    <row r="51" spans="1:11" ht="14.1" customHeight="1" x14ac:dyDescent="0.2">
      <c r="A51" s="306" t="s">
        <v>274</v>
      </c>
      <c r="B51" s="307" t="s">
        <v>275</v>
      </c>
      <c r="C51" s="308"/>
      <c r="D51" s="113">
        <v>2.1818181818181817</v>
      </c>
      <c r="E51" s="115">
        <v>66</v>
      </c>
      <c r="F51" s="114">
        <v>72</v>
      </c>
      <c r="G51" s="114">
        <v>66</v>
      </c>
      <c r="H51" s="114">
        <v>44</v>
      </c>
      <c r="I51" s="140">
        <v>65</v>
      </c>
      <c r="J51" s="115">
        <v>1</v>
      </c>
      <c r="K51" s="116">
        <v>1.5384615384615385</v>
      </c>
    </row>
    <row r="52" spans="1:11" ht="14.1" customHeight="1" x14ac:dyDescent="0.2">
      <c r="A52" s="306">
        <v>71</v>
      </c>
      <c r="B52" s="307" t="s">
        <v>276</v>
      </c>
      <c r="C52" s="308"/>
      <c r="D52" s="113">
        <v>12.958677685950413</v>
      </c>
      <c r="E52" s="115">
        <v>392</v>
      </c>
      <c r="F52" s="114">
        <v>283</v>
      </c>
      <c r="G52" s="114">
        <v>314</v>
      </c>
      <c r="H52" s="114">
        <v>260</v>
      </c>
      <c r="I52" s="140">
        <v>423</v>
      </c>
      <c r="J52" s="115">
        <v>-31</v>
      </c>
      <c r="K52" s="116">
        <v>-7.3286052009456268</v>
      </c>
    </row>
    <row r="53" spans="1:11" ht="14.1" customHeight="1" x14ac:dyDescent="0.2">
      <c r="A53" s="306" t="s">
        <v>277</v>
      </c>
      <c r="B53" s="307" t="s">
        <v>278</v>
      </c>
      <c r="C53" s="308"/>
      <c r="D53" s="113">
        <v>3.8677685950413223</v>
      </c>
      <c r="E53" s="115">
        <v>117</v>
      </c>
      <c r="F53" s="114">
        <v>79</v>
      </c>
      <c r="G53" s="114">
        <v>99</v>
      </c>
      <c r="H53" s="114">
        <v>72</v>
      </c>
      <c r="I53" s="140">
        <v>131</v>
      </c>
      <c r="J53" s="115">
        <v>-14</v>
      </c>
      <c r="K53" s="116">
        <v>-10.687022900763358</v>
      </c>
    </row>
    <row r="54" spans="1:11" ht="14.1" customHeight="1" x14ac:dyDescent="0.2">
      <c r="A54" s="306" t="s">
        <v>279</v>
      </c>
      <c r="B54" s="307" t="s">
        <v>280</v>
      </c>
      <c r="C54" s="308"/>
      <c r="D54" s="113">
        <v>8.0991735537190088</v>
      </c>
      <c r="E54" s="115">
        <v>245</v>
      </c>
      <c r="F54" s="114">
        <v>182</v>
      </c>
      <c r="G54" s="114">
        <v>193</v>
      </c>
      <c r="H54" s="114">
        <v>160</v>
      </c>
      <c r="I54" s="140">
        <v>257</v>
      </c>
      <c r="J54" s="115">
        <v>-12</v>
      </c>
      <c r="K54" s="116">
        <v>-4.6692607003891053</v>
      </c>
    </row>
    <row r="55" spans="1:11" ht="14.1" customHeight="1" x14ac:dyDescent="0.2">
      <c r="A55" s="306">
        <v>72</v>
      </c>
      <c r="B55" s="307" t="s">
        <v>281</v>
      </c>
      <c r="C55" s="308"/>
      <c r="D55" s="113">
        <v>2.3471074380165291</v>
      </c>
      <c r="E55" s="115">
        <v>71</v>
      </c>
      <c r="F55" s="114">
        <v>51</v>
      </c>
      <c r="G55" s="114">
        <v>49</v>
      </c>
      <c r="H55" s="114">
        <v>50</v>
      </c>
      <c r="I55" s="140">
        <v>61</v>
      </c>
      <c r="J55" s="115">
        <v>10</v>
      </c>
      <c r="K55" s="116">
        <v>16.393442622950818</v>
      </c>
    </row>
    <row r="56" spans="1:11" ht="14.1" customHeight="1" x14ac:dyDescent="0.2">
      <c r="A56" s="306" t="s">
        <v>282</v>
      </c>
      <c r="B56" s="307" t="s">
        <v>283</v>
      </c>
      <c r="C56" s="308"/>
      <c r="D56" s="113">
        <v>0.46280991735537191</v>
      </c>
      <c r="E56" s="115">
        <v>14</v>
      </c>
      <c r="F56" s="114">
        <v>20</v>
      </c>
      <c r="G56" s="114">
        <v>20</v>
      </c>
      <c r="H56" s="114">
        <v>24</v>
      </c>
      <c r="I56" s="140">
        <v>31</v>
      </c>
      <c r="J56" s="115">
        <v>-17</v>
      </c>
      <c r="K56" s="116">
        <v>-54.838709677419352</v>
      </c>
    </row>
    <row r="57" spans="1:11" ht="14.1" customHeight="1" x14ac:dyDescent="0.2">
      <c r="A57" s="306" t="s">
        <v>284</v>
      </c>
      <c r="B57" s="307" t="s">
        <v>285</v>
      </c>
      <c r="C57" s="308"/>
      <c r="D57" s="113">
        <v>1.4214876033057851</v>
      </c>
      <c r="E57" s="115">
        <v>43</v>
      </c>
      <c r="F57" s="114">
        <v>19</v>
      </c>
      <c r="G57" s="114">
        <v>19</v>
      </c>
      <c r="H57" s="114">
        <v>20</v>
      </c>
      <c r="I57" s="140">
        <v>26</v>
      </c>
      <c r="J57" s="115">
        <v>17</v>
      </c>
      <c r="K57" s="116">
        <v>65.384615384615387</v>
      </c>
    </row>
    <row r="58" spans="1:11" ht="14.1" customHeight="1" x14ac:dyDescent="0.2">
      <c r="A58" s="306">
        <v>73</v>
      </c>
      <c r="B58" s="307" t="s">
        <v>286</v>
      </c>
      <c r="C58" s="308"/>
      <c r="D58" s="113">
        <v>0.8925619834710744</v>
      </c>
      <c r="E58" s="115">
        <v>27</v>
      </c>
      <c r="F58" s="114">
        <v>24</v>
      </c>
      <c r="G58" s="114">
        <v>38</v>
      </c>
      <c r="H58" s="114">
        <v>25</v>
      </c>
      <c r="I58" s="140">
        <v>31</v>
      </c>
      <c r="J58" s="115">
        <v>-4</v>
      </c>
      <c r="K58" s="116">
        <v>-12.903225806451612</v>
      </c>
    </row>
    <row r="59" spans="1:11" ht="14.1" customHeight="1" x14ac:dyDescent="0.2">
      <c r="A59" s="306" t="s">
        <v>287</v>
      </c>
      <c r="B59" s="307" t="s">
        <v>288</v>
      </c>
      <c r="C59" s="308"/>
      <c r="D59" s="113">
        <v>0.79338842975206614</v>
      </c>
      <c r="E59" s="115">
        <v>24</v>
      </c>
      <c r="F59" s="114">
        <v>17</v>
      </c>
      <c r="G59" s="114">
        <v>32</v>
      </c>
      <c r="H59" s="114">
        <v>23</v>
      </c>
      <c r="I59" s="140">
        <v>23</v>
      </c>
      <c r="J59" s="115">
        <v>1</v>
      </c>
      <c r="K59" s="116">
        <v>4.3478260869565215</v>
      </c>
    </row>
    <row r="60" spans="1:11" ht="14.1" customHeight="1" x14ac:dyDescent="0.2">
      <c r="A60" s="306">
        <v>81</v>
      </c>
      <c r="B60" s="307" t="s">
        <v>289</v>
      </c>
      <c r="C60" s="308"/>
      <c r="D60" s="113">
        <v>5.8181818181818183</v>
      </c>
      <c r="E60" s="115">
        <v>176</v>
      </c>
      <c r="F60" s="114">
        <v>117</v>
      </c>
      <c r="G60" s="114">
        <v>155</v>
      </c>
      <c r="H60" s="114">
        <v>134</v>
      </c>
      <c r="I60" s="140">
        <v>208</v>
      </c>
      <c r="J60" s="115">
        <v>-32</v>
      </c>
      <c r="K60" s="116">
        <v>-15.384615384615385</v>
      </c>
    </row>
    <row r="61" spans="1:11" ht="14.1" customHeight="1" x14ac:dyDescent="0.2">
      <c r="A61" s="306" t="s">
        <v>290</v>
      </c>
      <c r="B61" s="307" t="s">
        <v>291</v>
      </c>
      <c r="C61" s="308"/>
      <c r="D61" s="113">
        <v>2.6115702479338845</v>
      </c>
      <c r="E61" s="115">
        <v>79</v>
      </c>
      <c r="F61" s="114">
        <v>51</v>
      </c>
      <c r="G61" s="114">
        <v>79</v>
      </c>
      <c r="H61" s="114">
        <v>63</v>
      </c>
      <c r="I61" s="140">
        <v>112</v>
      </c>
      <c r="J61" s="115">
        <v>-33</v>
      </c>
      <c r="K61" s="116">
        <v>-29.464285714285715</v>
      </c>
    </row>
    <row r="62" spans="1:11" ht="14.1" customHeight="1" x14ac:dyDescent="0.2">
      <c r="A62" s="306" t="s">
        <v>292</v>
      </c>
      <c r="B62" s="307" t="s">
        <v>293</v>
      </c>
      <c r="C62" s="308"/>
      <c r="D62" s="113">
        <v>0.66115702479338845</v>
      </c>
      <c r="E62" s="115">
        <v>20</v>
      </c>
      <c r="F62" s="114">
        <v>26</v>
      </c>
      <c r="G62" s="114">
        <v>24</v>
      </c>
      <c r="H62" s="114">
        <v>19</v>
      </c>
      <c r="I62" s="140">
        <v>25</v>
      </c>
      <c r="J62" s="115">
        <v>-5</v>
      </c>
      <c r="K62" s="116">
        <v>-20</v>
      </c>
    </row>
    <row r="63" spans="1:11" ht="14.1" customHeight="1" x14ac:dyDescent="0.2">
      <c r="A63" s="306"/>
      <c r="B63" s="307" t="s">
        <v>294</v>
      </c>
      <c r="C63" s="308"/>
      <c r="D63" s="113">
        <v>0.56198347107438018</v>
      </c>
      <c r="E63" s="115">
        <v>17</v>
      </c>
      <c r="F63" s="114">
        <v>24</v>
      </c>
      <c r="G63" s="114">
        <v>21</v>
      </c>
      <c r="H63" s="114">
        <v>19</v>
      </c>
      <c r="I63" s="140">
        <v>21</v>
      </c>
      <c r="J63" s="115">
        <v>-4</v>
      </c>
      <c r="K63" s="116">
        <v>-19.047619047619047</v>
      </c>
    </row>
    <row r="64" spans="1:11" ht="14.1" customHeight="1" x14ac:dyDescent="0.2">
      <c r="A64" s="306" t="s">
        <v>295</v>
      </c>
      <c r="B64" s="307" t="s">
        <v>296</v>
      </c>
      <c r="C64" s="308"/>
      <c r="D64" s="113">
        <v>0.49586776859504134</v>
      </c>
      <c r="E64" s="115">
        <v>15</v>
      </c>
      <c r="F64" s="114">
        <v>10</v>
      </c>
      <c r="G64" s="114">
        <v>15</v>
      </c>
      <c r="H64" s="114">
        <v>11</v>
      </c>
      <c r="I64" s="140">
        <v>14</v>
      </c>
      <c r="J64" s="115">
        <v>1</v>
      </c>
      <c r="K64" s="116">
        <v>7.1428571428571432</v>
      </c>
    </row>
    <row r="65" spans="1:11" ht="14.1" customHeight="1" x14ac:dyDescent="0.2">
      <c r="A65" s="306" t="s">
        <v>297</v>
      </c>
      <c r="B65" s="307" t="s">
        <v>298</v>
      </c>
      <c r="C65" s="308"/>
      <c r="D65" s="113">
        <v>1.0578512396694215</v>
      </c>
      <c r="E65" s="115">
        <v>32</v>
      </c>
      <c r="F65" s="114">
        <v>10</v>
      </c>
      <c r="G65" s="114">
        <v>24</v>
      </c>
      <c r="H65" s="114">
        <v>16</v>
      </c>
      <c r="I65" s="140">
        <v>28</v>
      </c>
      <c r="J65" s="115">
        <v>4</v>
      </c>
      <c r="K65" s="116">
        <v>14.285714285714286</v>
      </c>
    </row>
    <row r="66" spans="1:11" ht="14.1" customHeight="1" x14ac:dyDescent="0.2">
      <c r="A66" s="306">
        <v>82</v>
      </c>
      <c r="B66" s="307" t="s">
        <v>299</v>
      </c>
      <c r="C66" s="308"/>
      <c r="D66" s="113">
        <v>2.9752066115702478</v>
      </c>
      <c r="E66" s="115">
        <v>90</v>
      </c>
      <c r="F66" s="114">
        <v>78</v>
      </c>
      <c r="G66" s="114">
        <v>88</v>
      </c>
      <c r="H66" s="114">
        <v>66</v>
      </c>
      <c r="I66" s="140">
        <v>76</v>
      </c>
      <c r="J66" s="115">
        <v>14</v>
      </c>
      <c r="K66" s="116">
        <v>18.421052631578949</v>
      </c>
    </row>
    <row r="67" spans="1:11" ht="14.1" customHeight="1" x14ac:dyDescent="0.2">
      <c r="A67" s="306" t="s">
        <v>300</v>
      </c>
      <c r="B67" s="307" t="s">
        <v>301</v>
      </c>
      <c r="C67" s="308"/>
      <c r="D67" s="113">
        <v>1.884297520661157</v>
      </c>
      <c r="E67" s="115">
        <v>57</v>
      </c>
      <c r="F67" s="114">
        <v>58</v>
      </c>
      <c r="G67" s="114">
        <v>64</v>
      </c>
      <c r="H67" s="114">
        <v>48</v>
      </c>
      <c r="I67" s="140">
        <v>54</v>
      </c>
      <c r="J67" s="115">
        <v>3</v>
      </c>
      <c r="K67" s="116">
        <v>5.5555555555555554</v>
      </c>
    </row>
    <row r="68" spans="1:11" ht="14.1" customHeight="1" x14ac:dyDescent="0.2">
      <c r="A68" s="306" t="s">
        <v>302</v>
      </c>
      <c r="B68" s="307" t="s">
        <v>303</v>
      </c>
      <c r="C68" s="308"/>
      <c r="D68" s="113">
        <v>0.66115702479338845</v>
      </c>
      <c r="E68" s="115">
        <v>20</v>
      </c>
      <c r="F68" s="114">
        <v>15</v>
      </c>
      <c r="G68" s="114">
        <v>12</v>
      </c>
      <c r="H68" s="114">
        <v>12</v>
      </c>
      <c r="I68" s="140">
        <v>16</v>
      </c>
      <c r="J68" s="115">
        <v>4</v>
      </c>
      <c r="K68" s="116">
        <v>25</v>
      </c>
    </row>
    <row r="69" spans="1:11" ht="14.1" customHeight="1" x14ac:dyDescent="0.2">
      <c r="A69" s="306">
        <v>83</v>
      </c>
      <c r="B69" s="307" t="s">
        <v>304</v>
      </c>
      <c r="C69" s="308"/>
      <c r="D69" s="113">
        <v>3.7024793388429753</v>
      </c>
      <c r="E69" s="115">
        <v>112</v>
      </c>
      <c r="F69" s="114">
        <v>85</v>
      </c>
      <c r="G69" s="114">
        <v>273</v>
      </c>
      <c r="H69" s="114">
        <v>90</v>
      </c>
      <c r="I69" s="140">
        <v>99</v>
      </c>
      <c r="J69" s="115">
        <v>13</v>
      </c>
      <c r="K69" s="116">
        <v>13.131313131313131</v>
      </c>
    </row>
    <row r="70" spans="1:11" ht="14.1" customHeight="1" x14ac:dyDescent="0.2">
      <c r="A70" s="306" t="s">
        <v>305</v>
      </c>
      <c r="B70" s="307" t="s">
        <v>306</v>
      </c>
      <c r="C70" s="308"/>
      <c r="D70" s="113">
        <v>3.3057851239669422</v>
      </c>
      <c r="E70" s="115">
        <v>100</v>
      </c>
      <c r="F70" s="114">
        <v>71</v>
      </c>
      <c r="G70" s="114">
        <v>247</v>
      </c>
      <c r="H70" s="114">
        <v>79</v>
      </c>
      <c r="I70" s="140">
        <v>84</v>
      </c>
      <c r="J70" s="115">
        <v>16</v>
      </c>
      <c r="K70" s="116">
        <v>19.047619047619047</v>
      </c>
    </row>
    <row r="71" spans="1:11" ht="14.1" customHeight="1" x14ac:dyDescent="0.2">
      <c r="A71" s="306"/>
      <c r="B71" s="307" t="s">
        <v>307</v>
      </c>
      <c r="C71" s="308"/>
      <c r="D71" s="113">
        <v>2.5123966942148761</v>
      </c>
      <c r="E71" s="115">
        <v>76</v>
      </c>
      <c r="F71" s="114">
        <v>50</v>
      </c>
      <c r="G71" s="114">
        <v>199</v>
      </c>
      <c r="H71" s="114">
        <v>58</v>
      </c>
      <c r="I71" s="140">
        <v>67</v>
      </c>
      <c r="J71" s="115">
        <v>9</v>
      </c>
      <c r="K71" s="116">
        <v>13.432835820895523</v>
      </c>
    </row>
    <row r="72" spans="1:11" ht="14.1" customHeight="1" x14ac:dyDescent="0.2">
      <c r="A72" s="306">
        <v>84</v>
      </c>
      <c r="B72" s="307" t="s">
        <v>308</v>
      </c>
      <c r="C72" s="308"/>
      <c r="D72" s="113">
        <v>2.1818181818181817</v>
      </c>
      <c r="E72" s="115">
        <v>66</v>
      </c>
      <c r="F72" s="114">
        <v>21</v>
      </c>
      <c r="G72" s="114">
        <v>83</v>
      </c>
      <c r="H72" s="114">
        <v>18</v>
      </c>
      <c r="I72" s="140">
        <v>17</v>
      </c>
      <c r="J72" s="115">
        <v>49</v>
      </c>
      <c r="K72" s="116" t="s">
        <v>514</v>
      </c>
    </row>
    <row r="73" spans="1:11" ht="14.1" customHeight="1" x14ac:dyDescent="0.2">
      <c r="A73" s="306" t="s">
        <v>309</v>
      </c>
      <c r="B73" s="307" t="s">
        <v>310</v>
      </c>
      <c r="C73" s="308"/>
      <c r="D73" s="113">
        <v>0.2975206611570248</v>
      </c>
      <c r="E73" s="115">
        <v>9</v>
      </c>
      <c r="F73" s="114" t="s">
        <v>513</v>
      </c>
      <c r="G73" s="114">
        <v>36</v>
      </c>
      <c r="H73" s="114">
        <v>5</v>
      </c>
      <c r="I73" s="140">
        <v>4</v>
      </c>
      <c r="J73" s="115">
        <v>5</v>
      </c>
      <c r="K73" s="116">
        <v>125</v>
      </c>
    </row>
    <row r="74" spans="1:11" ht="14.1" customHeight="1" x14ac:dyDescent="0.2">
      <c r="A74" s="306" t="s">
        <v>311</v>
      </c>
      <c r="B74" s="307" t="s">
        <v>312</v>
      </c>
      <c r="C74" s="308"/>
      <c r="D74" s="113">
        <v>0</v>
      </c>
      <c r="E74" s="115">
        <v>0</v>
      </c>
      <c r="F74" s="114" t="s">
        <v>513</v>
      </c>
      <c r="G74" s="114">
        <v>10</v>
      </c>
      <c r="H74" s="114">
        <v>0</v>
      </c>
      <c r="I74" s="140" t="s">
        <v>513</v>
      </c>
      <c r="J74" s="115" t="s">
        <v>513</v>
      </c>
      <c r="K74" s="116" t="s">
        <v>513</v>
      </c>
    </row>
    <row r="75" spans="1:11" ht="14.1" customHeight="1" x14ac:dyDescent="0.2">
      <c r="A75" s="306" t="s">
        <v>313</v>
      </c>
      <c r="B75" s="307" t="s">
        <v>314</v>
      </c>
      <c r="C75" s="308"/>
      <c r="D75" s="113" t="s">
        <v>513</v>
      </c>
      <c r="E75" s="115" t="s">
        <v>513</v>
      </c>
      <c r="F75" s="114">
        <v>0</v>
      </c>
      <c r="G75" s="114">
        <v>0</v>
      </c>
      <c r="H75" s="114">
        <v>0</v>
      </c>
      <c r="I75" s="140">
        <v>0</v>
      </c>
      <c r="J75" s="115" t="s">
        <v>513</v>
      </c>
      <c r="K75" s="116" t="s">
        <v>513</v>
      </c>
    </row>
    <row r="76" spans="1:11" ht="14.1" customHeight="1" x14ac:dyDescent="0.2">
      <c r="A76" s="306">
        <v>91</v>
      </c>
      <c r="B76" s="307" t="s">
        <v>315</v>
      </c>
      <c r="C76" s="308"/>
      <c r="D76" s="113">
        <v>0.19834710743801653</v>
      </c>
      <c r="E76" s="115">
        <v>6</v>
      </c>
      <c r="F76" s="114">
        <v>12</v>
      </c>
      <c r="G76" s="114">
        <v>14</v>
      </c>
      <c r="H76" s="114">
        <v>12</v>
      </c>
      <c r="I76" s="140">
        <v>11</v>
      </c>
      <c r="J76" s="115">
        <v>-5</v>
      </c>
      <c r="K76" s="116">
        <v>-45.454545454545453</v>
      </c>
    </row>
    <row r="77" spans="1:11" ht="14.1" customHeight="1" x14ac:dyDescent="0.2">
      <c r="A77" s="306">
        <v>92</v>
      </c>
      <c r="B77" s="307" t="s">
        <v>316</v>
      </c>
      <c r="C77" s="308"/>
      <c r="D77" s="113">
        <v>1.4545454545454546</v>
      </c>
      <c r="E77" s="115">
        <v>44</v>
      </c>
      <c r="F77" s="114">
        <v>41</v>
      </c>
      <c r="G77" s="114">
        <v>45</v>
      </c>
      <c r="H77" s="114">
        <v>42</v>
      </c>
      <c r="I77" s="140">
        <v>28</v>
      </c>
      <c r="J77" s="115">
        <v>16</v>
      </c>
      <c r="K77" s="116">
        <v>57.142857142857146</v>
      </c>
    </row>
    <row r="78" spans="1:11" ht="14.1" customHeight="1" x14ac:dyDescent="0.2">
      <c r="A78" s="306">
        <v>93</v>
      </c>
      <c r="B78" s="307" t="s">
        <v>317</v>
      </c>
      <c r="C78" s="308"/>
      <c r="D78" s="113">
        <v>0.16528925619834711</v>
      </c>
      <c r="E78" s="115">
        <v>5</v>
      </c>
      <c r="F78" s="114">
        <v>8</v>
      </c>
      <c r="G78" s="114">
        <v>8</v>
      </c>
      <c r="H78" s="114">
        <v>4</v>
      </c>
      <c r="I78" s="140" t="s">
        <v>513</v>
      </c>
      <c r="J78" s="115" t="s">
        <v>513</v>
      </c>
      <c r="K78" s="116" t="s">
        <v>513</v>
      </c>
    </row>
    <row r="79" spans="1:11" ht="14.1" customHeight="1" x14ac:dyDescent="0.2">
      <c r="A79" s="306">
        <v>94</v>
      </c>
      <c r="B79" s="307" t="s">
        <v>318</v>
      </c>
      <c r="C79" s="308"/>
      <c r="D79" s="113" t="s">
        <v>513</v>
      </c>
      <c r="E79" s="115" t="s">
        <v>513</v>
      </c>
      <c r="F79" s="114">
        <v>10</v>
      </c>
      <c r="G79" s="114">
        <v>27</v>
      </c>
      <c r="H79" s="114" t="s">
        <v>513</v>
      </c>
      <c r="I79" s="140" t="s">
        <v>513</v>
      </c>
      <c r="J79" s="115" t="s">
        <v>513</v>
      </c>
      <c r="K79" s="116" t="s">
        <v>513</v>
      </c>
    </row>
    <row r="80" spans="1:11" ht="14.1" customHeight="1" x14ac:dyDescent="0.2">
      <c r="A80" s="306" t="s">
        <v>319</v>
      </c>
      <c r="B80" s="307" t="s">
        <v>320</v>
      </c>
      <c r="C80" s="308"/>
      <c r="D80" s="113">
        <v>0</v>
      </c>
      <c r="E80" s="115">
        <v>0</v>
      </c>
      <c r="F80" s="114">
        <v>0</v>
      </c>
      <c r="G80" s="114" t="s">
        <v>513</v>
      </c>
      <c r="H80" s="114">
        <v>0</v>
      </c>
      <c r="I80" s="140">
        <v>0</v>
      </c>
      <c r="J80" s="115">
        <v>0</v>
      </c>
      <c r="K80" s="116">
        <v>0</v>
      </c>
    </row>
    <row r="81" spans="1:11" ht="14.1" customHeight="1" x14ac:dyDescent="0.2">
      <c r="A81" s="310" t="s">
        <v>321</v>
      </c>
      <c r="B81" s="311" t="s">
        <v>333</v>
      </c>
      <c r="C81" s="312"/>
      <c r="D81" s="125" t="s">
        <v>513</v>
      </c>
      <c r="E81" s="143" t="s">
        <v>513</v>
      </c>
      <c r="F81" s="144">
        <v>3</v>
      </c>
      <c r="G81" s="144">
        <v>5</v>
      </c>
      <c r="H81" s="144">
        <v>0</v>
      </c>
      <c r="I81" s="145" t="s">
        <v>513</v>
      </c>
      <c r="J81" s="143" t="s">
        <v>513</v>
      </c>
      <c r="K81" s="146" t="s">
        <v>513</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4" t="s">
        <v>371</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618" t="s">
        <v>365</v>
      </c>
      <c r="B86" s="618"/>
      <c r="C86" s="618"/>
      <c r="D86" s="618"/>
      <c r="E86" s="618"/>
      <c r="F86" s="618"/>
      <c r="G86" s="618"/>
      <c r="H86" s="618"/>
      <c r="I86" s="618"/>
      <c r="J86" s="618"/>
      <c r="K86" s="618"/>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6">
    <mergeCell ref="A87:K87"/>
    <mergeCell ref="A3:K3"/>
    <mergeCell ref="A4:K4"/>
    <mergeCell ref="A5:E5"/>
    <mergeCell ref="A7:C10"/>
    <mergeCell ref="D7:D10"/>
    <mergeCell ref="E7:I7"/>
    <mergeCell ref="J7:K8"/>
    <mergeCell ref="E8:E9"/>
    <mergeCell ref="F8:F9"/>
    <mergeCell ref="G8:G9"/>
    <mergeCell ref="H8:H9"/>
    <mergeCell ref="I8:I9"/>
    <mergeCell ref="A84:K84"/>
    <mergeCell ref="A85:K85"/>
    <mergeCell ref="A86:K86"/>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9"/>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372</v>
      </c>
      <c r="B3" s="571"/>
      <c r="C3" s="571"/>
      <c r="D3" s="571"/>
      <c r="E3" s="571"/>
      <c r="F3" s="571"/>
      <c r="G3" s="571"/>
      <c r="H3" s="571"/>
      <c r="I3" s="571"/>
      <c r="J3" s="571"/>
      <c r="K3" s="571"/>
    </row>
    <row r="4" spans="1:13" s="94" customFormat="1" ht="12" customHeight="1" x14ac:dyDescent="0.2">
      <c r="A4" s="410" t="s">
        <v>373</v>
      </c>
      <c r="B4" s="411"/>
      <c r="C4" s="411"/>
      <c r="D4" s="411"/>
      <c r="E4" s="411"/>
      <c r="F4" s="411"/>
      <c r="G4" s="411"/>
      <c r="H4" s="411"/>
      <c r="I4" s="411"/>
      <c r="J4" s="411"/>
      <c r="K4" s="411"/>
      <c r="L4" s="411"/>
      <c r="M4" s="411"/>
    </row>
    <row r="5" spans="1:13" s="94" customFormat="1" ht="12" customHeight="1" x14ac:dyDescent="0.2">
      <c r="A5" s="667" t="s">
        <v>374</v>
      </c>
      <c r="B5" s="667"/>
      <c r="C5" s="412"/>
      <c r="D5" s="412"/>
      <c r="E5" s="412"/>
      <c r="F5" s="413"/>
      <c r="G5" s="413"/>
      <c r="H5" s="413"/>
      <c r="I5" s="413"/>
      <c r="J5" s="413"/>
      <c r="K5" s="413"/>
      <c r="L5" s="413"/>
      <c r="M5" s="413"/>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375</v>
      </c>
      <c r="B7" s="668" t="s">
        <v>376</v>
      </c>
      <c r="C7" s="668"/>
      <c r="D7" s="668"/>
      <c r="E7" s="668"/>
      <c r="F7" s="668"/>
      <c r="G7" s="668"/>
      <c r="H7" s="669"/>
      <c r="I7" s="668" t="s">
        <v>377</v>
      </c>
      <c r="J7" s="668"/>
      <c r="K7" s="669"/>
      <c r="L7" s="670" t="s">
        <v>378</v>
      </c>
      <c r="M7" s="671"/>
    </row>
    <row r="8" spans="1:13" ht="23.85" customHeight="1" x14ac:dyDescent="0.2">
      <c r="A8" s="583"/>
      <c r="B8" s="414" t="s">
        <v>104</v>
      </c>
      <c r="C8" s="415" t="s">
        <v>106</v>
      </c>
      <c r="D8" s="415" t="s">
        <v>107</v>
      </c>
      <c r="E8" s="415" t="s">
        <v>379</v>
      </c>
      <c r="F8" s="415" t="s">
        <v>380</v>
      </c>
      <c r="G8" s="415" t="s">
        <v>108</v>
      </c>
      <c r="H8" s="416" t="s">
        <v>381</v>
      </c>
      <c r="I8" s="414" t="s">
        <v>104</v>
      </c>
      <c r="J8" s="414" t="s">
        <v>382</v>
      </c>
      <c r="K8" s="417" t="s">
        <v>383</v>
      </c>
      <c r="L8" s="418" t="s">
        <v>384</v>
      </c>
      <c r="M8" s="419" t="s">
        <v>385</v>
      </c>
    </row>
    <row r="9" spans="1:13" ht="12" customHeight="1" x14ac:dyDescent="0.2">
      <c r="A9" s="584"/>
      <c r="B9" s="100">
        <v>1</v>
      </c>
      <c r="C9" s="100">
        <v>2</v>
      </c>
      <c r="D9" s="100">
        <v>3</v>
      </c>
      <c r="E9" s="100">
        <v>4</v>
      </c>
      <c r="F9" s="100">
        <v>5</v>
      </c>
      <c r="G9" s="100">
        <v>6</v>
      </c>
      <c r="H9" s="100">
        <v>7</v>
      </c>
      <c r="I9" s="100">
        <v>8</v>
      </c>
      <c r="J9" s="100">
        <v>9</v>
      </c>
      <c r="K9" s="420">
        <v>10</v>
      </c>
      <c r="L9" s="421">
        <v>11</v>
      </c>
      <c r="M9" s="421">
        <v>12</v>
      </c>
    </row>
    <row r="10" spans="1:13" ht="15" customHeight="1" x14ac:dyDescent="0.2">
      <c r="A10" s="422" t="s">
        <v>386</v>
      </c>
      <c r="B10" s="115">
        <v>32358</v>
      </c>
      <c r="C10" s="114">
        <v>17796</v>
      </c>
      <c r="D10" s="114">
        <v>14562</v>
      </c>
      <c r="E10" s="114">
        <v>25114</v>
      </c>
      <c r="F10" s="114">
        <v>6614</v>
      </c>
      <c r="G10" s="114">
        <v>4485</v>
      </c>
      <c r="H10" s="114">
        <v>7851</v>
      </c>
      <c r="I10" s="115">
        <v>11178</v>
      </c>
      <c r="J10" s="114">
        <v>7688</v>
      </c>
      <c r="K10" s="114">
        <v>3490</v>
      </c>
      <c r="L10" s="423">
        <v>2499</v>
      </c>
      <c r="M10" s="424">
        <v>2380</v>
      </c>
    </row>
    <row r="11" spans="1:13" ht="11.1" customHeight="1" x14ac:dyDescent="0.2">
      <c r="A11" s="422" t="s">
        <v>387</v>
      </c>
      <c r="B11" s="115">
        <v>33048</v>
      </c>
      <c r="C11" s="114">
        <v>18314</v>
      </c>
      <c r="D11" s="114">
        <v>14734</v>
      </c>
      <c r="E11" s="114">
        <v>25759</v>
      </c>
      <c r="F11" s="114">
        <v>6654</v>
      </c>
      <c r="G11" s="114">
        <v>4433</v>
      </c>
      <c r="H11" s="114">
        <v>8155</v>
      </c>
      <c r="I11" s="115">
        <v>11477</v>
      </c>
      <c r="J11" s="114">
        <v>7864</v>
      </c>
      <c r="K11" s="114">
        <v>3613</v>
      </c>
      <c r="L11" s="423">
        <v>2524</v>
      </c>
      <c r="M11" s="424">
        <v>1900</v>
      </c>
    </row>
    <row r="12" spans="1:13" ht="11.1" customHeight="1" x14ac:dyDescent="0.2">
      <c r="A12" s="422" t="s">
        <v>388</v>
      </c>
      <c r="B12" s="115">
        <v>33820</v>
      </c>
      <c r="C12" s="114">
        <v>18737</v>
      </c>
      <c r="D12" s="114">
        <v>15083</v>
      </c>
      <c r="E12" s="114">
        <v>26361</v>
      </c>
      <c r="F12" s="114">
        <v>6809</v>
      </c>
      <c r="G12" s="114">
        <v>4795</v>
      </c>
      <c r="H12" s="114">
        <v>8342</v>
      </c>
      <c r="I12" s="115">
        <v>11709</v>
      </c>
      <c r="J12" s="114">
        <v>7799</v>
      </c>
      <c r="K12" s="114">
        <v>3910</v>
      </c>
      <c r="L12" s="423">
        <v>3446</v>
      </c>
      <c r="M12" s="424">
        <v>2897</v>
      </c>
    </row>
    <row r="13" spans="1:13" s="110" customFormat="1" ht="11.1" customHeight="1" x14ac:dyDescent="0.2">
      <c r="A13" s="422" t="s">
        <v>389</v>
      </c>
      <c r="B13" s="115">
        <v>33259</v>
      </c>
      <c r="C13" s="114">
        <v>18252</v>
      </c>
      <c r="D13" s="114">
        <v>15007</v>
      </c>
      <c r="E13" s="114">
        <v>25694</v>
      </c>
      <c r="F13" s="114">
        <v>6917</v>
      </c>
      <c r="G13" s="114">
        <v>4552</v>
      </c>
      <c r="H13" s="114">
        <v>8332</v>
      </c>
      <c r="I13" s="115">
        <v>11861</v>
      </c>
      <c r="J13" s="114">
        <v>7925</v>
      </c>
      <c r="K13" s="114">
        <v>3936</v>
      </c>
      <c r="L13" s="423">
        <v>1849</v>
      </c>
      <c r="M13" s="424">
        <v>2377</v>
      </c>
    </row>
    <row r="14" spans="1:13" ht="15" customHeight="1" x14ac:dyDescent="0.2">
      <c r="A14" s="422" t="s">
        <v>390</v>
      </c>
      <c r="B14" s="115">
        <v>33574</v>
      </c>
      <c r="C14" s="114">
        <v>18464</v>
      </c>
      <c r="D14" s="114">
        <v>15110</v>
      </c>
      <c r="E14" s="114">
        <v>24985</v>
      </c>
      <c r="F14" s="114">
        <v>7992</v>
      </c>
      <c r="G14" s="114">
        <v>4485</v>
      </c>
      <c r="H14" s="114">
        <v>8471</v>
      </c>
      <c r="I14" s="115">
        <v>11856</v>
      </c>
      <c r="J14" s="114">
        <v>7898</v>
      </c>
      <c r="K14" s="114">
        <v>3958</v>
      </c>
      <c r="L14" s="423">
        <v>2683</v>
      </c>
      <c r="M14" s="424">
        <v>2426</v>
      </c>
    </row>
    <row r="15" spans="1:13" ht="11.1" customHeight="1" x14ac:dyDescent="0.2">
      <c r="A15" s="422" t="s">
        <v>387</v>
      </c>
      <c r="B15" s="115">
        <v>34050</v>
      </c>
      <c r="C15" s="114">
        <v>18772</v>
      </c>
      <c r="D15" s="114">
        <v>15278</v>
      </c>
      <c r="E15" s="114">
        <v>25221</v>
      </c>
      <c r="F15" s="114">
        <v>8254</v>
      </c>
      <c r="G15" s="114">
        <v>4383</v>
      </c>
      <c r="H15" s="114">
        <v>8717</v>
      </c>
      <c r="I15" s="115">
        <v>12109</v>
      </c>
      <c r="J15" s="114">
        <v>7978</v>
      </c>
      <c r="K15" s="114">
        <v>4131</v>
      </c>
      <c r="L15" s="423">
        <v>2301</v>
      </c>
      <c r="M15" s="424">
        <v>1809</v>
      </c>
    </row>
    <row r="16" spans="1:13" ht="11.1" customHeight="1" x14ac:dyDescent="0.2">
      <c r="A16" s="422" t="s">
        <v>388</v>
      </c>
      <c r="B16" s="115">
        <v>34963</v>
      </c>
      <c r="C16" s="114">
        <v>19288</v>
      </c>
      <c r="D16" s="114">
        <v>15675</v>
      </c>
      <c r="E16" s="114">
        <v>26336</v>
      </c>
      <c r="F16" s="114">
        <v>8423</v>
      </c>
      <c r="G16" s="114">
        <v>4824</v>
      </c>
      <c r="H16" s="114">
        <v>8949</v>
      </c>
      <c r="I16" s="115">
        <v>12187</v>
      </c>
      <c r="J16" s="114">
        <v>7914</v>
      </c>
      <c r="K16" s="114">
        <v>4273</v>
      </c>
      <c r="L16" s="423">
        <v>3591</v>
      </c>
      <c r="M16" s="424">
        <v>2853</v>
      </c>
    </row>
    <row r="17" spans="1:13" s="110" customFormat="1" ht="11.1" customHeight="1" x14ac:dyDescent="0.2">
      <c r="A17" s="422" t="s">
        <v>389</v>
      </c>
      <c r="B17" s="115">
        <v>34573</v>
      </c>
      <c r="C17" s="114">
        <v>18912</v>
      </c>
      <c r="D17" s="114">
        <v>15661</v>
      </c>
      <c r="E17" s="114">
        <v>26127</v>
      </c>
      <c r="F17" s="114">
        <v>8405</v>
      </c>
      <c r="G17" s="114">
        <v>4620</v>
      </c>
      <c r="H17" s="114">
        <v>9017</v>
      </c>
      <c r="I17" s="115">
        <v>12225</v>
      </c>
      <c r="J17" s="114">
        <v>7902</v>
      </c>
      <c r="K17" s="114">
        <v>4323</v>
      </c>
      <c r="L17" s="423">
        <v>1886</v>
      </c>
      <c r="M17" s="424">
        <v>2372</v>
      </c>
    </row>
    <row r="18" spans="1:13" ht="15" customHeight="1" x14ac:dyDescent="0.2">
      <c r="A18" s="422" t="s">
        <v>391</v>
      </c>
      <c r="B18" s="115">
        <v>34911</v>
      </c>
      <c r="C18" s="114">
        <v>19161</v>
      </c>
      <c r="D18" s="114">
        <v>15750</v>
      </c>
      <c r="E18" s="114">
        <v>26163</v>
      </c>
      <c r="F18" s="114">
        <v>8663</v>
      </c>
      <c r="G18" s="114">
        <v>4554</v>
      </c>
      <c r="H18" s="114">
        <v>9178</v>
      </c>
      <c r="I18" s="115">
        <v>12101</v>
      </c>
      <c r="J18" s="114">
        <v>7810</v>
      </c>
      <c r="K18" s="114">
        <v>4291</v>
      </c>
      <c r="L18" s="423">
        <v>2972</v>
      </c>
      <c r="M18" s="424">
        <v>2737</v>
      </c>
    </row>
    <row r="19" spans="1:13" ht="11.1" customHeight="1" x14ac:dyDescent="0.2">
      <c r="A19" s="422" t="s">
        <v>387</v>
      </c>
      <c r="B19" s="115">
        <v>35341</v>
      </c>
      <c r="C19" s="114">
        <v>19475</v>
      </c>
      <c r="D19" s="114">
        <v>15866</v>
      </c>
      <c r="E19" s="114">
        <v>26415</v>
      </c>
      <c r="F19" s="114">
        <v>8833</v>
      </c>
      <c r="G19" s="114">
        <v>4464</v>
      </c>
      <c r="H19" s="114">
        <v>9421</v>
      </c>
      <c r="I19" s="115">
        <v>12181</v>
      </c>
      <c r="J19" s="114">
        <v>7872</v>
      </c>
      <c r="K19" s="114">
        <v>4309</v>
      </c>
      <c r="L19" s="423">
        <v>2238</v>
      </c>
      <c r="M19" s="424">
        <v>1953</v>
      </c>
    </row>
    <row r="20" spans="1:13" ht="11.1" customHeight="1" x14ac:dyDescent="0.2">
      <c r="A20" s="422" t="s">
        <v>388</v>
      </c>
      <c r="B20" s="115">
        <v>35815</v>
      </c>
      <c r="C20" s="114">
        <v>19743</v>
      </c>
      <c r="D20" s="114">
        <v>16072</v>
      </c>
      <c r="E20" s="114">
        <v>26878</v>
      </c>
      <c r="F20" s="114">
        <v>8916</v>
      </c>
      <c r="G20" s="114">
        <v>4867</v>
      </c>
      <c r="H20" s="114">
        <v>9543</v>
      </c>
      <c r="I20" s="115">
        <v>12319</v>
      </c>
      <c r="J20" s="114">
        <v>7871</v>
      </c>
      <c r="K20" s="114">
        <v>4448</v>
      </c>
      <c r="L20" s="423">
        <v>3546</v>
      </c>
      <c r="M20" s="424">
        <v>3134</v>
      </c>
    </row>
    <row r="21" spans="1:13" s="110" customFormat="1" ht="11.1" customHeight="1" x14ac:dyDescent="0.2">
      <c r="A21" s="422" t="s">
        <v>389</v>
      </c>
      <c r="B21" s="115">
        <v>35344</v>
      </c>
      <c r="C21" s="114">
        <v>19363</v>
      </c>
      <c r="D21" s="114">
        <v>15981</v>
      </c>
      <c r="E21" s="114">
        <v>26542</v>
      </c>
      <c r="F21" s="114">
        <v>8785</v>
      </c>
      <c r="G21" s="114">
        <v>4681</v>
      </c>
      <c r="H21" s="114">
        <v>9554</v>
      </c>
      <c r="I21" s="115">
        <v>12430</v>
      </c>
      <c r="J21" s="114">
        <v>7893</v>
      </c>
      <c r="K21" s="114">
        <v>4537</v>
      </c>
      <c r="L21" s="423">
        <v>1859</v>
      </c>
      <c r="M21" s="424">
        <v>2398</v>
      </c>
    </row>
    <row r="22" spans="1:13" ht="15" customHeight="1" x14ac:dyDescent="0.2">
      <c r="A22" s="422" t="s">
        <v>392</v>
      </c>
      <c r="B22" s="115">
        <v>35560</v>
      </c>
      <c r="C22" s="114">
        <v>19452</v>
      </c>
      <c r="D22" s="114">
        <v>16108</v>
      </c>
      <c r="E22" s="114">
        <v>26600</v>
      </c>
      <c r="F22" s="114">
        <v>8883</v>
      </c>
      <c r="G22" s="114">
        <v>4535</v>
      </c>
      <c r="H22" s="114">
        <v>9729</v>
      </c>
      <c r="I22" s="115">
        <v>12261</v>
      </c>
      <c r="J22" s="114">
        <v>7800</v>
      </c>
      <c r="K22" s="114">
        <v>4461</v>
      </c>
      <c r="L22" s="423">
        <v>2618</v>
      </c>
      <c r="M22" s="424">
        <v>2573</v>
      </c>
    </row>
    <row r="23" spans="1:13" ht="11.1" customHeight="1" x14ac:dyDescent="0.2">
      <c r="A23" s="422" t="s">
        <v>387</v>
      </c>
      <c r="B23" s="115">
        <v>35525</v>
      </c>
      <c r="C23" s="114">
        <v>19456</v>
      </c>
      <c r="D23" s="114">
        <v>16069</v>
      </c>
      <c r="E23" s="114">
        <v>26537</v>
      </c>
      <c r="F23" s="114">
        <v>8938</v>
      </c>
      <c r="G23" s="114">
        <v>4386</v>
      </c>
      <c r="H23" s="114">
        <v>9826</v>
      </c>
      <c r="I23" s="115">
        <v>12394</v>
      </c>
      <c r="J23" s="114">
        <v>7917</v>
      </c>
      <c r="K23" s="114">
        <v>4477</v>
      </c>
      <c r="L23" s="423">
        <v>2261</v>
      </c>
      <c r="M23" s="424">
        <v>1959</v>
      </c>
    </row>
    <row r="24" spans="1:13" ht="11.1" customHeight="1" x14ac:dyDescent="0.2">
      <c r="A24" s="422" t="s">
        <v>388</v>
      </c>
      <c r="B24" s="115">
        <v>36232</v>
      </c>
      <c r="C24" s="114">
        <v>19834</v>
      </c>
      <c r="D24" s="114">
        <v>16398</v>
      </c>
      <c r="E24" s="114">
        <v>26733</v>
      </c>
      <c r="F24" s="114">
        <v>9081</v>
      </c>
      <c r="G24" s="114">
        <v>4762</v>
      </c>
      <c r="H24" s="114">
        <v>9901</v>
      </c>
      <c r="I24" s="115">
        <v>12631</v>
      </c>
      <c r="J24" s="114">
        <v>7983</v>
      </c>
      <c r="K24" s="114">
        <v>4648</v>
      </c>
      <c r="L24" s="423">
        <v>3395</v>
      </c>
      <c r="M24" s="424">
        <v>2881</v>
      </c>
    </row>
    <row r="25" spans="1:13" s="110" customFormat="1" ht="11.1" customHeight="1" x14ac:dyDescent="0.2">
      <c r="A25" s="422" t="s">
        <v>389</v>
      </c>
      <c r="B25" s="115">
        <v>35762</v>
      </c>
      <c r="C25" s="114">
        <v>19415</v>
      </c>
      <c r="D25" s="114">
        <v>16347</v>
      </c>
      <c r="E25" s="114">
        <v>26237</v>
      </c>
      <c r="F25" s="114">
        <v>9106</v>
      </c>
      <c r="G25" s="114">
        <v>4526</v>
      </c>
      <c r="H25" s="114">
        <v>9901</v>
      </c>
      <c r="I25" s="115">
        <v>12421</v>
      </c>
      <c r="J25" s="114">
        <v>7878</v>
      </c>
      <c r="K25" s="114">
        <v>4543</v>
      </c>
      <c r="L25" s="423">
        <v>1749</v>
      </c>
      <c r="M25" s="424">
        <v>2302</v>
      </c>
    </row>
    <row r="26" spans="1:13" ht="15" customHeight="1" x14ac:dyDescent="0.2">
      <c r="A26" s="422" t="s">
        <v>393</v>
      </c>
      <c r="B26" s="115">
        <v>35993</v>
      </c>
      <c r="C26" s="114">
        <v>19589</v>
      </c>
      <c r="D26" s="114">
        <v>16404</v>
      </c>
      <c r="E26" s="114">
        <v>26385</v>
      </c>
      <c r="F26" s="114">
        <v>9197</v>
      </c>
      <c r="G26" s="114">
        <v>4473</v>
      </c>
      <c r="H26" s="114">
        <v>10104</v>
      </c>
      <c r="I26" s="115">
        <v>12334</v>
      </c>
      <c r="J26" s="114">
        <v>7817</v>
      </c>
      <c r="K26" s="114">
        <v>4517</v>
      </c>
      <c r="L26" s="423">
        <v>2686</v>
      </c>
      <c r="M26" s="424">
        <v>2562</v>
      </c>
    </row>
    <row r="27" spans="1:13" ht="11.1" customHeight="1" x14ac:dyDescent="0.2">
      <c r="A27" s="422" t="s">
        <v>387</v>
      </c>
      <c r="B27" s="115">
        <v>36331</v>
      </c>
      <c r="C27" s="114">
        <v>19852</v>
      </c>
      <c r="D27" s="114">
        <v>16479</v>
      </c>
      <c r="E27" s="114">
        <v>26607</v>
      </c>
      <c r="F27" s="114">
        <v>9315</v>
      </c>
      <c r="G27" s="114">
        <v>4335</v>
      </c>
      <c r="H27" s="114">
        <v>10367</v>
      </c>
      <c r="I27" s="115">
        <v>12465</v>
      </c>
      <c r="J27" s="114">
        <v>7903</v>
      </c>
      <c r="K27" s="114">
        <v>4562</v>
      </c>
      <c r="L27" s="423">
        <v>2423</v>
      </c>
      <c r="M27" s="424">
        <v>2114</v>
      </c>
    </row>
    <row r="28" spans="1:13" ht="11.1" customHeight="1" x14ac:dyDescent="0.2">
      <c r="A28" s="422" t="s">
        <v>388</v>
      </c>
      <c r="B28" s="115">
        <v>36925</v>
      </c>
      <c r="C28" s="114">
        <v>20142</v>
      </c>
      <c r="D28" s="114">
        <v>16783</v>
      </c>
      <c r="E28" s="114">
        <v>27113</v>
      </c>
      <c r="F28" s="114">
        <v>9800</v>
      </c>
      <c r="G28" s="114">
        <v>4657</v>
      </c>
      <c r="H28" s="114">
        <v>10545</v>
      </c>
      <c r="I28" s="115">
        <v>12654</v>
      </c>
      <c r="J28" s="114">
        <v>7945</v>
      </c>
      <c r="K28" s="114">
        <v>4709</v>
      </c>
      <c r="L28" s="423">
        <v>3560</v>
      </c>
      <c r="M28" s="424">
        <v>3174</v>
      </c>
    </row>
    <row r="29" spans="1:13" s="110" customFormat="1" ht="11.1" customHeight="1" x14ac:dyDescent="0.2">
      <c r="A29" s="422" t="s">
        <v>389</v>
      </c>
      <c r="B29" s="115">
        <v>36583</v>
      </c>
      <c r="C29" s="114">
        <v>19792</v>
      </c>
      <c r="D29" s="114">
        <v>16791</v>
      </c>
      <c r="E29" s="114">
        <v>26702</v>
      </c>
      <c r="F29" s="114">
        <v>9877</v>
      </c>
      <c r="G29" s="114">
        <v>4465</v>
      </c>
      <c r="H29" s="114">
        <v>10599</v>
      </c>
      <c r="I29" s="115">
        <v>12712</v>
      </c>
      <c r="J29" s="114">
        <v>8016</v>
      </c>
      <c r="K29" s="114">
        <v>4696</v>
      </c>
      <c r="L29" s="423">
        <v>2107</v>
      </c>
      <c r="M29" s="424">
        <v>2574</v>
      </c>
    </row>
    <row r="30" spans="1:13" ht="15" customHeight="1" x14ac:dyDescent="0.2">
      <c r="A30" s="422" t="s">
        <v>394</v>
      </c>
      <c r="B30" s="115">
        <v>36486</v>
      </c>
      <c r="C30" s="114">
        <v>20070</v>
      </c>
      <c r="D30" s="114">
        <v>16416</v>
      </c>
      <c r="E30" s="114">
        <v>26499</v>
      </c>
      <c r="F30" s="114">
        <v>9984</v>
      </c>
      <c r="G30" s="114">
        <v>4303</v>
      </c>
      <c r="H30" s="114">
        <v>10674</v>
      </c>
      <c r="I30" s="115">
        <v>12431</v>
      </c>
      <c r="J30" s="114">
        <v>7862</v>
      </c>
      <c r="K30" s="114">
        <v>4569</v>
      </c>
      <c r="L30" s="423">
        <v>3202</v>
      </c>
      <c r="M30" s="424">
        <v>2928</v>
      </c>
    </row>
    <row r="31" spans="1:13" ht="11.1" customHeight="1" x14ac:dyDescent="0.2">
      <c r="A31" s="422" t="s">
        <v>387</v>
      </c>
      <c r="B31" s="115">
        <v>36943</v>
      </c>
      <c r="C31" s="114">
        <v>20396</v>
      </c>
      <c r="D31" s="114">
        <v>16547</v>
      </c>
      <c r="E31" s="114">
        <v>26785</v>
      </c>
      <c r="F31" s="114">
        <v>10155</v>
      </c>
      <c r="G31" s="114">
        <v>4267</v>
      </c>
      <c r="H31" s="114">
        <v>10915</v>
      </c>
      <c r="I31" s="115">
        <v>12850</v>
      </c>
      <c r="J31" s="114">
        <v>8141</v>
      </c>
      <c r="K31" s="114">
        <v>4709</v>
      </c>
      <c r="L31" s="423">
        <v>2338</v>
      </c>
      <c r="M31" s="424">
        <v>1910</v>
      </c>
    </row>
    <row r="32" spans="1:13" ht="11.1" customHeight="1" x14ac:dyDescent="0.2">
      <c r="A32" s="422" t="s">
        <v>388</v>
      </c>
      <c r="B32" s="115">
        <v>37594</v>
      </c>
      <c r="C32" s="114">
        <v>20723</v>
      </c>
      <c r="D32" s="114">
        <v>16871</v>
      </c>
      <c r="E32" s="114">
        <v>27305</v>
      </c>
      <c r="F32" s="114">
        <v>10288</v>
      </c>
      <c r="G32" s="114">
        <v>4590</v>
      </c>
      <c r="H32" s="114">
        <v>11012</v>
      </c>
      <c r="I32" s="115">
        <v>12899</v>
      </c>
      <c r="J32" s="114">
        <v>8033</v>
      </c>
      <c r="K32" s="114">
        <v>4866</v>
      </c>
      <c r="L32" s="423">
        <v>3695</v>
      </c>
      <c r="M32" s="424">
        <v>3129</v>
      </c>
    </row>
    <row r="33" spans="1:13" s="110" customFormat="1" ht="11.1" customHeight="1" x14ac:dyDescent="0.2">
      <c r="A33" s="422" t="s">
        <v>389</v>
      </c>
      <c r="B33" s="115">
        <v>37053</v>
      </c>
      <c r="C33" s="114">
        <v>20262</v>
      </c>
      <c r="D33" s="114">
        <v>16791</v>
      </c>
      <c r="E33" s="114">
        <v>26774</v>
      </c>
      <c r="F33" s="114">
        <v>10279</v>
      </c>
      <c r="G33" s="114">
        <v>4344</v>
      </c>
      <c r="H33" s="114">
        <v>11033</v>
      </c>
      <c r="I33" s="115">
        <v>12775</v>
      </c>
      <c r="J33" s="114">
        <v>7988</v>
      </c>
      <c r="K33" s="114">
        <v>4787</v>
      </c>
      <c r="L33" s="423">
        <v>2342</v>
      </c>
      <c r="M33" s="424">
        <v>2920</v>
      </c>
    </row>
    <row r="34" spans="1:13" ht="15" customHeight="1" x14ac:dyDescent="0.2">
      <c r="A34" s="422" t="s">
        <v>395</v>
      </c>
      <c r="B34" s="115">
        <v>37118</v>
      </c>
      <c r="C34" s="114">
        <v>20396</v>
      </c>
      <c r="D34" s="114">
        <v>16722</v>
      </c>
      <c r="E34" s="114">
        <v>26880</v>
      </c>
      <c r="F34" s="114">
        <v>10238</v>
      </c>
      <c r="G34" s="114">
        <v>4228</v>
      </c>
      <c r="H34" s="114">
        <v>11205</v>
      </c>
      <c r="I34" s="115">
        <v>12644</v>
      </c>
      <c r="J34" s="114">
        <v>7874</v>
      </c>
      <c r="K34" s="114">
        <v>4770</v>
      </c>
      <c r="L34" s="423">
        <v>3052</v>
      </c>
      <c r="M34" s="424">
        <v>2885</v>
      </c>
    </row>
    <row r="35" spans="1:13" ht="11.1" customHeight="1" x14ac:dyDescent="0.2">
      <c r="A35" s="422" t="s">
        <v>387</v>
      </c>
      <c r="B35" s="115">
        <v>37480</v>
      </c>
      <c r="C35" s="114">
        <v>20683</v>
      </c>
      <c r="D35" s="114">
        <v>16797</v>
      </c>
      <c r="E35" s="114">
        <v>27122</v>
      </c>
      <c r="F35" s="114">
        <v>10358</v>
      </c>
      <c r="G35" s="114">
        <v>4172</v>
      </c>
      <c r="H35" s="114">
        <v>11364</v>
      </c>
      <c r="I35" s="115">
        <v>12802</v>
      </c>
      <c r="J35" s="114">
        <v>7927</v>
      </c>
      <c r="K35" s="114">
        <v>4875</v>
      </c>
      <c r="L35" s="423">
        <v>2309</v>
      </c>
      <c r="M35" s="424">
        <v>1976</v>
      </c>
    </row>
    <row r="36" spans="1:13" ht="11.1" customHeight="1" x14ac:dyDescent="0.2">
      <c r="A36" s="422" t="s">
        <v>388</v>
      </c>
      <c r="B36" s="115">
        <v>38274</v>
      </c>
      <c r="C36" s="114">
        <v>21163</v>
      </c>
      <c r="D36" s="114">
        <v>17111</v>
      </c>
      <c r="E36" s="114">
        <v>27667</v>
      </c>
      <c r="F36" s="114">
        <v>10607</v>
      </c>
      <c r="G36" s="114">
        <v>4510</v>
      </c>
      <c r="H36" s="114">
        <v>11509</v>
      </c>
      <c r="I36" s="115">
        <v>13005</v>
      </c>
      <c r="J36" s="114">
        <v>7911</v>
      </c>
      <c r="K36" s="114">
        <v>5094</v>
      </c>
      <c r="L36" s="423">
        <v>3624</v>
      </c>
      <c r="M36" s="424">
        <v>3098</v>
      </c>
    </row>
    <row r="37" spans="1:13" s="110" customFormat="1" ht="11.1" customHeight="1" x14ac:dyDescent="0.2">
      <c r="A37" s="422" t="s">
        <v>389</v>
      </c>
      <c r="B37" s="115">
        <v>37807</v>
      </c>
      <c r="C37" s="114">
        <v>20743</v>
      </c>
      <c r="D37" s="114">
        <v>17064</v>
      </c>
      <c r="E37" s="114">
        <v>27244</v>
      </c>
      <c r="F37" s="114">
        <v>10563</v>
      </c>
      <c r="G37" s="114">
        <v>4281</v>
      </c>
      <c r="H37" s="114">
        <v>11530</v>
      </c>
      <c r="I37" s="115">
        <v>13088</v>
      </c>
      <c r="J37" s="114">
        <v>7967</v>
      </c>
      <c r="K37" s="114">
        <v>5121</v>
      </c>
      <c r="L37" s="423">
        <v>2053</v>
      </c>
      <c r="M37" s="424">
        <v>2525</v>
      </c>
    </row>
    <row r="38" spans="1:13" ht="15" customHeight="1" x14ac:dyDescent="0.2">
      <c r="A38" s="425" t="s">
        <v>396</v>
      </c>
      <c r="B38" s="115">
        <v>38255</v>
      </c>
      <c r="C38" s="114">
        <v>21070</v>
      </c>
      <c r="D38" s="114">
        <v>17185</v>
      </c>
      <c r="E38" s="114">
        <v>27490</v>
      </c>
      <c r="F38" s="114">
        <v>10765</v>
      </c>
      <c r="G38" s="114">
        <v>4196</v>
      </c>
      <c r="H38" s="114">
        <v>11735</v>
      </c>
      <c r="I38" s="115">
        <v>13203</v>
      </c>
      <c r="J38" s="114">
        <v>8088</v>
      </c>
      <c r="K38" s="114">
        <v>5115</v>
      </c>
      <c r="L38" s="423">
        <v>3371</v>
      </c>
      <c r="M38" s="424">
        <v>2995</v>
      </c>
    </row>
    <row r="39" spans="1:13" ht="11.1" customHeight="1" x14ac:dyDescent="0.2">
      <c r="A39" s="422" t="s">
        <v>387</v>
      </c>
      <c r="B39" s="115">
        <v>38606</v>
      </c>
      <c r="C39" s="114">
        <v>21307</v>
      </c>
      <c r="D39" s="114">
        <v>17299</v>
      </c>
      <c r="E39" s="114">
        <v>27707</v>
      </c>
      <c r="F39" s="114">
        <v>10899</v>
      </c>
      <c r="G39" s="114">
        <v>4092</v>
      </c>
      <c r="H39" s="114">
        <v>11964</v>
      </c>
      <c r="I39" s="115">
        <v>13192</v>
      </c>
      <c r="J39" s="114">
        <v>7986</v>
      </c>
      <c r="K39" s="114">
        <v>5206</v>
      </c>
      <c r="L39" s="423">
        <v>2663</v>
      </c>
      <c r="M39" s="424">
        <v>2313</v>
      </c>
    </row>
    <row r="40" spans="1:13" ht="11.1" customHeight="1" x14ac:dyDescent="0.2">
      <c r="A40" s="425" t="s">
        <v>388</v>
      </c>
      <c r="B40" s="115">
        <v>39239</v>
      </c>
      <c r="C40" s="114">
        <v>21712</v>
      </c>
      <c r="D40" s="114">
        <v>17527</v>
      </c>
      <c r="E40" s="114">
        <v>28222</v>
      </c>
      <c r="F40" s="114">
        <v>11017</v>
      </c>
      <c r="G40" s="114">
        <v>4642</v>
      </c>
      <c r="H40" s="114">
        <v>12029</v>
      </c>
      <c r="I40" s="115">
        <v>13116</v>
      </c>
      <c r="J40" s="114">
        <v>7794</v>
      </c>
      <c r="K40" s="114">
        <v>5322</v>
      </c>
      <c r="L40" s="423">
        <v>3952</v>
      </c>
      <c r="M40" s="424">
        <v>3351</v>
      </c>
    </row>
    <row r="41" spans="1:13" s="110" customFormat="1" ht="11.1" customHeight="1" x14ac:dyDescent="0.2">
      <c r="A41" s="422" t="s">
        <v>389</v>
      </c>
      <c r="B41" s="115">
        <v>38971</v>
      </c>
      <c r="C41" s="114">
        <v>21399</v>
      </c>
      <c r="D41" s="114">
        <v>17572</v>
      </c>
      <c r="E41" s="114">
        <v>27860</v>
      </c>
      <c r="F41" s="114">
        <v>11111</v>
      </c>
      <c r="G41" s="114">
        <v>4478</v>
      </c>
      <c r="H41" s="114">
        <v>12088</v>
      </c>
      <c r="I41" s="115">
        <v>13119</v>
      </c>
      <c r="J41" s="114">
        <v>7758</v>
      </c>
      <c r="K41" s="114">
        <v>5361</v>
      </c>
      <c r="L41" s="423">
        <v>2509</v>
      </c>
      <c r="M41" s="424">
        <v>2835</v>
      </c>
    </row>
    <row r="42" spans="1:13" ht="15" customHeight="1" x14ac:dyDescent="0.2">
      <c r="A42" s="422" t="s">
        <v>397</v>
      </c>
      <c r="B42" s="115">
        <v>39126</v>
      </c>
      <c r="C42" s="114">
        <v>21520</v>
      </c>
      <c r="D42" s="114">
        <v>17606</v>
      </c>
      <c r="E42" s="114">
        <v>27893</v>
      </c>
      <c r="F42" s="114">
        <v>11233</v>
      </c>
      <c r="G42" s="114">
        <v>4372</v>
      </c>
      <c r="H42" s="114">
        <v>12190</v>
      </c>
      <c r="I42" s="115">
        <v>13127</v>
      </c>
      <c r="J42" s="114">
        <v>7733</v>
      </c>
      <c r="K42" s="114">
        <v>5394</v>
      </c>
      <c r="L42" s="423">
        <v>3396</v>
      </c>
      <c r="M42" s="424">
        <v>3206</v>
      </c>
    </row>
    <row r="43" spans="1:13" ht="11.1" customHeight="1" x14ac:dyDescent="0.2">
      <c r="A43" s="422" t="s">
        <v>387</v>
      </c>
      <c r="B43" s="115">
        <v>39458</v>
      </c>
      <c r="C43" s="114">
        <v>21788</v>
      </c>
      <c r="D43" s="114">
        <v>17670</v>
      </c>
      <c r="E43" s="114">
        <v>28114</v>
      </c>
      <c r="F43" s="114">
        <v>11344</v>
      </c>
      <c r="G43" s="114">
        <v>4313</v>
      </c>
      <c r="H43" s="114">
        <v>12374</v>
      </c>
      <c r="I43" s="115">
        <v>13585</v>
      </c>
      <c r="J43" s="114">
        <v>8003</v>
      </c>
      <c r="K43" s="114">
        <v>5582</v>
      </c>
      <c r="L43" s="423">
        <v>2799</v>
      </c>
      <c r="M43" s="424">
        <v>2462</v>
      </c>
    </row>
    <row r="44" spans="1:13" ht="11.1" customHeight="1" x14ac:dyDescent="0.2">
      <c r="A44" s="422" t="s">
        <v>388</v>
      </c>
      <c r="B44" s="115">
        <v>39909</v>
      </c>
      <c r="C44" s="114">
        <v>22095</v>
      </c>
      <c r="D44" s="114">
        <v>17814</v>
      </c>
      <c r="E44" s="114">
        <v>28480</v>
      </c>
      <c r="F44" s="114">
        <v>11429</v>
      </c>
      <c r="G44" s="114">
        <v>4687</v>
      </c>
      <c r="H44" s="114">
        <v>12482</v>
      </c>
      <c r="I44" s="115">
        <v>13469</v>
      </c>
      <c r="J44" s="114">
        <v>7816</v>
      </c>
      <c r="K44" s="114">
        <v>5653</v>
      </c>
      <c r="L44" s="423">
        <v>4600</v>
      </c>
      <c r="M44" s="424">
        <v>4135</v>
      </c>
    </row>
    <row r="45" spans="1:13" s="110" customFormat="1" ht="11.1" customHeight="1" x14ac:dyDescent="0.2">
      <c r="A45" s="422" t="s">
        <v>389</v>
      </c>
      <c r="B45" s="115">
        <v>39822</v>
      </c>
      <c r="C45" s="114">
        <v>21970</v>
      </c>
      <c r="D45" s="114">
        <v>17852</v>
      </c>
      <c r="E45" s="114">
        <v>28355</v>
      </c>
      <c r="F45" s="114">
        <v>11467</v>
      </c>
      <c r="G45" s="114">
        <v>4501</v>
      </c>
      <c r="H45" s="114">
        <v>12554</v>
      </c>
      <c r="I45" s="115">
        <v>13433</v>
      </c>
      <c r="J45" s="114">
        <v>7790</v>
      </c>
      <c r="K45" s="114">
        <v>5643</v>
      </c>
      <c r="L45" s="423">
        <v>3189</v>
      </c>
      <c r="M45" s="424">
        <v>3582</v>
      </c>
    </row>
    <row r="46" spans="1:13" ht="15" customHeight="1" x14ac:dyDescent="0.2">
      <c r="A46" s="422" t="s">
        <v>398</v>
      </c>
      <c r="B46" s="115">
        <v>40073</v>
      </c>
      <c r="C46" s="114">
        <v>22007</v>
      </c>
      <c r="D46" s="114">
        <v>18066</v>
      </c>
      <c r="E46" s="114">
        <v>28389</v>
      </c>
      <c r="F46" s="114">
        <v>11684</v>
      </c>
      <c r="G46" s="114">
        <v>4428</v>
      </c>
      <c r="H46" s="114">
        <v>12664</v>
      </c>
      <c r="I46" s="115">
        <v>13249</v>
      </c>
      <c r="J46" s="114">
        <v>7636</v>
      </c>
      <c r="K46" s="114">
        <v>5613</v>
      </c>
      <c r="L46" s="423">
        <v>3168</v>
      </c>
      <c r="M46" s="424">
        <v>3168</v>
      </c>
    </row>
    <row r="47" spans="1:13" ht="11.1" customHeight="1" x14ac:dyDescent="0.2">
      <c r="A47" s="422" t="s">
        <v>387</v>
      </c>
      <c r="B47" s="115">
        <v>40189</v>
      </c>
      <c r="C47" s="114">
        <v>22142</v>
      </c>
      <c r="D47" s="114">
        <v>18047</v>
      </c>
      <c r="E47" s="114">
        <v>28492</v>
      </c>
      <c r="F47" s="114">
        <v>11697</v>
      </c>
      <c r="G47" s="114">
        <v>4330</v>
      </c>
      <c r="H47" s="114">
        <v>12736</v>
      </c>
      <c r="I47" s="115">
        <v>13497</v>
      </c>
      <c r="J47" s="114">
        <v>7727</v>
      </c>
      <c r="K47" s="114">
        <v>5770</v>
      </c>
      <c r="L47" s="423">
        <v>2731</v>
      </c>
      <c r="M47" s="424">
        <v>2531</v>
      </c>
    </row>
    <row r="48" spans="1:13" ht="11.1" customHeight="1" x14ac:dyDescent="0.2">
      <c r="A48" s="422" t="s">
        <v>388</v>
      </c>
      <c r="B48" s="115">
        <v>40853</v>
      </c>
      <c r="C48" s="114">
        <v>22500</v>
      </c>
      <c r="D48" s="114">
        <v>18353</v>
      </c>
      <c r="E48" s="114">
        <v>29011</v>
      </c>
      <c r="F48" s="114">
        <v>11842</v>
      </c>
      <c r="G48" s="114">
        <v>4733</v>
      </c>
      <c r="H48" s="114">
        <v>12849</v>
      </c>
      <c r="I48" s="115">
        <v>13562</v>
      </c>
      <c r="J48" s="114">
        <v>7608</v>
      </c>
      <c r="K48" s="114">
        <v>5954</v>
      </c>
      <c r="L48" s="423">
        <v>3957</v>
      </c>
      <c r="M48" s="424">
        <v>3504</v>
      </c>
    </row>
    <row r="49" spans="1:17" s="110" customFormat="1" ht="11.1" customHeight="1" x14ac:dyDescent="0.2">
      <c r="A49" s="422" t="s">
        <v>389</v>
      </c>
      <c r="B49" s="115">
        <v>40242</v>
      </c>
      <c r="C49" s="114">
        <v>22119</v>
      </c>
      <c r="D49" s="114">
        <v>18123</v>
      </c>
      <c r="E49" s="114">
        <v>28463</v>
      </c>
      <c r="F49" s="114">
        <v>11779</v>
      </c>
      <c r="G49" s="114">
        <v>4528</v>
      </c>
      <c r="H49" s="114">
        <v>12796</v>
      </c>
      <c r="I49" s="115">
        <v>13462</v>
      </c>
      <c r="J49" s="114">
        <v>7595</v>
      </c>
      <c r="K49" s="114">
        <v>5867</v>
      </c>
      <c r="L49" s="423">
        <v>2235</v>
      </c>
      <c r="M49" s="424">
        <v>2864</v>
      </c>
    </row>
    <row r="50" spans="1:17" ht="15" customHeight="1" x14ac:dyDescent="0.2">
      <c r="A50" s="422" t="s">
        <v>399</v>
      </c>
      <c r="B50" s="143">
        <v>40649</v>
      </c>
      <c r="C50" s="144">
        <v>22362</v>
      </c>
      <c r="D50" s="144">
        <v>18287</v>
      </c>
      <c r="E50" s="144">
        <v>28574</v>
      </c>
      <c r="F50" s="144">
        <v>12075</v>
      </c>
      <c r="G50" s="144">
        <v>4516</v>
      </c>
      <c r="H50" s="144">
        <v>12900</v>
      </c>
      <c r="I50" s="143">
        <v>13176</v>
      </c>
      <c r="J50" s="144">
        <v>7432</v>
      </c>
      <c r="K50" s="144">
        <v>5744</v>
      </c>
      <c r="L50" s="426">
        <v>3280</v>
      </c>
      <c r="M50" s="427">
        <v>3025</v>
      </c>
    </row>
    <row r="51" spans="1:17" ht="11.25" customHeight="1" x14ac:dyDescent="0.2">
      <c r="A51" s="428"/>
      <c r="B51" s="429"/>
      <c r="C51" s="430"/>
      <c r="D51" s="430"/>
      <c r="E51" s="430"/>
      <c r="F51" s="430"/>
      <c r="G51" s="430"/>
      <c r="H51" s="430"/>
      <c r="I51" s="430"/>
      <c r="J51" s="431"/>
      <c r="K51" s="269"/>
      <c r="L51" s="430"/>
      <c r="M51" s="432" t="s">
        <v>45</v>
      </c>
    </row>
    <row r="52" spans="1:17" ht="18" customHeight="1" x14ac:dyDescent="0.2">
      <c r="A52" s="659" t="s">
        <v>400</v>
      </c>
      <c r="B52" s="659"/>
      <c r="C52" s="659"/>
      <c r="D52" s="659"/>
      <c r="E52" s="659"/>
      <c r="F52" s="659"/>
      <c r="G52" s="659"/>
      <c r="H52" s="659"/>
      <c r="I52" s="659"/>
      <c r="J52" s="659"/>
      <c r="K52" s="659"/>
      <c r="L52" s="659"/>
      <c r="M52" s="659"/>
    </row>
    <row r="53" spans="1:17" ht="38.1" customHeight="1" x14ac:dyDescent="0.2">
      <c r="A53" s="660" t="s">
        <v>401</v>
      </c>
      <c r="B53" s="660"/>
      <c r="C53" s="660"/>
      <c r="D53" s="660"/>
      <c r="E53" s="660"/>
      <c r="F53" s="660"/>
      <c r="G53" s="660"/>
      <c r="H53" s="660"/>
      <c r="I53" s="660"/>
      <c r="J53" s="660"/>
      <c r="K53" s="660"/>
      <c r="L53" s="660"/>
      <c r="M53" s="660"/>
    </row>
    <row r="54" spans="1:17" s="151" customFormat="1" ht="9" x14ac:dyDescent="0.15">
      <c r="A54" s="661" t="s">
        <v>323</v>
      </c>
      <c r="B54" s="661"/>
      <c r="C54" s="661"/>
      <c r="D54" s="661"/>
      <c r="E54" s="661"/>
      <c r="F54" s="661"/>
      <c r="G54" s="661"/>
      <c r="H54" s="661"/>
      <c r="I54" s="661"/>
      <c r="J54" s="661"/>
      <c r="K54" s="661"/>
      <c r="L54" s="661"/>
      <c r="M54" s="661"/>
    </row>
    <row r="55" spans="1:17" s="151" customFormat="1" ht="20.25" customHeight="1" x14ac:dyDescent="0.15">
      <c r="A55" s="662"/>
      <c r="B55" s="663"/>
      <c r="C55" s="663"/>
      <c r="D55" s="663"/>
      <c r="E55" s="663"/>
      <c r="F55" s="663"/>
      <c r="G55" s="663"/>
      <c r="H55" s="663"/>
      <c r="I55" s="663"/>
      <c r="J55" s="663"/>
      <c r="K55" s="663"/>
      <c r="L55" s="221"/>
      <c r="M55" s="221"/>
    </row>
    <row r="56" spans="1:17" s="151" customFormat="1" ht="18" customHeight="1" x14ac:dyDescent="0.2">
      <c r="A56" s="664" t="s">
        <v>520</v>
      </c>
      <c r="B56" s="665"/>
      <c r="C56" s="665"/>
      <c r="D56" s="665"/>
      <c r="E56" s="665"/>
      <c r="F56" s="665"/>
      <c r="G56" s="665"/>
      <c r="H56" s="665"/>
      <c r="I56" s="665"/>
      <c r="J56" s="665"/>
      <c r="K56" s="665"/>
    </row>
    <row r="57" spans="1:17" s="151" customFormat="1" ht="11.25" customHeight="1" x14ac:dyDescent="0.2">
      <c r="A57" s="666"/>
      <c r="B57" s="666"/>
      <c r="C57" s="666"/>
      <c r="D57" s="666"/>
      <c r="E57" s="666"/>
      <c r="F57" s="666"/>
      <c r="G57" s="666"/>
      <c r="H57" s="666"/>
      <c r="I57" s="666"/>
      <c r="J57" s="666"/>
      <c r="L57" s="219"/>
      <c r="N57" s="219"/>
      <c r="O57" s="219"/>
      <c r="P57" s="219"/>
      <c r="Q57" s="219"/>
    </row>
    <row r="58" spans="1:17" ht="12.75" customHeight="1" x14ac:dyDescent="0.2">
      <c r="A58" s="433"/>
      <c r="B58" s="434"/>
      <c r="C58" s="435"/>
      <c r="D58" s="435"/>
      <c r="E58" s="435"/>
      <c r="F58" s="435"/>
      <c r="G58" s="435"/>
      <c r="H58" s="435"/>
      <c r="I58" s="435"/>
      <c r="J58" s="436"/>
      <c r="L58" s="435"/>
      <c r="N58" s="226"/>
      <c r="O58" s="226"/>
      <c r="P58" s="226"/>
      <c r="Q58" s="226"/>
    </row>
    <row r="59" spans="1:17" ht="12.75" customHeight="1" x14ac:dyDescent="0.2">
      <c r="A59" s="437"/>
      <c r="B59" s="434"/>
      <c r="C59" s="435"/>
      <c r="D59" s="435"/>
      <c r="E59" s="435"/>
      <c r="F59" s="435"/>
      <c r="G59" s="435"/>
      <c r="H59" s="435"/>
      <c r="I59" s="435"/>
      <c r="J59" s="436"/>
      <c r="L59" s="435"/>
    </row>
    <row r="60" spans="1:17" ht="12.75" customHeight="1" x14ac:dyDescent="0.2">
      <c r="A60" s="438"/>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9"/>
    </row>
    <row r="68" spans="1:13" ht="15.95" customHeight="1" x14ac:dyDescent="0.2">
      <c r="A68" s="439"/>
    </row>
    <row r="70" spans="1:13" ht="15.95" customHeight="1" x14ac:dyDescent="0.2">
      <c r="K70" s="440"/>
      <c r="M70" s="440"/>
    </row>
    <row r="71" spans="1:13" ht="15.95" customHeight="1" x14ac:dyDescent="0.2">
      <c r="K71" s="440"/>
      <c r="M71" s="440"/>
    </row>
    <row r="72" spans="1:13" ht="15.95" customHeight="1" x14ac:dyDescent="0.2">
      <c r="A72" s="439"/>
      <c r="K72" s="440"/>
      <c r="M72" s="440"/>
    </row>
    <row r="76" spans="1:13" ht="15.95" customHeight="1" x14ac:dyDescent="0.2">
      <c r="A76" s="439"/>
    </row>
    <row r="80" spans="1:13" ht="15.95" customHeight="1" x14ac:dyDescent="0.2">
      <c r="A80" s="439"/>
    </row>
    <row r="84" spans="1:1" ht="15.95" customHeight="1" x14ac:dyDescent="0.2">
      <c r="A84" s="439"/>
    </row>
    <row r="88" spans="1:1" ht="15.95" customHeight="1" x14ac:dyDescent="0.2">
      <c r="A88" s="439"/>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6" customWidth="1"/>
    <col min="2" max="2" width="78" style="446" customWidth="1"/>
    <col min="3" max="6" width="102.75" style="446" customWidth="1"/>
    <col min="7" max="256" width="11" style="446"/>
    <col min="257" max="257" width="2" style="446" customWidth="1"/>
    <col min="258" max="258" width="78" style="446" customWidth="1"/>
    <col min="259" max="262" width="102.75" style="446" customWidth="1"/>
    <col min="263" max="512" width="11" style="446"/>
    <col min="513" max="513" width="2" style="446" customWidth="1"/>
    <col min="514" max="514" width="78" style="446" customWidth="1"/>
    <col min="515" max="518" width="102.75" style="446" customWidth="1"/>
    <col min="519" max="768" width="11" style="446"/>
    <col min="769" max="769" width="2" style="446" customWidth="1"/>
    <col min="770" max="770" width="78" style="446" customWidth="1"/>
    <col min="771" max="774" width="102.75" style="446" customWidth="1"/>
    <col min="775" max="1024" width="11" style="446"/>
    <col min="1025" max="1025" width="2" style="446" customWidth="1"/>
    <col min="1026" max="1026" width="78" style="446" customWidth="1"/>
    <col min="1027" max="1030" width="102.75" style="446" customWidth="1"/>
    <col min="1031" max="1280" width="11" style="446"/>
    <col min="1281" max="1281" width="2" style="446" customWidth="1"/>
    <col min="1282" max="1282" width="78" style="446" customWidth="1"/>
    <col min="1283" max="1286" width="102.75" style="446" customWidth="1"/>
    <col min="1287" max="1536" width="11" style="446"/>
    <col min="1537" max="1537" width="2" style="446" customWidth="1"/>
    <col min="1538" max="1538" width="78" style="446" customWidth="1"/>
    <col min="1539" max="1542" width="102.75" style="446" customWidth="1"/>
    <col min="1543" max="1792" width="11" style="446"/>
    <col min="1793" max="1793" width="2" style="446" customWidth="1"/>
    <col min="1794" max="1794" width="78" style="446" customWidth="1"/>
    <col min="1795" max="1798" width="102.75" style="446" customWidth="1"/>
    <col min="1799" max="2048" width="11" style="446"/>
    <col min="2049" max="2049" width="2" style="446" customWidth="1"/>
    <col min="2050" max="2050" width="78" style="446" customWidth="1"/>
    <col min="2051" max="2054" width="102.75" style="446" customWidth="1"/>
    <col min="2055" max="2304" width="11" style="446"/>
    <col min="2305" max="2305" width="2" style="446" customWidth="1"/>
    <col min="2306" max="2306" width="78" style="446" customWidth="1"/>
    <col min="2307" max="2310" width="102.75" style="446" customWidth="1"/>
    <col min="2311" max="2560" width="11" style="446"/>
    <col min="2561" max="2561" width="2" style="446" customWidth="1"/>
    <col min="2562" max="2562" width="78" style="446" customWidth="1"/>
    <col min="2563" max="2566" width="102.75" style="446" customWidth="1"/>
    <col min="2567" max="2816" width="11" style="446"/>
    <col min="2817" max="2817" width="2" style="446" customWidth="1"/>
    <col min="2818" max="2818" width="78" style="446" customWidth="1"/>
    <col min="2819" max="2822" width="102.75" style="446" customWidth="1"/>
    <col min="2823" max="3072" width="11" style="446"/>
    <col min="3073" max="3073" width="2" style="446" customWidth="1"/>
    <col min="3074" max="3074" width="78" style="446" customWidth="1"/>
    <col min="3075" max="3078" width="102.75" style="446" customWidth="1"/>
    <col min="3079" max="3328" width="11" style="446"/>
    <col min="3329" max="3329" width="2" style="446" customWidth="1"/>
    <col min="3330" max="3330" width="78" style="446" customWidth="1"/>
    <col min="3331" max="3334" width="102.75" style="446" customWidth="1"/>
    <col min="3335" max="3584" width="11" style="446"/>
    <col min="3585" max="3585" width="2" style="446" customWidth="1"/>
    <col min="3586" max="3586" width="78" style="446" customWidth="1"/>
    <col min="3587" max="3590" width="102.75" style="446" customWidth="1"/>
    <col min="3591" max="3840" width="11" style="446"/>
    <col min="3841" max="3841" width="2" style="446" customWidth="1"/>
    <col min="3842" max="3842" width="78" style="446" customWidth="1"/>
    <col min="3843" max="3846" width="102.75" style="446" customWidth="1"/>
    <col min="3847" max="4096" width="11" style="446"/>
    <col min="4097" max="4097" width="2" style="446" customWidth="1"/>
    <col min="4098" max="4098" width="78" style="446" customWidth="1"/>
    <col min="4099" max="4102" width="102.75" style="446" customWidth="1"/>
    <col min="4103" max="4352" width="11" style="446"/>
    <col min="4353" max="4353" width="2" style="446" customWidth="1"/>
    <col min="4354" max="4354" width="78" style="446" customWidth="1"/>
    <col min="4355" max="4358" width="102.75" style="446" customWidth="1"/>
    <col min="4359" max="4608" width="11" style="446"/>
    <col min="4609" max="4609" width="2" style="446" customWidth="1"/>
    <col min="4610" max="4610" width="78" style="446" customWidth="1"/>
    <col min="4611" max="4614" width="102.75" style="446" customWidth="1"/>
    <col min="4615" max="4864" width="11" style="446"/>
    <col min="4865" max="4865" width="2" style="446" customWidth="1"/>
    <col min="4866" max="4866" width="78" style="446" customWidth="1"/>
    <col min="4867" max="4870" width="102.75" style="446" customWidth="1"/>
    <col min="4871" max="5120" width="11" style="446"/>
    <col min="5121" max="5121" width="2" style="446" customWidth="1"/>
    <col min="5122" max="5122" width="78" style="446" customWidth="1"/>
    <col min="5123" max="5126" width="102.75" style="446" customWidth="1"/>
    <col min="5127" max="5376" width="11" style="446"/>
    <col min="5377" max="5377" width="2" style="446" customWidth="1"/>
    <col min="5378" max="5378" width="78" style="446" customWidth="1"/>
    <col min="5379" max="5382" width="102.75" style="446" customWidth="1"/>
    <col min="5383" max="5632" width="11" style="446"/>
    <col min="5633" max="5633" width="2" style="446" customWidth="1"/>
    <col min="5634" max="5634" width="78" style="446" customWidth="1"/>
    <col min="5635" max="5638" width="102.75" style="446" customWidth="1"/>
    <col min="5639" max="5888" width="11" style="446"/>
    <col min="5889" max="5889" width="2" style="446" customWidth="1"/>
    <col min="5890" max="5890" width="78" style="446" customWidth="1"/>
    <col min="5891" max="5894" width="102.75" style="446" customWidth="1"/>
    <col min="5895" max="6144" width="11" style="446"/>
    <col min="6145" max="6145" width="2" style="446" customWidth="1"/>
    <col min="6146" max="6146" width="78" style="446" customWidth="1"/>
    <col min="6147" max="6150" width="102.75" style="446" customWidth="1"/>
    <col min="6151" max="6400" width="11" style="446"/>
    <col min="6401" max="6401" width="2" style="446" customWidth="1"/>
    <col min="6402" max="6402" width="78" style="446" customWidth="1"/>
    <col min="6403" max="6406" width="102.75" style="446" customWidth="1"/>
    <col min="6407" max="6656" width="11" style="446"/>
    <col min="6657" max="6657" width="2" style="446" customWidth="1"/>
    <col min="6658" max="6658" width="78" style="446" customWidth="1"/>
    <col min="6659" max="6662" width="102.75" style="446" customWidth="1"/>
    <col min="6663" max="6912" width="11" style="446"/>
    <col min="6913" max="6913" width="2" style="446" customWidth="1"/>
    <col min="6914" max="6914" width="78" style="446" customWidth="1"/>
    <col min="6915" max="6918" width="102.75" style="446" customWidth="1"/>
    <col min="6919" max="7168" width="11" style="446"/>
    <col min="7169" max="7169" width="2" style="446" customWidth="1"/>
    <col min="7170" max="7170" width="78" style="446" customWidth="1"/>
    <col min="7171" max="7174" width="102.75" style="446" customWidth="1"/>
    <col min="7175" max="7424" width="11" style="446"/>
    <col min="7425" max="7425" width="2" style="446" customWidth="1"/>
    <col min="7426" max="7426" width="78" style="446" customWidth="1"/>
    <col min="7427" max="7430" width="102.75" style="446" customWidth="1"/>
    <col min="7431" max="7680" width="11" style="446"/>
    <col min="7681" max="7681" width="2" style="446" customWidth="1"/>
    <col min="7682" max="7682" width="78" style="446" customWidth="1"/>
    <col min="7683" max="7686" width="102.75" style="446" customWidth="1"/>
    <col min="7687" max="7936" width="11" style="446"/>
    <col min="7937" max="7937" width="2" style="446" customWidth="1"/>
    <col min="7938" max="7938" width="78" style="446" customWidth="1"/>
    <col min="7939" max="7942" width="102.75" style="446" customWidth="1"/>
    <col min="7943" max="8192" width="11" style="446"/>
    <col min="8193" max="8193" width="2" style="446" customWidth="1"/>
    <col min="8194" max="8194" width="78" style="446" customWidth="1"/>
    <col min="8195" max="8198" width="102.75" style="446" customWidth="1"/>
    <col min="8199" max="8448" width="11" style="446"/>
    <col min="8449" max="8449" width="2" style="446" customWidth="1"/>
    <col min="8450" max="8450" width="78" style="446" customWidth="1"/>
    <col min="8451" max="8454" width="102.75" style="446" customWidth="1"/>
    <col min="8455" max="8704" width="11" style="446"/>
    <col min="8705" max="8705" width="2" style="446" customWidth="1"/>
    <col min="8706" max="8706" width="78" style="446" customWidth="1"/>
    <col min="8707" max="8710" width="102.75" style="446" customWidth="1"/>
    <col min="8711" max="8960" width="11" style="446"/>
    <col min="8961" max="8961" width="2" style="446" customWidth="1"/>
    <col min="8962" max="8962" width="78" style="446" customWidth="1"/>
    <col min="8963" max="8966" width="102.75" style="446" customWidth="1"/>
    <col min="8967" max="9216" width="11" style="446"/>
    <col min="9217" max="9217" width="2" style="446" customWidth="1"/>
    <col min="9218" max="9218" width="78" style="446" customWidth="1"/>
    <col min="9219" max="9222" width="102.75" style="446" customWidth="1"/>
    <col min="9223" max="9472" width="11" style="446"/>
    <col min="9473" max="9473" width="2" style="446" customWidth="1"/>
    <col min="9474" max="9474" width="78" style="446" customWidth="1"/>
    <col min="9475" max="9478" width="102.75" style="446" customWidth="1"/>
    <col min="9479" max="9728" width="11" style="446"/>
    <col min="9729" max="9729" width="2" style="446" customWidth="1"/>
    <col min="9730" max="9730" width="78" style="446" customWidth="1"/>
    <col min="9731" max="9734" width="102.75" style="446" customWidth="1"/>
    <col min="9735" max="9984" width="11" style="446"/>
    <col min="9985" max="9985" width="2" style="446" customWidth="1"/>
    <col min="9986" max="9986" width="78" style="446" customWidth="1"/>
    <col min="9987" max="9990" width="102.75" style="446" customWidth="1"/>
    <col min="9991" max="10240" width="11" style="446"/>
    <col min="10241" max="10241" width="2" style="446" customWidth="1"/>
    <col min="10242" max="10242" width="78" style="446" customWidth="1"/>
    <col min="10243" max="10246" width="102.75" style="446" customWidth="1"/>
    <col min="10247" max="10496" width="11" style="446"/>
    <col min="10497" max="10497" width="2" style="446" customWidth="1"/>
    <col min="10498" max="10498" width="78" style="446" customWidth="1"/>
    <col min="10499" max="10502" width="102.75" style="446" customWidth="1"/>
    <col min="10503" max="10752" width="11" style="446"/>
    <col min="10753" max="10753" width="2" style="446" customWidth="1"/>
    <col min="10754" max="10754" width="78" style="446" customWidth="1"/>
    <col min="10755" max="10758" width="102.75" style="446" customWidth="1"/>
    <col min="10759" max="11008" width="11" style="446"/>
    <col min="11009" max="11009" width="2" style="446" customWidth="1"/>
    <col min="11010" max="11010" width="78" style="446" customWidth="1"/>
    <col min="11011" max="11014" width="102.75" style="446" customWidth="1"/>
    <col min="11015" max="11264" width="11" style="446"/>
    <col min="11265" max="11265" width="2" style="446" customWidth="1"/>
    <col min="11266" max="11266" width="78" style="446" customWidth="1"/>
    <col min="11267" max="11270" width="102.75" style="446" customWidth="1"/>
    <col min="11271" max="11520" width="11" style="446"/>
    <col min="11521" max="11521" width="2" style="446" customWidth="1"/>
    <col min="11522" max="11522" width="78" style="446" customWidth="1"/>
    <col min="11523" max="11526" width="102.75" style="446" customWidth="1"/>
    <col min="11527" max="11776" width="11" style="446"/>
    <col min="11777" max="11777" width="2" style="446" customWidth="1"/>
    <col min="11778" max="11778" width="78" style="446" customWidth="1"/>
    <col min="11779" max="11782" width="102.75" style="446" customWidth="1"/>
    <col min="11783" max="12032" width="11" style="446"/>
    <col min="12033" max="12033" width="2" style="446" customWidth="1"/>
    <col min="12034" max="12034" width="78" style="446" customWidth="1"/>
    <col min="12035" max="12038" width="102.75" style="446" customWidth="1"/>
    <col min="12039" max="12288" width="11" style="446"/>
    <col min="12289" max="12289" width="2" style="446" customWidth="1"/>
    <col min="12290" max="12290" width="78" style="446" customWidth="1"/>
    <col min="12291" max="12294" width="102.75" style="446" customWidth="1"/>
    <col min="12295" max="12544" width="11" style="446"/>
    <col min="12545" max="12545" width="2" style="446" customWidth="1"/>
    <col min="12546" max="12546" width="78" style="446" customWidth="1"/>
    <col min="12547" max="12550" width="102.75" style="446" customWidth="1"/>
    <col min="12551" max="12800" width="11" style="446"/>
    <col min="12801" max="12801" width="2" style="446" customWidth="1"/>
    <col min="12802" max="12802" width="78" style="446" customWidth="1"/>
    <col min="12803" max="12806" width="102.75" style="446" customWidth="1"/>
    <col min="12807" max="13056" width="11" style="446"/>
    <col min="13057" max="13057" width="2" style="446" customWidth="1"/>
    <col min="13058" max="13058" width="78" style="446" customWidth="1"/>
    <col min="13059" max="13062" width="102.75" style="446" customWidth="1"/>
    <col min="13063" max="13312" width="11" style="446"/>
    <col min="13313" max="13313" width="2" style="446" customWidth="1"/>
    <col min="13314" max="13314" width="78" style="446" customWidth="1"/>
    <col min="13315" max="13318" width="102.75" style="446" customWidth="1"/>
    <col min="13319" max="13568" width="11" style="446"/>
    <col min="13569" max="13569" width="2" style="446" customWidth="1"/>
    <col min="13570" max="13570" width="78" style="446" customWidth="1"/>
    <col min="13571" max="13574" width="102.75" style="446" customWidth="1"/>
    <col min="13575" max="13824" width="11" style="446"/>
    <col min="13825" max="13825" width="2" style="446" customWidth="1"/>
    <col min="13826" max="13826" width="78" style="446" customWidth="1"/>
    <col min="13827" max="13830" width="102.75" style="446" customWidth="1"/>
    <col min="13831" max="14080" width="11" style="446"/>
    <col min="14081" max="14081" width="2" style="446" customWidth="1"/>
    <col min="14082" max="14082" width="78" style="446" customWidth="1"/>
    <col min="14083" max="14086" width="102.75" style="446" customWidth="1"/>
    <col min="14087" max="14336" width="11" style="446"/>
    <col min="14337" max="14337" width="2" style="446" customWidth="1"/>
    <col min="14338" max="14338" width="78" style="446" customWidth="1"/>
    <col min="14339" max="14342" width="102.75" style="446" customWidth="1"/>
    <col min="14343" max="14592" width="11" style="446"/>
    <col min="14593" max="14593" width="2" style="446" customWidth="1"/>
    <col min="14594" max="14594" width="78" style="446" customWidth="1"/>
    <col min="14595" max="14598" width="102.75" style="446" customWidth="1"/>
    <col min="14599" max="14848" width="11" style="446"/>
    <col min="14849" max="14849" width="2" style="446" customWidth="1"/>
    <col min="14850" max="14850" width="78" style="446" customWidth="1"/>
    <col min="14851" max="14854" width="102.75" style="446" customWidth="1"/>
    <col min="14855" max="15104" width="11" style="446"/>
    <col min="15105" max="15105" width="2" style="446" customWidth="1"/>
    <col min="15106" max="15106" width="78" style="446" customWidth="1"/>
    <col min="15107" max="15110" width="102.75" style="446" customWidth="1"/>
    <col min="15111" max="15360" width="11" style="446"/>
    <col min="15361" max="15361" width="2" style="446" customWidth="1"/>
    <col min="15362" max="15362" width="78" style="446" customWidth="1"/>
    <col min="15363" max="15366" width="102.75" style="446" customWidth="1"/>
    <col min="15367" max="15616" width="11" style="446"/>
    <col min="15617" max="15617" width="2" style="446" customWidth="1"/>
    <col min="15618" max="15618" width="78" style="446" customWidth="1"/>
    <col min="15619" max="15622" width="102.75" style="446" customWidth="1"/>
    <col min="15623" max="15872" width="11" style="446"/>
    <col min="15873" max="15873" width="2" style="446" customWidth="1"/>
    <col min="15874" max="15874" width="78" style="446" customWidth="1"/>
    <col min="15875" max="15878" width="102.75" style="446" customWidth="1"/>
    <col min="15879" max="16128" width="11" style="446"/>
    <col min="16129" max="16129" width="2" style="446" customWidth="1"/>
    <col min="16130" max="16130" width="78" style="446" customWidth="1"/>
    <col min="16131" max="16134" width="102.75" style="446" customWidth="1"/>
    <col min="16135" max="16384" width="11" style="446"/>
  </cols>
  <sheetData>
    <row r="1" spans="1:2" s="443" customFormat="1" ht="36.75" customHeight="1" x14ac:dyDescent="0.2">
      <c r="A1" s="441"/>
      <c r="B1" s="442" t="s">
        <v>6</v>
      </c>
    </row>
    <row r="2" spans="1:2" s="444" customFormat="1" ht="19.5" customHeight="1" x14ac:dyDescent="0.2">
      <c r="B2" s="445" t="s">
        <v>402</v>
      </c>
    </row>
    <row r="3" spans="1:2" ht="15" x14ac:dyDescent="0.25">
      <c r="B3" s="447" t="s">
        <v>403</v>
      </c>
    </row>
    <row r="5" spans="1:2" ht="29.25" customHeight="1" x14ac:dyDescent="0.2">
      <c r="B5" s="448" t="s">
        <v>404</v>
      </c>
    </row>
    <row r="6" spans="1:2" ht="9.9499999999999993" customHeight="1" x14ac:dyDescent="0.2">
      <c r="B6" s="448"/>
    </row>
    <row r="7" spans="1:2" ht="73.5" customHeight="1" x14ac:dyDescent="0.2">
      <c r="B7" s="448" t="s">
        <v>405</v>
      </c>
    </row>
    <row r="8" spans="1:2" ht="9.9499999999999993" customHeight="1" x14ac:dyDescent="0.2">
      <c r="B8" s="448"/>
    </row>
    <row r="9" spans="1:2" ht="50.25" customHeight="1" x14ac:dyDescent="0.2">
      <c r="B9" s="448" t="s">
        <v>406</v>
      </c>
    </row>
    <row r="10" spans="1:2" ht="9.9499999999999993" customHeight="1" x14ac:dyDescent="0.2">
      <c r="B10" s="448"/>
    </row>
    <row r="11" spans="1:2" ht="79.5" customHeight="1" x14ac:dyDescent="0.2">
      <c r="B11" s="448" t="s">
        <v>407</v>
      </c>
    </row>
    <row r="12" spans="1:2" ht="9.9499999999999993" customHeight="1" x14ac:dyDescent="0.2">
      <c r="B12" s="448"/>
    </row>
    <row r="13" spans="1:2" ht="48.75" customHeight="1" x14ac:dyDescent="0.2">
      <c r="B13" s="448" t="s">
        <v>408</v>
      </c>
    </row>
    <row r="14" spans="1:2" ht="9.9499999999999993" customHeight="1" x14ac:dyDescent="0.2">
      <c r="B14" s="448"/>
    </row>
    <row r="15" spans="1:2" ht="33" customHeight="1" x14ac:dyDescent="0.2">
      <c r="B15" s="448" t="s">
        <v>409</v>
      </c>
    </row>
    <row r="16" spans="1:2" ht="9.9499999999999993" customHeight="1" x14ac:dyDescent="0.2">
      <c r="B16" s="448"/>
    </row>
    <row r="17" spans="2:2" ht="105" customHeight="1" x14ac:dyDescent="0.2">
      <c r="B17" s="448" t="s">
        <v>410</v>
      </c>
    </row>
    <row r="18" spans="2:2" ht="9.9499999999999993" customHeight="1" x14ac:dyDescent="0.2">
      <c r="B18" s="448"/>
    </row>
    <row r="19" spans="2:2" ht="13.5" customHeight="1" x14ac:dyDescent="0.2">
      <c r="B19" s="449" t="s">
        <v>411</v>
      </c>
    </row>
    <row r="20" spans="2:2" ht="40.5" customHeight="1" x14ac:dyDescent="0.2">
      <c r="B20" s="450" t="s">
        <v>412</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3" customWidth="1"/>
    <col min="2" max="2" width="78" style="453" customWidth="1"/>
    <col min="3" max="6" width="11" style="453"/>
    <col min="7" max="7" width="4.125" style="453" customWidth="1"/>
    <col min="8" max="256" width="11" style="453"/>
    <col min="257" max="257" width="1.875" style="453" customWidth="1"/>
    <col min="258" max="258" width="78" style="453" customWidth="1"/>
    <col min="259" max="262" width="11" style="453"/>
    <col min="263" max="263" width="4.125" style="453" customWidth="1"/>
    <col min="264" max="512" width="11" style="453"/>
    <col min="513" max="513" width="1.875" style="453" customWidth="1"/>
    <col min="514" max="514" width="78" style="453" customWidth="1"/>
    <col min="515" max="518" width="11" style="453"/>
    <col min="519" max="519" width="4.125" style="453" customWidth="1"/>
    <col min="520" max="768" width="11" style="453"/>
    <col min="769" max="769" width="1.875" style="453" customWidth="1"/>
    <col min="770" max="770" width="78" style="453" customWidth="1"/>
    <col min="771" max="774" width="11" style="453"/>
    <col min="775" max="775" width="4.125" style="453" customWidth="1"/>
    <col min="776" max="1024" width="11" style="453"/>
    <col min="1025" max="1025" width="1.875" style="453" customWidth="1"/>
    <col min="1026" max="1026" width="78" style="453" customWidth="1"/>
    <col min="1027" max="1030" width="11" style="453"/>
    <col min="1031" max="1031" width="4.125" style="453" customWidth="1"/>
    <col min="1032" max="1280" width="11" style="453"/>
    <col min="1281" max="1281" width="1.875" style="453" customWidth="1"/>
    <col min="1282" max="1282" width="78" style="453" customWidth="1"/>
    <col min="1283" max="1286" width="11" style="453"/>
    <col min="1287" max="1287" width="4.125" style="453" customWidth="1"/>
    <col min="1288" max="1536" width="11" style="453"/>
    <col min="1537" max="1537" width="1.875" style="453" customWidth="1"/>
    <col min="1538" max="1538" width="78" style="453" customWidth="1"/>
    <col min="1539" max="1542" width="11" style="453"/>
    <col min="1543" max="1543" width="4.125" style="453" customWidth="1"/>
    <col min="1544" max="1792" width="11" style="453"/>
    <col min="1793" max="1793" width="1.875" style="453" customWidth="1"/>
    <col min="1794" max="1794" width="78" style="453" customWidth="1"/>
    <col min="1795" max="1798" width="11" style="453"/>
    <col min="1799" max="1799" width="4.125" style="453" customWidth="1"/>
    <col min="1800" max="2048" width="11" style="453"/>
    <col min="2049" max="2049" width="1.875" style="453" customWidth="1"/>
    <col min="2050" max="2050" width="78" style="453" customWidth="1"/>
    <col min="2051" max="2054" width="11" style="453"/>
    <col min="2055" max="2055" width="4.125" style="453" customWidth="1"/>
    <col min="2056" max="2304" width="11" style="453"/>
    <col min="2305" max="2305" width="1.875" style="453" customWidth="1"/>
    <col min="2306" max="2306" width="78" style="453" customWidth="1"/>
    <col min="2307" max="2310" width="11" style="453"/>
    <col min="2311" max="2311" width="4.125" style="453" customWidth="1"/>
    <col min="2312" max="2560" width="11" style="453"/>
    <col min="2561" max="2561" width="1.875" style="453" customWidth="1"/>
    <col min="2562" max="2562" width="78" style="453" customWidth="1"/>
    <col min="2563" max="2566" width="11" style="453"/>
    <col min="2567" max="2567" width="4.125" style="453" customWidth="1"/>
    <col min="2568" max="2816" width="11" style="453"/>
    <col min="2817" max="2817" width="1.875" style="453" customWidth="1"/>
    <col min="2818" max="2818" width="78" style="453" customWidth="1"/>
    <col min="2819" max="2822" width="11" style="453"/>
    <col min="2823" max="2823" width="4.125" style="453" customWidth="1"/>
    <col min="2824" max="3072" width="11" style="453"/>
    <col min="3073" max="3073" width="1.875" style="453" customWidth="1"/>
    <col min="3074" max="3074" width="78" style="453" customWidth="1"/>
    <col min="3075" max="3078" width="11" style="453"/>
    <col min="3079" max="3079" width="4.125" style="453" customWidth="1"/>
    <col min="3080" max="3328" width="11" style="453"/>
    <col min="3329" max="3329" width="1.875" style="453" customWidth="1"/>
    <col min="3330" max="3330" width="78" style="453" customWidth="1"/>
    <col min="3331" max="3334" width="11" style="453"/>
    <col min="3335" max="3335" width="4.125" style="453" customWidth="1"/>
    <col min="3336" max="3584" width="11" style="453"/>
    <col min="3585" max="3585" width="1.875" style="453" customWidth="1"/>
    <col min="3586" max="3586" width="78" style="453" customWidth="1"/>
    <col min="3587" max="3590" width="11" style="453"/>
    <col min="3591" max="3591" width="4.125" style="453" customWidth="1"/>
    <col min="3592" max="3840" width="11" style="453"/>
    <col min="3841" max="3841" width="1.875" style="453" customWidth="1"/>
    <col min="3842" max="3842" width="78" style="453" customWidth="1"/>
    <col min="3843" max="3846" width="11" style="453"/>
    <col min="3847" max="3847" width="4.125" style="453" customWidth="1"/>
    <col min="3848" max="4096" width="11" style="453"/>
    <col min="4097" max="4097" width="1.875" style="453" customWidth="1"/>
    <col min="4098" max="4098" width="78" style="453" customWidth="1"/>
    <col min="4099" max="4102" width="11" style="453"/>
    <col min="4103" max="4103" width="4.125" style="453" customWidth="1"/>
    <col min="4104" max="4352" width="11" style="453"/>
    <col min="4353" max="4353" width="1.875" style="453" customWidth="1"/>
    <col min="4354" max="4354" width="78" style="453" customWidth="1"/>
    <col min="4355" max="4358" width="11" style="453"/>
    <col min="4359" max="4359" width="4.125" style="453" customWidth="1"/>
    <col min="4360" max="4608" width="11" style="453"/>
    <col min="4609" max="4609" width="1.875" style="453" customWidth="1"/>
    <col min="4610" max="4610" width="78" style="453" customWidth="1"/>
    <col min="4611" max="4614" width="11" style="453"/>
    <col min="4615" max="4615" width="4.125" style="453" customWidth="1"/>
    <col min="4616" max="4864" width="11" style="453"/>
    <col min="4865" max="4865" width="1.875" style="453" customWidth="1"/>
    <col min="4866" max="4866" width="78" style="453" customWidth="1"/>
    <col min="4867" max="4870" width="11" style="453"/>
    <col min="4871" max="4871" width="4.125" style="453" customWidth="1"/>
    <col min="4872" max="5120" width="11" style="453"/>
    <col min="5121" max="5121" width="1.875" style="453" customWidth="1"/>
    <col min="5122" max="5122" width="78" style="453" customWidth="1"/>
    <col min="5123" max="5126" width="11" style="453"/>
    <col min="5127" max="5127" width="4.125" style="453" customWidth="1"/>
    <col min="5128" max="5376" width="11" style="453"/>
    <col min="5377" max="5377" width="1.875" style="453" customWidth="1"/>
    <col min="5378" max="5378" width="78" style="453" customWidth="1"/>
    <col min="5379" max="5382" width="11" style="453"/>
    <col min="5383" max="5383" width="4.125" style="453" customWidth="1"/>
    <col min="5384" max="5632" width="11" style="453"/>
    <col min="5633" max="5633" width="1.875" style="453" customWidth="1"/>
    <col min="5634" max="5634" width="78" style="453" customWidth="1"/>
    <col min="5635" max="5638" width="11" style="453"/>
    <col min="5639" max="5639" width="4.125" style="453" customWidth="1"/>
    <col min="5640" max="5888" width="11" style="453"/>
    <col min="5889" max="5889" width="1.875" style="453" customWidth="1"/>
    <col min="5890" max="5890" width="78" style="453" customWidth="1"/>
    <col min="5891" max="5894" width="11" style="453"/>
    <col min="5895" max="5895" width="4.125" style="453" customWidth="1"/>
    <col min="5896" max="6144" width="11" style="453"/>
    <col min="6145" max="6145" width="1.875" style="453" customWidth="1"/>
    <col min="6146" max="6146" width="78" style="453" customWidth="1"/>
    <col min="6147" max="6150" width="11" style="453"/>
    <col min="6151" max="6151" width="4.125" style="453" customWidth="1"/>
    <col min="6152" max="6400" width="11" style="453"/>
    <col min="6401" max="6401" width="1.875" style="453" customWidth="1"/>
    <col min="6402" max="6402" width="78" style="453" customWidth="1"/>
    <col min="6403" max="6406" width="11" style="453"/>
    <col min="6407" max="6407" width="4.125" style="453" customWidth="1"/>
    <col min="6408" max="6656" width="11" style="453"/>
    <col min="6657" max="6657" width="1.875" style="453" customWidth="1"/>
    <col min="6658" max="6658" width="78" style="453" customWidth="1"/>
    <col min="6659" max="6662" width="11" style="453"/>
    <col min="6663" max="6663" width="4.125" style="453" customWidth="1"/>
    <col min="6664" max="6912" width="11" style="453"/>
    <col min="6913" max="6913" width="1.875" style="453" customWidth="1"/>
    <col min="6914" max="6914" width="78" style="453" customWidth="1"/>
    <col min="6915" max="6918" width="11" style="453"/>
    <col min="6919" max="6919" width="4.125" style="453" customWidth="1"/>
    <col min="6920" max="7168" width="11" style="453"/>
    <col min="7169" max="7169" width="1.875" style="453" customWidth="1"/>
    <col min="7170" max="7170" width="78" style="453" customWidth="1"/>
    <col min="7171" max="7174" width="11" style="453"/>
    <col min="7175" max="7175" width="4.125" style="453" customWidth="1"/>
    <col min="7176" max="7424" width="11" style="453"/>
    <col min="7425" max="7425" width="1.875" style="453" customWidth="1"/>
    <col min="7426" max="7426" width="78" style="453" customWidth="1"/>
    <col min="7427" max="7430" width="11" style="453"/>
    <col min="7431" max="7431" width="4.125" style="453" customWidth="1"/>
    <col min="7432" max="7680" width="11" style="453"/>
    <col min="7681" max="7681" width="1.875" style="453" customWidth="1"/>
    <col min="7682" max="7682" width="78" style="453" customWidth="1"/>
    <col min="7683" max="7686" width="11" style="453"/>
    <col min="7687" max="7687" width="4.125" style="453" customWidth="1"/>
    <col min="7688" max="7936" width="11" style="453"/>
    <col min="7937" max="7937" width="1.875" style="453" customWidth="1"/>
    <col min="7938" max="7938" width="78" style="453" customWidth="1"/>
    <col min="7939" max="7942" width="11" style="453"/>
    <col min="7943" max="7943" width="4.125" style="453" customWidth="1"/>
    <col min="7944" max="8192" width="11" style="453"/>
    <col min="8193" max="8193" width="1.875" style="453" customWidth="1"/>
    <col min="8194" max="8194" width="78" style="453" customWidth="1"/>
    <col min="8195" max="8198" width="11" style="453"/>
    <col min="8199" max="8199" width="4.125" style="453" customWidth="1"/>
    <col min="8200" max="8448" width="11" style="453"/>
    <col min="8449" max="8449" width="1.875" style="453" customWidth="1"/>
    <col min="8450" max="8450" width="78" style="453" customWidth="1"/>
    <col min="8451" max="8454" width="11" style="453"/>
    <col min="8455" max="8455" width="4.125" style="453" customWidth="1"/>
    <col min="8456" max="8704" width="11" style="453"/>
    <col min="8705" max="8705" width="1.875" style="453" customWidth="1"/>
    <col min="8706" max="8706" width="78" style="453" customWidth="1"/>
    <col min="8707" max="8710" width="11" style="453"/>
    <col min="8711" max="8711" width="4.125" style="453" customWidth="1"/>
    <col min="8712" max="8960" width="11" style="453"/>
    <col min="8961" max="8961" width="1.875" style="453" customWidth="1"/>
    <col min="8962" max="8962" width="78" style="453" customWidth="1"/>
    <col min="8963" max="8966" width="11" style="453"/>
    <col min="8967" max="8967" width="4.125" style="453" customWidth="1"/>
    <col min="8968" max="9216" width="11" style="453"/>
    <col min="9217" max="9217" width="1.875" style="453" customWidth="1"/>
    <col min="9218" max="9218" width="78" style="453" customWidth="1"/>
    <col min="9219" max="9222" width="11" style="453"/>
    <col min="9223" max="9223" width="4.125" style="453" customWidth="1"/>
    <col min="9224" max="9472" width="11" style="453"/>
    <col min="9473" max="9473" width="1.875" style="453" customWidth="1"/>
    <col min="9474" max="9474" width="78" style="453" customWidth="1"/>
    <col min="9475" max="9478" width="11" style="453"/>
    <col min="9479" max="9479" width="4.125" style="453" customWidth="1"/>
    <col min="9480" max="9728" width="11" style="453"/>
    <col min="9729" max="9729" width="1.875" style="453" customWidth="1"/>
    <col min="9730" max="9730" width="78" style="453" customWidth="1"/>
    <col min="9731" max="9734" width="11" style="453"/>
    <col min="9735" max="9735" width="4.125" style="453" customWidth="1"/>
    <col min="9736" max="9984" width="11" style="453"/>
    <col min="9985" max="9985" width="1.875" style="453" customWidth="1"/>
    <col min="9986" max="9986" width="78" style="453" customWidth="1"/>
    <col min="9987" max="9990" width="11" style="453"/>
    <col min="9991" max="9991" width="4.125" style="453" customWidth="1"/>
    <col min="9992" max="10240" width="11" style="453"/>
    <col min="10241" max="10241" width="1.875" style="453" customWidth="1"/>
    <col min="10242" max="10242" width="78" style="453" customWidth="1"/>
    <col min="10243" max="10246" width="11" style="453"/>
    <col min="10247" max="10247" width="4.125" style="453" customWidth="1"/>
    <col min="10248" max="10496" width="11" style="453"/>
    <col min="10497" max="10497" width="1.875" style="453" customWidth="1"/>
    <col min="10498" max="10498" width="78" style="453" customWidth="1"/>
    <col min="10499" max="10502" width="11" style="453"/>
    <col min="10503" max="10503" width="4.125" style="453" customWidth="1"/>
    <col min="10504" max="10752" width="11" style="453"/>
    <col min="10753" max="10753" width="1.875" style="453" customWidth="1"/>
    <col min="10754" max="10754" width="78" style="453" customWidth="1"/>
    <col min="10755" max="10758" width="11" style="453"/>
    <col min="10759" max="10759" width="4.125" style="453" customWidth="1"/>
    <col min="10760" max="11008" width="11" style="453"/>
    <col min="11009" max="11009" width="1.875" style="453" customWidth="1"/>
    <col min="11010" max="11010" width="78" style="453" customWidth="1"/>
    <col min="11011" max="11014" width="11" style="453"/>
    <col min="11015" max="11015" width="4.125" style="453" customWidth="1"/>
    <col min="11016" max="11264" width="11" style="453"/>
    <col min="11265" max="11265" width="1.875" style="453" customWidth="1"/>
    <col min="11266" max="11266" width="78" style="453" customWidth="1"/>
    <col min="11267" max="11270" width="11" style="453"/>
    <col min="11271" max="11271" width="4.125" style="453" customWidth="1"/>
    <col min="11272" max="11520" width="11" style="453"/>
    <col min="11521" max="11521" width="1.875" style="453" customWidth="1"/>
    <col min="11522" max="11522" width="78" style="453" customWidth="1"/>
    <col min="11523" max="11526" width="11" style="453"/>
    <col min="11527" max="11527" width="4.125" style="453" customWidth="1"/>
    <col min="11528" max="11776" width="11" style="453"/>
    <col min="11777" max="11777" width="1.875" style="453" customWidth="1"/>
    <col min="11778" max="11778" width="78" style="453" customWidth="1"/>
    <col min="11779" max="11782" width="11" style="453"/>
    <col min="11783" max="11783" width="4.125" style="453" customWidth="1"/>
    <col min="11784" max="12032" width="11" style="453"/>
    <col min="12033" max="12033" width="1.875" style="453" customWidth="1"/>
    <col min="12034" max="12034" width="78" style="453" customWidth="1"/>
    <col min="12035" max="12038" width="11" style="453"/>
    <col min="12039" max="12039" width="4.125" style="453" customWidth="1"/>
    <col min="12040" max="12288" width="11" style="453"/>
    <col min="12289" max="12289" width="1.875" style="453" customWidth="1"/>
    <col min="12290" max="12290" width="78" style="453" customWidth="1"/>
    <col min="12291" max="12294" width="11" style="453"/>
    <col min="12295" max="12295" width="4.125" style="453" customWidth="1"/>
    <col min="12296" max="12544" width="11" style="453"/>
    <col min="12545" max="12545" width="1.875" style="453" customWidth="1"/>
    <col min="12546" max="12546" width="78" style="453" customWidth="1"/>
    <col min="12547" max="12550" width="11" style="453"/>
    <col min="12551" max="12551" width="4.125" style="453" customWidth="1"/>
    <col min="12552" max="12800" width="11" style="453"/>
    <col min="12801" max="12801" width="1.875" style="453" customWidth="1"/>
    <col min="12802" max="12802" width="78" style="453" customWidth="1"/>
    <col min="12803" max="12806" width="11" style="453"/>
    <col min="12807" max="12807" width="4.125" style="453" customWidth="1"/>
    <col min="12808" max="13056" width="11" style="453"/>
    <col min="13057" max="13057" width="1.875" style="453" customWidth="1"/>
    <col min="13058" max="13058" width="78" style="453" customWidth="1"/>
    <col min="13059" max="13062" width="11" style="453"/>
    <col min="13063" max="13063" width="4.125" style="453" customWidth="1"/>
    <col min="13064" max="13312" width="11" style="453"/>
    <col min="13313" max="13313" width="1.875" style="453" customWidth="1"/>
    <col min="13314" max="13314" width="78" style="453" customWidth="1"/>
    <col min="13315" max="13318" width="11" style="453"/>
    <col min="13319" max="13319" width="4.125" style="453" customWidth="1"/>
    <col min="13320" max="13568" width="11" style="453"/>
    <col min="13569" max="13569" width="1.875" style="453" customWidth="1"/>
    <col min="13570" max="13570" width="78" style="453" customWidth="1"/>
    <col min="13571" max="13574" width="11" style="453"/>
    <col min="13575" max="13575" width="4.125" style="453" customWidth="1"/>
    <col min="13576" max="13824" width="11" style="453"/>
    <col min="13825" max="13825" width="1.875" style="453" customWidth="1"/>
    <col min="13826" max="13826" width="78" style="453" customWidth="1"/>
    <col min="13827" max="13830" width="11" style="453"/>
    <col min="13831" max="13831" width="4.125" style="453" customWidth="1"/>
    <col min="13832" max="14080" width="11" style="453"/>
    <col min="14081" max="14081" width="1.875" style="453" customWidth="1"/>
    <col min="14082" max="14082" width="78" style="453" customWidth="1"/>
    <col min="14083" max="14086" width="11" style="453"/>
    <col min="14087" max="14087" width="4.125" style="453" customWidth="1"/>
    <col min="14088" max="14336" width="11" style="453"/>
    <col min="14337" max="14337" width="1.875" style="453" customWidth="1"/>
    <col min="14338" max="14338" width="78" style="453" customWidth="1"/>
    <col min="14339" max="14342" width="11" style="453"/>
    <col min="14343" max="14343" width="4.125" style="453" customWidth="1"/>
    <col min="14344" max="14592" width="11" style="453"/>
    <col min="14593" max="14593" width="1.875" style="453" customWidth="1"/>
    <col min="14594" max="14594" width="78" style="453" customWidth="1"/>
    <col min="14595" max="14598" width="11" style="453"/>
    <col min="14599" max="14599" width="4.125" style="453" customWidth="1"/>
    <col min="14600" max="14848" width="11" style="453"/>
    <col min="14849" max="14849" width="1.875" style="453" customWidth="1"/>
    <col min="14850" max="14850" width="78" style="453" customWidth="1"/>
    <col min="14851" max="14854" width="11" style="453"/>
    <col min="14855" max="14855" width="4.125" style="453" customWidth="1"/>
    <col min="14856" max="15104" width="11" style="453"/>
    <col min="15105" max="15105" width="1.875" style="453" customWidth="1"/>
    <col min="15106" max="15106" width="78" style="453" customWidth="1"/>
    <col min="15107" max="15110" width="11" style="453"/>
    <col min="15111" max="15111" width="4.125" style="453" customWidth="1"/>
    <col min="15112" max="15360" width="11" style="453"/>
    <col min="15361" max="15361" width="1.875" style="453" customWidth="1"/>
    <col min="15362" max="15362" width="78" style="453" customWidth="1"/>
    <col min="15363" max="15366" width="11" style="453"/>
    <col min="15367" max="15367" width="4.125" style="453" customWidth="1"/>
    <col min="15368" max="15616" width="11" style="453"/>
    <col min="15617" max="15617" width="1.875" style="453" customWidth="1"/>
    <col min="15618" max="15618" width="78" style="453" customWidth="1"/>
    <col min="15619" max="15622" width="11" style="453"/>
    <col min="15623" max="15623" width="4.125" style="453" customWidth="1"/>
    <col min="15624" max="15872" width="11" style="453"/>
    <col min="15873" max="15873" width="1.875" style="453" customWidth="1"/>
    <col min="15874" max="15874" width="78" style="453" customWidth="1"/>
    <col min="15875" max="15878" width="11" style="453"/>
    <col min="15879" max="15879" width="4.125" style="453" customWidth="1"/>
    <col min="15880" max="16128" width="11" style="453"/>
    <col min="16129" max="16129" width="1.875" style="453" customWidth="1"/>
    <col min="16130" max="16130" width="78" style="453" customWidth="1"/>
    <col min="16131" max="16134" width="11" style="453"/>
    <col min="16135" max="16135" width="4.125" style="453" customWidth="1"/>
    <col min="16136" max="16384" width="11" style="453"/>
  </cols>
  <sheetData>
    <row r="1" spans="1:2" ht="39.75" customHeight="1" x14ac:dyDescent="0.2">
      <c r="A1" s="451"/>
      <c r="B1" s="452" t="s">
        <v>6</v>
      </c>
    </row>
    <row r="2" spans="1:2" ht="25.5" customHeight="1" x14ac:dyDescent="0.2">
      <c r="B2" s="454" t="s">
        <v>402</v>
      </c>
    </row>
    <row r="3" spans="1:2" ht="24.95" customHeight="1" x14ac:dyDescent="0.2">
      <c r="A3" s="455"/>
      <c r="B3" s="456" t="s">
        <v>413</v>
      </c>
    </row>
    <row r="4" spans="1:2" s="446" customFormat="1" ht="12" x14ac:dyDescent="0.2"/>
    <row r="5" spans="1:2" s="446" customFormat="1" ht="139.5" customHeight="1" x14ac:dyDescent="0.2">
      <c r="B5" s="448" t="s">
        <v>414</v>
      </c>
    </row>
    <row r="6" spans="1:2" s="446" customFormat="1" ht="9.9499999999999993" customHeight="1" x14ac:dyDescent="0.2">
      <c r="B6" s="448"/>
    </row>
    <row r="7" spans="1:2" s="446" customFormat="1" ht="222.75" customHeight="1" x14ac:dyDescent="0.2">
      <c r="B7" s="448" t="s">
        <v>415</v>
      </c>
    </row>
    <row r="8" spans="1:2" s="446" customFormat="1" ht="9.9499999999999993" customHeight="1" x14ac:dyDescent="0.2">
      <c r="B8" s="448"/>
    </row>
    <row r="9" spans="1:2" s="446" customFormat="1" ht="61.5" customHeight="1" x14ac:dyDescent="0.2">
      <c r="B9" s="457" t="s">
        <v>416</v>
      </c>
    </row>
    <row r="10" spans="1:2" s="446" customFormat="1" ht="9.9499999999999993" customHeight="1" x14ac:dyDescent="0.2">
      <c r="B10" s="448"/>
    </row>
    <row r="11" spans="1:2" s="446" customFormat="1" ht="152.25" customHeight="1" x14ac:dyDescent="0.2">
      <c r="B11" s="448" t="s">
        <v>417</v>
      </c>
    </row>
    <row r="12" spans="1:2" s="446" customFormat="1" ht="9.9499999999999993" customHeight="1" x14ac:dyDescent="0.2">
      <c r="B12" s="448"/>
    </row>
    <row r="13" spans="1:2" s="446" customFormat="1" ht="96" customHeight="1" x14ac:dyDescent="0.2">
      <c r="B13" s="448" t="s">
        <v>418</v>
      </c>
    </row>
    <row r="14" spans="1:2" s="446" customFormat="1" ht="9.9499999999999993" customHeight="1" x14ac:dyDescent="0.2">
      <c r="B14" s="448"/>
    </row>
    <row r="15" spans="1:2" s="446" customFormat="1" ht="176.25" customHeight="1" x14ac:dyDescent="0.2">
      <c r="B15" s="457" t="s">
        <v>419</v>
      </c>
    </row>
    <row r="16" spans="1:2" s="446" customFormat="1" ht="9.9499999999999993" customHeight="1" x14ac:dyDescent="0.2">
      <c r="B16" s="448"/>
    </row>
    <row r="17" spans="1:6" s="446" customFormat="1" ht="26.25" customHeight="1" x14ac:dyDescent="0.2">
      <c r="B17" s="449" t="s">
        <v>420</v>
      </c>
    </row>
    <row r="18" spans="1:6" s="446" customFormat="1" ht="37.5" customHeight="1" x14ac:dyDescent="0.2">
      <c r="B18" s="450" t="s">
        <v>421</v>
      </c>
    </row>
    <row r="19" spans="1:6" s="446" customFormat="1" ht="12" x14ac:dyDescent="0.2"/>
    <row r="20" spans="1:6" s="446" customFormat="1" ht="12" x14ac:dyDescent="0.2"/>
    <row r="21" spans="1:6" s="446" customFormat="1" ht="12" x14ac:dyDescent="0.2"/>
    <row r="22" spans="1:6" x14ac:dyDescent="0.2">
      <c r="A22" s="455"/>
      <c r="B22" s="455"/>
      <c r="C22" s="455"/>
      <c r="D22" s="455"/>
      <c r="E22" s="455"/>
      <c r="F22" s="455"/>
    </row>
    <row r="23" spans="1:6" x14ac:dyDescent="0.2">
      <c r="A23" s="455"/>
      <c r="B23" s="455"/>
      <c r="C23" s="455"/>
      <c r="D23" s="455"/>
      <c r="E23" s="455"/>
      <c r="F23" s="455"/>
    </row>
    <row r="24" spans="1:6" x14ac:dyDescent="0.2">
      <c r="A24" s="458"/>
      <c r="B24" s="455"/>
      <c r="C24" s="455"/>
      <c r="D24" s="455"/>
      <c r="E24" s="455"/>
      <c r="F24" s="455"/>
    </row>
    <row r="25" spans="1:6" x14ac:dyDescent="0.2">
      <c r="A25" s="459"/>
      <c r="B25" s="455"/>
      <c r="C25" s="455"/>
      <c r="D25" s="455"/>
      <c r="E25" s="455"/>
      <c r="F25" s="455"/>
    </row>
    <row r="26" spans="1:6" x14ac:dyDescent="0.2">
      <c r="A26" s="455"/>
      <c r="B26" s="455"/>
      <c r="C26" s="455"/>
      <c r="D26" s="455"/>
      <c r="E26" s="455"/>
      <c r="F26" s="455"/>
    </row>
    <row r="27" spans="1:6" x14ac:dyDescent="0.2">
      <c r="A27" s="455"/>
      <c r="B27" s="455"/>
      <c r="C27" s="455"/>
      <c r="D27" s="455"/>
      <c r="E27" s="455"/>
      <c r="F27" s="455"/>
    </row>
    <row r="28" spans="1:6" x14ac:dyDescent="0.2">
      <c r="A28" s="455"/>
      <c r="B28" s="455"/>
      <c r="C28" s="455"/>
      <c r="D28" s="455"/>
      <c r="E28" s="455"/>
      <c r="F28" s="455"/>
    </row>
    <row r="29" spans="1:6" x14ac:dyDescent="0.2">
      <c r="A29" s="455"/>
      <c r="B29" s="455"/>
      <c r="C29" s="455"/>
      <c r="D29" s="455"/>
      <c r="E29" s="455"/>
      <c r="F29" s="455"/>
    </row>
    <row r="30" spans="1:6" x14ac:dyDescent="0.2">
      <c r="A30" s="455"/>
      <c r="B30" s="455"/>
      <c r="C30" s="455"/>
      <c r="D30" s="455"/>
      <c r="E30" s="455"/>
      <c r="F30" s="455"/>
    </row>
    <row r="31" spans="1:6" x14ac:dyDescent="0.2">
      <c r="A31" s="455"/>
      <c r="B31" s="455"/>
      <c r="C31" s="455"/>
      <c r="D31" s="455"/>
      <c r="E31" s="455"/>
      <c r="F31" s="455"/>
    </row>
    <row r="32" spans="1:6" x14ac:dyDescent="0.2">
      <c r="A32" s="455"/>
      <c r="B32" s="455"/>
      <c r="C32" s="455"/>
      <c r="D32" s="455"/>
      <c r="E32" s="455"/>
      <c r="F32" s="455"/>
    </row>
    <row r="33" spans="1:10" x14ac:dyDescent="0.2">
      <c r="A33" s="460"/>
      <c r="B33" s="460"/>
      <c r="C33" s="460"/>
      <c r="D33" s="460"/>
      <c r="E33" s="460"/>
      <c r="F33" s="460"/>
    </row>
    <row r="34" spans="1:10" x14ac:dyDescent="0.2">
      <c r="A34" s="455"/>
      <c r="B34" s="455"/>
      <c r="C34" s="455"/>
      <c r="D34" s="455"/>
      <c r="E34" s="455"/>
      <c r="F34" s="455"/>
    </row>
    <row r="35" spans="1:10" x14ac:dyDescent="0.2">
      <c r="A35" s="455"/>
      <c r="B35" s="455"/>
      <c r="C35" s="455"/>
      <c r="D35" s="455"/>
      <c r="E35" s="455"/>
      <c r="F35" s="455"/>
    </row>
    <row r="36" spans="1:10" ht="8.1" customHeight="1" x14ac:dyDescent="0.2">
      <c r="A36" s="455"/>
      <c r="B36" s="455"/>
      <c r="C36" s="455"/>
      <c r="D36" s="455"/>
      <c r="E36" s="455"/>
      <c r="F36" s="455"/>
    </row>
    <row r="37" spans="1:10" ht="13.5" customHeight="1" x14ac:dyDescent="0.2">
      <c r="A37" s="455"/>
      <c r="B37" s="455"/>
      <c r="C37" s="455"/>
      <c r="D37" s="455"/>
      <c r="E37" s="455"/>
      <c r="F37" s="455"/>
    </row>
    <row r="38" spans="1:10" x14ac:dyDescent="0.2">
      <c r="A38" s="455"/>
      <c r="B38" s="455"/>
      <c r="C38" s="455"/>
      <c r="D38" s="455"/>
      <c r="E38" s="455"/>
      <c r="F38" s="455"/>
    </row>
    <row r="39" spans="1:10" x14ac:dyDescent="0.2">
      <c r="A39" s="455"/>
      <c r="B39" s="455"/>
      <c r="C39" s="455"/>
      <c r="D39" s="455"/>
      <c r="E39" s="455"/>
      <c r="F39" s="455"/>
      <c r="J39" s="461"/>
    </row>
    <row r="40" spans="1:10" x14ac:dyDescent="0.2">
      <c r="A40" s="455"/>
      <c r="B40" s="455"/>
      <c r="C40" s="455"/>
      <c r="D40" s="455"/>
      <c r="E40" s="455"/>
      <c r="F40" s="455"/>
    </row>
    <row r="41" spans="1:10" x14ac:dyDescent="0.2">
      <c r="A41" s="455"/>
      <c r="B41" s="455"/>
      <c r="C41" s="455"/>
      <c r="D41" s="455"/>
      <c r="E41" s="455"/>
      <c r="F41" s="455"/>
    </row>
    <row r="42" spans="1:10" x14ac:dyDescent="0.2">
      <c r="A42" s="455"/>
      <c r="B42" s="455"/>
      <c r="C42" s="455"/>
      <c r="D42" s="455"/>
      <c r="E42" s="455"/>
      <c r="F42" s="455"/>
    </row>
    <row r="43" spans="1:10" ht="33" customHeight="1" x14ac:dyDescent="0.2">
      <c r="A43" s="455"/>
      <c r="B43" s="455"/>
      <c r="C43" s="455"/>
      <c r="D43" s="455"/>
      <c r="E43" s="455"/>
      <c r="F43" s="455"/>
    </row>
    <row r="44" spans="1:10" ht="16.5" customHeight="1" x14ac:dyDescent="0.2">
      <c r="A44" s="455"/>
      <c r="B44" s="455"/>
      <c r="C44" s="455"/>
      <c r="D44" s="455"/>
      <c r="E44" s="455"/>
      <c r="F44" s="455"/>
    </row>
    <row r="45" spans="1:10" x14ac:dyDescent="0.2">
      <c r="A45" s="455"/>
      <c r="B45" s="455"/>
      <c r="C45" s="455"/>
      <c r="D45" s="455"/>
      <c r="E45" s="455"/>
      <c r="F45" s="455"/>
    </row>
    <row r="46" spans="1:10" x14ac:dyDescent="0.2">
      <c r="A46" s="455"/>
      <c r="B46" s="455"/>
      <c r="C46" s="455"/>
      <c r="D46" s="455"/>
      <c r="E46" s="455"/>
      <c r="F46" s="455"/>
    </row>
    <row r="47" spans="1:10" x14ac:dyDescent="0.2">
      <c r="A47" s="455"/>
      <c r="B47" s="455"/>
      <c r="C47" s="455"/>
      <c r="D47" s="455"/>
      <c r="E47" s="455"/>
      <c r="F47" s="455"/>
    </row>
    <row r="48" spans="1:10" x14ac:dyDescent="0.2">
      <c r="A48" s="455"/>
      <c r="B48" s="455"/>
      <c r="C48" s="455"/>
      <c r="D48" s="455"/>
      <c r="E48" s="455"/>
      <c r="F48" s="455"/>
    </row>
    <row r="49" spans="1:6" x14ac:dyDescent="0.2">
      <c r="A49" s="455"/>
      <c r="B49" s="455"/>
      <c r="C49" s="455"/>
      <c r="D49" s="455"/>
      <c r="E49" s="455"/>
      <c r="F49" s="455"/>
    </row>
    <row r="50" spans="1:6" x14ac:dyDescent="0.2">
      <c r="A50" s="455"/>
      <c r="B50" s="455"/>
      <c r="C50" s="455"/>
      <c r="D50" s="455"/>
      <c r="E50" s="455"/>
      <c r="F50" s="455"/>
    </row>
    <row r="51" spans="1:6" x14ac:dyDescent="0.2">
      <c r="A51" s="455"/>
      <c r="B51" s="455"/>
      <c r="C51" s="455"/>
      <c r="D51" s="455"/>
      <c r="E51" s="455"/>
      <c r="F51" s="455"/>
    </row>
    <row r="52" spans="1:6" x14ac:dyDescent="0.2">
      <c r="A52" s="455"/>
      <c r="B52" s="455"/>
      <c r="C52" s="455"/>
      <c r="D52" s="455"/>
      <c r="E52" s="455"/>
      <c r="F52" s="455"/>
    </row>
    <row r="53" spans="1:6" x14ac:dyDescent="0.2">
      <c r="A53" s="455"/>
      <c r="B53" s="455"/>
      <c r="C53" s="455"/>
      <c r="D53" s="455"/>
      <c r="E53" s="455"/>
      <c r="F53" s="455"/>
    </row>
    <row r="54" spans="1:6" x14ac:dyDescent="0.2">
      <c r="A54" s="455"/>
      <c r="B54" s="455"/>
      <c r="C54" s="455"/>
      <c r="D54" s="455"/>
      <c r="E54" s="455"/>
      <c r="F54" s="455"/>
    </row>
    <row r="55" spans="1:6" x14ac:dyDescent="0.2">
      <c r="A55" s="455"/>
      <c r="B55" s="455"/>
      <c r="C55" s="455"/>
      <c r="D55" s="455"/>
      <c r="E55" s="455"/>
      <c r="F55" s="455"/>
    </row>
    <row r="56" spans="1:6" x14ac:dyDescent="0.2">
      <c r="A56" s="455"/>
      <c r="B56" s="455"/>
      <c r="C56" s="455"/>
      <c r="D56" s="455"/>
      <c r="E56" s="455"/>
      <c r="F56" s="455"/>
    </row>
    <row r="57" spans="1:6" x14ac:dyDescent="0.2">
      <c r="A57" s="455"/>
      <c r="B57" s="455"/>
      <c r="C57" s="455"/>
      <c r="D57" s="455"/>
      <c r="E57" s="455"/>
      <c r="F57" s="455"/>
    </row>
    <row r="58" spans="1:6" x14ac:dyDescent="0.2">
      <c r="A58" s="455"/>
      <c r="B58" s="455"/>
      <c r="C58" s="455"/>
      <c r="D58" s="455"/>
      <c r="E58" s="455"/>
      <c r="F58" s="455"/>
    </row>
    <row r="59" spans="1:6" x14ac:dyDescent="0.2">
      <c r="A59" s="455"/>
      <c r="B59" s="455"/>
      <c r="C59" s="455"/>
      <c r="D59" s="455"/>
      <c r="E59" s="455"/>
      <c r="F59" s="455"/>
    </row>
    <row r="60" spans="1:6" x14ac:dyDescent="0.2">
      <c r="A60" s="455"/>
      <c r="B60" s="455"/>
      <c r="C60" s="455"/>
      <c r="D60" s="455"/>
      <c r="E60" s="455"/>
      <c r="F60" s="455"/>
    </row>
    <row r="61" spans="1:6" x14ac:dyDescent="0.2">
      <c r="A61" s="455"/>
      <c r="B61" s="455"/>
      <c r="C61" s="455"/>
      <c r="D61" s="455"/>
      <c r="E61" s="455"/>
      <c r="F61" s="455"/>
    </row>
    <row r="62" spans="1:6" x14ac:dyDescent="0.2">
      <c r="A62" s="455"/>
      <c r="B62" s="455"/>
      <c r="C62" s="455"/>
      <c r="D62" s="455"/>
      <c r="E62" s="455"/>
      <c r="F62" s="455"/>
    </row>
    <row r="63" spans="1:6" x14ac:dyDescent="0.2">
      <c r="A63" s="455"/>
      <c r="B63" s="455"/>
      <c r="C63" s="455"/>
      <c r="D63" s="455"/>
      <c r="E63" s="455"/>
      <c r="F63" s="455"/>
    </row>
    <row r="64" spans="1:6" x14ac:dyDescent="0.2">
      <c r="A64" s="455"/>
      <c r="B64" s="455"/>
      <c r="C64" s="455"/>
      <c r="D64" s="455"/>
      <c r="E64" s="455"/>
      <c r="F64" s="455"/>
    </row>
    <row r="65" spans="1:6" x14ac:dyDescent="0.2">
      <c r="A65" s="455"/>
      <c r="B65" s="455"/>
      <c r="C65" s="455"/>
      <c r="D65" s="455"/>
      <c r="E65" s="455"/>
      <c r="F65" s="455"/>
    </row>
    <row r="66" spans="1:6" x14ac:dyDescent="0.2">
      <c r="A66" s="455"/>
      <c r="B66" s="455"/>
      <c r="C66" s="455"/>
      <c r="D66" s="455"/>
      <c r="E66" s="455"/>
      <c r="F66" s="455"/>
    </row>
    <row r="67" spans="1:6" x14ac:dyDescent="0.2">
      <c r="A67" s="455"/>
      <c r="B67" s="455"/>
      <c r="C67" s="455"/>
      <c r="D67" s="455"/>
      <c r="E67" s="455"/>
      <c r="F67" s="455"/>
    </row>
    <row r="68" spans="1:6" x14ac:dyDescent="0.2">
      <c r="A68" s="455"/>
      <c r="B68" s="455"/>
      <c r="C68" s="455"/>
      <c r="D68" s="455"/>
      <c r="E68" s="455"/>
      <c r="F68" s="455"/>
    </row>
    <row r="69" spans="1:6" x14ac:dyDescent="0.2">
      <c r="A69" s="455"/>
      <c r="B69" s="455"/>
      <c r="C69" s="455"/>
      <c r="D69" s="455"/>
      <c r="E69" s="455"/>
      <c r="F69" s="455"/>
    </row>
    <row r="70" spans="1:6" x14ac:dyDescent="0.2">
      <c r="A70" s="455"/>
      <c r="B70" s="455"/>
      <c r="C70" s="455"/>
      <c r="D70" s="455"/>
      <c r="E70" s="455"/>
      <c r="F70" s="455"/>
    </row>
    <row r="71" spans="1:6" x14ac:dyDescent="0.2">
      <c r="A71" s="455"/>
      <c r="B71" s="455"/>
      <c r="C71" s="455"/>
      <c r="D71" s="455"/>
      <c r="E71" s="455"/>
      <c r="F71" s="455"/>
    </row>
    <row r="72" spans="1:6" x14ac:dyDescent="0.2">
      <c r="A72" s="455"/>
      <c r="B72" s="455"/>
      <c r="C72" s="455"/>
      <c r="D72" s="455"/>
      <c r="E72" s="455"/>
      <c r="F72" s="455"/>
    </row>
    <row r="73" spans="1:6" x14ac:dyDescent="0.2">
      <c r="A73" s="455"/>
      <c r="B73" s="455"/>
      <c r="C73" s="455"/>
      <c r="D73" s="455"/>
      <c r="E73" s="455"/>
      <c r="F73" s="455"/>
    </row>
    <row r="74" spans="1:6" x14ac:dyDescent="0.2">
      <c r="A74" s="455"/>
      <c r="B74" s="455"/>
      <c r="C74" s="455"/>
      <c r="D74" s="455"/>
      <c r="E74" s="455"/>
      <c r="F74" s="455"/>
    </row>
    <row r="75" spans="1:6" x14ac:dyDescent="0.2">
      <c r="A75" s="455"/>
      <c r="B75" s="455"/>
      <c r="C75" s="455"/>
      <c r="D75" s="455"/>
      <c r="E75" s="455"/>
      <c r="F75" s="455"/>
    </row>
    <row r="76" spans="1:6" x14ac:dyDescent="0.2">
      <c r="A76" s="455"/>
      <c r="B76" s="455"/>
      <c r="C76" s="455"/>
      <c r="D76" s="455"/>
      <c r="E76" s="455"/>
      <c r="F76" s="455"/>
    </row>
    <row r="77" spans="1:6" x14ac:dyDescent="0.2">
      <c r="A77" s="455"/>
      <c r="B77" s="455"/>
      <c r="C77" s="455"/>
      <c r="D77" s="455"/>
      <c r="E77" s="455"/>
      <c r="F77" s="455"/>
    </row>
    <row r="78" spans="1:6" x14ac:dyDescent="0.2">
      <c r="A78" s="455"/>
      <c r="B78" s="455"/>
      <c r="C78" s="455"/>
      <c r="D78" s="455"/>
      <c r="E78" s="455"/>
      <c r="F78" s="455"/>
    </row>
    <row r="79" spans="1:6" x14ac:dyDescent="0.2">
      <c r="A79" s="455"/>
      <c r="B79" s="455"/>
      <c r="C79" s="455"/>
      <c r="D79" s="455"/>
      <c r="E79" s="455"/>
      <c r="F79" s="455"/>
    </row>
    <row r="80" spans="1:6" x14ac:dyDescent="0.2">
      <c r="A80" s="455"/>
      <c r="B80" s="455"/>
      <c r="C80" s="455"/>
      <c r="D80" s="455"/>
      <c r="E80" s="455"/>
      <c r="F80" s="455"/>
    </row>
    <row r="81" spans="1:6" x14ac:dyDescent="0.2">
      <c r="A81" s="455"/>
      <c r="B81" s="455"/>
      <c r="C81" s="455"/>
      <c r="D81" s="455"/>
      <c r="E81" s="455"/>
      <c r="F81" s="455"/>
    </row>
    <row r="82" spans="1:6" x14ac:dyDescent="0.2">
      <c r="A82" s="455"/>
      <c r="B82" s="455"/>
      <c r="C82" s="455"/>
      <c r="D82" s="455"/>
      <c r="E82" s="455"/>
      <c r="F82" s="455"/>
    </row>
    <row r="83" spans="1:6" x14ac:dyDescent="0.2">
      <c r="A83" s="455"/>
      <c r="B83" s="455"/>
      <c r="C83" s="455"/>
      <c r="D83" s="455"/>
      <c r="E83" s="455"/>
      <c r="F83" s="455"/>
    </row>
    <row r="84" spans="1:6" x14ac:dyDescent="0.2">
      <c r="A84" s="455"/>
      <c r="B84" s="455"/>
      <c r="C84" s="455"/>
      <c r="D84" s="455"/>
      <c r="E84" s="455"/>
      <c r="F84" s="455"/>
    </row>
    <row r="85" spans="1:6" x14ac:dyDescent="0.2">
      <c r="A85" s="455"/>
      <c r="B85" s="455"/>
      <c r="C85" s="455"/>
      <c r="D85" s="455"/>
      <c r="E85" s="455"/>
      <c r="F85" s="455"/>
    </row>
    <row r="86" spans="1:6" x14ac:dyDescent="0.2">
      <c r="A86" s="455"/>
      <c r="B86" s="455"/>
      <c r="C86" s="455"/>
      <c r="D86" s="455"/>
      <c r="E86" s="455"/>
      <c r="F86" s="455"/>
    </row>
    <row r="87" spans="1:6" x14ac:dyDescent="0.2">
      <c r="A87" s="455"/>
      <c r="B87" s="455"/>
      <c r="C87" s="455"/>
      <c r="D87" s="455"/>
      <c r="E87" s="455"/>
      <c r="F87" s="455"/>
    </row>
    <row r="88" spans="1:6" x14ac:dyDescent="0.2">
      <c r="A88" s="455"/>
      <c r="B88" s="455"/>
      <c r="C88" s="455"/>
      <c r="D88" s="455"/>
      <c r="E88" s="455"/>
      <c r="F88" s="455"/>
    </row>
    <row r="89" spans="1:6" x14ac:dyDescent="0.2">
      <c r="A89" s="455"/>
      <c r="B89" s="455"/>
      <c r="C89" s="455"/>
      <c r="D89" s="455"/>
      <c r="E89" s="455"/>
      <c r="F89" s="455"/>
    </row>
    <row r="90" spans="1:6" x14ac:dyDescent="0.2">
      <c r="A90" s="455"/>
      <c r="B90" s="455"/>
      <c r="C90" s="455"/>
      <c r="D90" s="455"/>
      <c r="E90" s="455"/>
      <c r="F90" s="455"/>
    </row>
    <row r="91" spans="1:6" x14ac:dyDescent="0.2">
      <c r="A91" s="455"/>
      <c r="B91" s="455"/>
      <c r="C91" s="455"/>
      <c r="D91" s="455"/>
      <c r="E91" s="455"/>
      <c r="F91" s="455"/>
    </row>
    <row r="92" spans="1:6" x14ac:dyDescent="0.2">
      <c r="A92" s="455"/>
      <c r="B92" s="455"/>
      <c r="C92" s="455"/>
      <c r="D92" s="455"/>
      <c r="E92" s="455"/>
      <c r="F92" s="455"/>
    </row>
    <row r="93" spans="1:6" x14ac:dyDescent="0.2">
      <c r="A93" s="455"/>
      <c r="B93" s="455"/>
      <c r="C93" s="455"/>
      <c r="D93" s="455"/>
      <c r="E93" s="455"/>
      <c r="F93" s="455"/>
    </row>
    <row r="94" spans="1:6" x14ac:dyDescent="0.2">
      <c r="A94" s="455"/>
      <c r="B94" s="455"/>
      <c r="C94" s="455"/>
      <c r="D94" s="455"/>
      <c r="E94" s="455"/>
      <c r="F94" s="455"/>
    </row>
    <row r="95" spans="1:6" x14ac:dyDescent="0.2">
      <c r="A95" s="455"/>
      <c r="B95" s="455"/>
      <c r="C95" s="455"/>
      <c r="D95" s="455"/>
      <c r="E95" s="455"/>
      <c r="F95" s="455"/>
    </row>
    <row r="96" spans="1:6" x14ac:dyDescent="0.2">
      <c r="A96" s="455"/>
      <c r="B96" s="455"/>
      <c r="C96" s="455"/>
      <c r="D96" s="455"/>
      <c r="E96" s="455"/>
      <c r="F96" s="455"/>
    </row>
    <row r="97" spans="1:6" x14ac:dyDescent="0.2">
      <c r="A97" s="455"/>
      <c r="B97" s="455"/>
      <c r="C97" s="455"/>
      <c r="D97" s="455"/>
      <c r="E97" s="455"/>
      <c r="F97" s="455"/>
    </row>
    <row r="98" spans="1:6" x14ac:dyDescent="0.2">
      <c r="A98" s="455"/>
      <c r="B98" s="455"/>
      <c r="C98" s="455"/>
      <c r="D98" s="455"/>
      <c r="E98" s="455"/>
      <c r="F98" s="455"/>
    </row>
    <row r="99" spans="1:6" x14ac:dyDescent="0.2">
      <c r="A99" s="455"/>
      <c r="B99" s="455"/>
      <c r="C99" s="455"/>
      <c r="D99" s="455"/>
      <c r="E99" s="455"/>
      <c r="F99" s="455"/>
    </row>
    <row r="100" spans="1:6" x14ac:dyDescent="0.2">
      <c r="A100" s="455"/>
      <c r="B100" s="455"/>
      <c r="C100" s="455"/>
      <c r="D100" s="455"/>
      <c r="E100" s="455"/>
      <c r="F100" s="455"/>
    </row>
    <row r="101" spans="1:6" x14ac:dyDescent="0.2">
      <c r="A101" s="455"/>
      <c r="B101" s="455"/>
      <c r="C101" s="455"/>
      <c r="D101" s="455"/>
      <c r="E101" s="455"/>
      <c r="F101" s="455"/>
    </row>
    <row r="102" spans="1:6" x14ac:dyDescent="0.2">
      <c r="A102" s="455"/>
      <c r="B102" s="455"/>
      <c r="C102" s="455"/>
      <c r="D102" s="455"/>
      <c r="E102" s="455"/>
      <c r="F102" s="455"/>
    </row>
    <row r="103" spans="1:6" x14ac:dyDescent="0.2">
      <c r="A103" s="455"/>
      <c r="B103" s="455"/>
      <c r="C103" s="455"/>
      <c r="D103" s="455"/>
      <c r="E103" s="455"/>
      <c r="F103" s="455"/>
    </row>
    <row r="104" spans="1:6" x14ac:dyDescent="0.2">
      <c r="A104" s="455"/>
      <c r="B104" s="455"/>
      <c r="C104" s="455"/>
      <c r="D104" s="455"/>
      <c r="E104" s="455"/>
      <c r="F104" s="455"/>
    </row>
    <row r="105" spans="1:6" x14ac:dyDescent="0.2">
      <c r="A105" s="455"/>
      <c r="B105" s="455"/>
      <c r="C105" s="455"/>
      <c r="D105" s="455"/>
      <c r="E105" s="455"/>
      <c r="F105" s="455"/>
    </row>
    <row r="106" spans="1:6" x14ac:dyDescent="0.2">
      <c r="A106" s="455"/>
      <c r="B106" s="455"/>
      <c r="C106" s="455"/>
      <c r="D106" s="455"/>
      <c r="E106" s="455"/>
      <c r="F106" s="455"/>
    </row>
    <row r="107" spans="1:6" x14ac:dyDescent="0.2">
      <c r="A107" s="455"/>
      <c r="B107" s="455"/>
      <c r="C107" s="455"/>
      <c r="D107" s="455"/>
      <c r="E107" s="455"/>
      <c r="F107" s="455"/>
    </row>
    <row r="108" spans="1:6" x14ac:dyDescent="0.2">
      <c r="A108" s="455"/>
      <c r="B108" s="455"/>
      <c r="C108" s="455"/>
      <c r="D108" s="455"/>
      <c r="E108" s="455"/>
      <c r="F108" s="455"/>
    </row>
    <row r="109" spans="1:6" x14ac:dyDescent="0.2">
      <c r="A109" s="455"/>
      <c r="B109" s="455"/>
      <c r="C109" s="455"/>
      <c r="D109" s="455"/>
      <c r="E109" s="455"/>
      <c r="F109" s="455"/>
    </row>
    <row r="110" spans="1:6" x14ac:dyDescent="0.2">
      <c r="A110" s="455"/>
      <c r="B110" s="455"/>
      <c r="C110" s="455"/>
      <c r="D110" s="455"/>
      <c r="E110" s="455"/>
      <c r="F110" s="455"/>
    </row>
    <row r="111" spans="1:6" x14ac:dyDescent="0.2">
      <c r="A111" s="455"/>
      <c r="B111" s="455"/>
      <c r="C111" s="455"/>
      <c r="D111" s="455"/>
      <c r="E111" s="455"/>
      <c r="F111" s="455"/>
    </row>
    <row r="112" spans="1:6" x14ac:dyDescent="0.2">
      <c r="A112" s="455"/>
      <c r="B112" s="455"/>
      <c r="C112" s="455"/>
      <c r="D112" s="455"/>
      <c r="E112" s="455"/>
      <c r="F112" s="455"/>
    </row>
    <row r="113" spans="1:6" x14ac:dyDescent="0.2">
      <c r="A113" s="455"/>
      <c r="B113" s="455"/>
      <c r="C113" s="455"/>
      <c r="D113" s="455"/>
      <c r="E113" s="455"/>
      <c r="F113" s="455"/>
    </row>
    <row r="114" spans="1:6" x14ac:dyDescent="0.2">
      <c r="A114" s="455"/>
      <c r="B114" s="455"/>
      <c r="C114" s="455"/>
      <c r="D114" s="455"/>
      <c r="E114" s="455"/>
      <c r="F114" s="455"/>
    </row>
    <row r="115" spans="1:6" x14ac:dyDescent="0.2">
      <c r="A115" s="455"/>
      <c r="B115" s="455"/>
      <c r="C115" s="455"/>
      <c r="D115" s="455"/>
      <c r="E115" s="455"/>
      <c r="F115" s="455"/>
    </row>
    <row r="116" spans="1:6" x14ac:dyDescent="0.2">
      <c r="A116" s="455"/>
      <c r="B116" s="455"/>
      <c r="C116" s="455"/>
      <c r="D116" s="455"/>
      <c r="E116" s="455"/>
      <c r="F116" s="455"/>
    </row>
    <row r="117" spans="1:6" x14ac:dyDescent="0.2">
      <c r="A117" s="455"/>
      <c r="B117" s="455"/>
      <c r="C117" s="455"/>
      <c r="D117" s="455"/>
      <c r="E117" s="455"/>
      <c r="F117" s="455"/>
    </row>
    <row r="118" spans="1:6" x14ac:dyDescent="0.2">
      <c r="A118" s="455"/>
      <c r="B118" s="455"/>
      <c r="C118" s="455"/>
      <c r="D118" s="455"/>
      <c r="E118" s="455"/>
      <c r="F118" s="455"/>
    </row>
    <row r="119" spans="1:6" x14ac:dyDescent="0.2">
      <c r="A119" s="455"/>
      <c r="B119" s="455"/>
      <c r="C119" s="455"/>
      <c r="D119" s="455"/>
      <c r="E119" s="455"/>
      <c r="F119" s="455"/>
    </row>
    <row r="120" spans="1:6" x14ac:dyDescent="0.2">
      <c r="A120" s="455"/>
      <c r="B120" s="455"/>
      <c r="C120" s="455"/>
      <c r="D120" s="455"/>
      <c r="E120" s="455"/>
      <c r="F120" s="455"/>
    </row>
    <row r="121" spans="1:6" x14ac:dyDescent="0.2">
      <c r="A121" s="455"/>
      <c r="B121" s="455"/>
      <c r="C121" s="455"/>
      <c r="D121" s="455"/>
      <c r="E121" s="455"/>
      <c r="F121" s="455"/>
    </row>
    <row r="122" spans="1:6" x14ac:dyDescent="0.2">
      <c r="A122" s="455"/>
      <c r="B122" s="455"/>
      <c r="C122" s="455"/>
      <c r="D122" s="455"/>
      <c r="E122" s="455"/>
      <c r="F122" s="455"/>
    </row>
    <row r="123" spans="1:6" x14ac:dyDescent="0.2">
      <c r="A123" s="455"/>
      <c r="B123" s="455"/>
      <c r="C123" s="455"/>
      <c r="D123" s="455"/>
      <c r="E123" s="455"/>
      <c r="F123" s="455"/>
    </row>
    <row r="124" spans="1:6" x14ac:dyDescent="0.2">
      <c r="A124" s="455"/>
      <c r="B124" s="455"/>
      <c r="C124" s="455"/>
      <c r="D124" s="455"/>
      <c r="E124" s="455"/>
      <c r="F124" s="455"/>
    </row>
    <row r="125" spans="1:6" x14ac:dyDescent="0.2">
      <c r="A125" s="455"/>
      <c r="B125" s="455"/>
      <c r="C125" s="455"/>
      <c r="D125" s="455"/>
      <c r="E125" s="455"/>
      <c r="F125" s="455"/>
    </row>
    <row r="126" spans="1:6" x14ac:dyDescent="0.2">
      <c r="A126" s="455"/>
      <c r="B126" s="455"/>
      <c r="C126" s="455"/>
      <c r="D126" s="455"/>
      <c r="E126" s="455"/>
      <c r="F126" s="455"/>
    </row>
    <row r="127" spans="1:6" x14ac:dyDescent="0.2">
      <c r="A127" s="455"/>
      <c r="B127" s="455"/>
      <c r="C127" s="455"/>
      <c r="D127" s="455"/>
      <c r="E127" s="455"/>
      <c r="F127" s="455"/>
    </row>
    <row r="128" spans="1:6" x14ac:dyDescent="0.2">
      <c r="A128" s="455"/>
      <c r="B128" s="455"/>
      <c r="C128" s="455"/>
      <c r="D128" s="455"/>
      <c r="E128" s="455"/>
      <c r="F128" s="455"/>
    </row>
    <row r="129" spans="1:6" x14ac:dyDescent="0.2">
      <c r="A129" s="455"/>
      <c r="B129" s="455"/>
      <c r="C129" s="455"/>
      <c r="D129" s="455"/>
      <c r="E129" s="455"/>
      <c r="F129" s="455"/>
    </row>
    <row r="130" spans="1:6" x14ac:dyDescent="0.2">
      <c r="A130" s="455"/>
      <c r="B130" s="455"/>
      <c r="C130" s="455"/>
      <c r="D130" s="455"/>
      <c r="E130" s="455"/>
      <c r="F130" s="455"/>
    </row>
    <row r="131" spans="1:6" x14ac:dyDescent="0.2">
      <c r="A131" s="455"/>
      <c r="B131" s="455"/>
      <c r="C131" s="455"/>
      <c r="D131" s="455"/>
      <c r="E131" s="455"/>
      <c r="F131" s="455"/>
    </row>
    <row r="132" spans="1:6" x14ac:dyDescent="0.2">
      <c r="A132" s="455"/>
      <c r="B132" s="455"/>
      <c r="C132" s="455"/>
      <c r="D132" s="455"/>
      <c r="E132" s="455"/>
      <c r="F132" s="455"/>
    </row>
    <row r="133" spans="1:6" x14ac:dyDescent="0.2">
      <c r="A133" s="455"/>
      <c r="B133" s="455"/>
      <c r="C133" s="455"/>
      <c r="D133" s="455"/>
      <c r="E133" s="455"/>
      <c r="F133" s="455"/>
    </row>
    <row r="134" spans="1:6" x14ac:dyDescent="0.2">
      <c r="A134" s="455"/>
      <c r="B134" s="455"/>
      <c r="C134" s="455"/>
      <c r="D134" s="455"/>
      <c r="E134" s="455"/>
      <c r="F134" s="455"/>
    </row>
    <row r="135" spans="1:6" x14ac:dyDescent="0.2">
      <c r="A135" s="455"/>
      <c r="B135" s="455"/>
      <c r="C135" s="455"/>
      <c r="D135" s="455"/>
      <c r="E135" s="455"/>
      <c r="F135" s="455"/>
    </row>
    <row r="136" spans="1:6" x14ac:dyDescent="0.2">
      <c r="A136" s="455"/>
      <c r="B136" s="455"/>
      <c r="C136" s="455"/>
      <c r="D136" s="455"/>
      <c r="E136" s="455"/>
      <c r="F136" s="455"/>
    </row>
    <row r="137" spans="1:6" x14ac:dyDescent="0.2">
      <c r="A137" s="455"/>
      <c r="B137" s="455"/>
      <c r="C137" s="455"/>
      <c r="D137" s="455"/>
      <c r="E137" s="455"/>
      <c r="F137" s="455"/>
    </row>
    <row r="138" spans="1:6" x14ac:dyDescent="0.2">
      <c r="A138" s="455"/>
      <c r="B138" s="455"/>
      <c r="C138" s="455"/>
      <c r="D138" s="455"/>
      <c r="E138" s="455"/>
      <c r="F138" s="455"/>
    </row>
    <row r="139" spans="1:6" x14ac:dyDescent="0.2">
      <c r="A139" s="455"/>
      <c r="B139" s="455"/>
      <c r="C139" s="455"/>
      <c r="D139" s="455"/>
      <c r="E139" s="455"/>
      <c r="F139" s="455"/>
    </row>
    <row r="140" spans="1:6" x14ac:dyDescent="0.2">
      <c r="A140" s="455"/>
      <c r="B140" s="455"/>
      <c r="C140" s="455"/>
      <c r="D140" s="455"/>
      <c r="E140" s="455"/>
      <c r="F140" s="455"/>
    </row>
    <row r="141" spans="1:6" x14ac:dyDescent="0.2">
      <c r="A141" s="455"/>
      <c r="B141" s="455"/>
      <c r="C141" s="455"/>
      <c r="D141" s="455"/>
      <c r="E141" s="455"/>
      <c r="F141" s="455"/>
    </row>
    <row r="142" spans="1:6" x14ac:dyDescent="0.2">
      <c r="A142" s="455"/>
      <c r="B142" s="455"/>
      <c r="C142" s="455"/>
      <c r="D142" s="455"/>
      <c r="E142" s="455"/>
      <c r="F142" s="455"/>
    </row>
    <row r="143" spans="1:6" x14ac:dyDescent="0.2">
      <c r="A143" s="455"/>
      <c r="B143" s="455"/>
      <c r="C143" s="455"/>
      <c r="D143" s="455"/>
      <c r="E143" s="455"/>
      <c r="F143" s="455"/>
    </row>
    <row r="144" spans="1:6" x14ac:dyDescent="0.2">
      <c r="A144" s="455"/>
      <c r="B144" s="455"/>
      <c r="C144" s="455"/>
      <c r="D144" s="455"/>
      <c r="E144" s="455"/>
      <c r="F144" s="455"/>
    </row>
    <row r="145" spans="1:6" x14ac:dyDescent="0.2">
      <c r="A145" s="455"/>
      <c r="B145" s="455"/>
      <c r="C145" s="455"/>
      <c r="D145" s="455"/>
      <c r="E145" s="455"/>
      <c r="F145" s="455"/>
    </row>
    <row r="146" spans="1:6" x14ac:dyDescent="0.2">
      <c r="A146" s="455"/>
      <c r="B146" s="455"/>
      <c r="C146" s="455"/>
      <c r="D146" s="455"/>
      <c r="E146" s="455"/>
      <c r="F146" s="455"/>
    </row>
    <row r="147" spans="1:6" x14ac:dyDescent="0.2">
      <c r="A147" s="455"/>
      <c r="B147" s="455"/>
      <c r="C147" s="455"/>
      <c r="D147" s="455"/>
      <c r="E147" s="455"/>
      <c r="F147" s="455"/>
    </row>
    <row r="148" spans="1:6" x14ac:dyDescent="0.2">
      <c r="A148" s="455"/>
      <c r="B148" s="455"/>
      <c r="C148" s="455"/>
      <c r="D148" s="455"/>
      <c r="E148" s="455"/>
      <c r="F148" s="455"/>
    </row>
    <row r="149" spans="1:6" x14ac:dyDescent="0.2">
      <c r="A149" s="455"/>
      <c r="B149" s="455"/>
      <c r="C149" s="455"/>
      <c r="D149" s="455"/>
      <c r="E149" s="455"/>
      <c r="F149" s="455"/>
    </row>
    <row r="150" spans="1:6" x14ac:dyDescent="0.2">
      <c r="A150" s="455"/>
      <c r="B150" s="455"/>
      <c r="C150" s="455"/>
      <c r="D150" s="455"/>
      <c r="E150" s="455"/>
      <c r="F150" s="455"/>
    </row>
    <row r="151" spans="1:6" x14ac:dyDescent="0.2">
      <c r="A151" s="455"/>
      <c r="B151" s="455"/>
      <c r="C151" s="455"/>
      <c r="D151" s="455"/>
      <c r="E151" s="455"/>
      <c r="F151" s="455"/>
    </row>
    <row r="152" spans="1:6" x14ac:dyDescent="0.2">
      <c r="A152" s="455"/>
      <c r="B152" s="455"/>
      <c r="C152" s="455"/>
      <c r="D152" s="455"/>
      <c r="E152" s="455"/>
      <c r="F152" s="455"/>
    </row>
    <row r="153" spans="1:6" x14ac:dyDescent="0.2">
      <c r="A153" s="455"/>
      <c r="B153" s="455"/>
      <c r="C153" s="455"/>
      <c r="D153" s="455"/>
      <c r="E153" s="455"/>
      <c r="F153" s="455"/>
    </row>
    <row r="154" spans="1:6" x14ac:dyDescent="0.2">
      <c r="A154" s="455"/>
      <c r="B154" s="455"/>
      <c r="C154" s="455"/>
      <c r="D154" s="455"/>
      <c r="E154" s="455"/>
      <c r="F154" s="455"/>
    </row>
    <row r="155" spans="1:6" x14ac:dyDescent="0.2">
      <c r="A155" s="455"/>
      <c r="B155" s="455"/>
      <c r="C155" s="455"/>
      <c r="D155" s="455"/>
      <c r="E155" s="455"/>
      <c r="F155" s="455"/>
    </row>
    <row r="156" spans="1:6" x14ac:dyDescent="0.2">
      <c r="A156" s="455"/>
      <c r="B156" s="455"/>
      <c r="C156" s="455"/>
      <c r="D156" s="455"/>
      <c r="E156" s="455"/>
      <c r="F156" s="455"/>
    </row>
    <row r="157" spans="1:6" x14ac:dyDescent="0.2">
      <c r="A157" s="455"/>
      <c r="B157" s="455"/>
      <c r="C157" s="455"/>
      <c r="D157" s="455"/>
      <c r="E157" s="455"/>
      <c r="F157" s="455"/>
    </row>
    <row r="158" spans="1:6" x14ac:dyDescent="0.2">
      <c r="A158" s="455"/>
      <c r="B158" s="455"/>
      <c r="C158" s="455"/>
      <c r="D158" s="455"/>
      <c r="E158" s="455"/>
      <c r="F158" s="455"/>
    </row>
    <row r="159" spans="1:6" x14ac:dyDescent="0.2">
      <c r="A159" s="455"/>
      <c r="B159" s="455"/>
      <c r="C159" s="455"/>
      <c r="D159" s="455"/>
      <c r="E159" s="455"/>
      <c r="F159" s="455"/>
    </row>
    <row r="160" spans="1:6" x14ac:dyDescent="0.2">
      <c r="A160" s="455"/>
      <c r="B160" s="455"/>
      <c r="C160" s="455"/>
      <c r="D160" s="455"/>
      <c r="E160" s="455"/>
      <c r="F160" s="455"/>
    </row>
    <row r="161" spans="1:6" x14ac:dyDescent="0.2">
      <c r="A161" s="455"/>
      <c r="B161" s="455"/>
      <c r="C161" s="455"/>
      <c r="D161" s="455"/>
      <c r="E161" s="455"/>
      <c r="F161" s="455"/>
    </row>
    <row r="162" spans="1:6" x14ac:dyDescent="0.2">
      <c r="A162" s="455"/>
      <c r="B162" s="455"/>
      <c r="C162" s="455"/>
      <c r="D162" s="455"/>
      <c r="E162" s="455"/>
      <c r="F162" s="455"/>
    </row>
    <row r="163" spans="1:6" x14ac:dyDescent="0.2">
      <c r="A163" s="455"/>
      <c r="B163" s="455"/>
      <c r="C163" s="455"/>
      <c r="D163" s="455"/>
      <c r="E163" s="455"/>
      <c r="F163" s="455"/>
    </row>
    <row r="164" spans="1:6" x14ac:dyDescent="0.2">
      <c r="A164" s="455"/>
      <c r="B164" s="455"/>
      <c r="C164" s="455"/>
      <c r="D164" s="455"/>
      <c r="E164" s="455"/>
      <c r="F164" s="455"/>
    </row>
    <row r="165" spans="1:6" x14ac:dyDescent="0.2">
      <c r="A165" s="455"/>
      <c r="B165" s="455"/>
      <c r="C165" s="455"/>
      <c r="D165" s="455"/>
      <c r="E165" s="455"/>
      <c r="F165" s="455"/>
    </row>
    <row r="166" spans="1:6" x14ac:dyDescent="0.2">
      <c r="A166" s="455"/>
      <c r="B166" s="455"/>
      <c r="C166" s="455"/>
      <c r="D166" s="455"/>
      <c r="E166" s="455"/>
      <c r="F166" s="455"/>
    </row>
    <row r="167" spans="1:6" x14ac:dyDescent="0.2">
      <c r="A167" s="455"/>
      <c r="B167" s="455"/>
      <c r="C167" s="455"/>
      <c r="D167" s="455"/>
      <c r="E167" s="455"/>
      <c r="F167" s="455"/>
    </row>
    <row r="168" spans="1:6" x14ac:dyDescent="0.2">
      <c r="A168" s="455"/>
      <c r="B168" s="455"/>
      <c r="C168" s="455"/>
      <c r="D168" s="455"/>
      <c r="E168" s="455"/>
      <c r="F168" s="455"/>
    </row>
    <row r="169" spans="1:6" x14ac:dyDescent="0.2">
      <c r="A169" s="455"/>
      <c r="B169" s="455"/>
      <c r="C169" s="455"/>
      <c r="D169" s="455"/>
      <c r="E169" s="455"/>
      <c r="F169" s="455"/>
    </row>
    <row r="170" spans="1:6" x14ac:dyDescent="0.2">
      <c r="A170" s="455"/>
      <c r="B170" s="455"/>
      <c r="C170" s="455"/>
      <c r="D170" s="455"/>
      <c r="E170" s="455"/>
      <c r="F170" s="455"/>
    </row>
    <row r="171" spans="1:6" x14ac:dyDescent="0.2">
      <c r="A171" s="455"/>
      <c r="B171" s="455"/>
      <c r="C171" s="455"/>
      <c r="D171" s="455"/>
      <c r="E171" s="455"/>
      <c r="F171" s="455"/>
    </row>
    <row r="172" spans="1:6" x14ac:dyDescent="0.2">
      <c r="A172" s="455"/>
      <c r="B172" s="455"/>
      <c r="C172" s="455"/>
      <c r="D172" s="455"/>
      <c r="E172" s="455"/>
      <c r="F172" s="455"/>
    </row>
    <row r="173" spans="1:6" x14ac:dyDescent="0.2">
      <c r="A173" s="455"/>
      <c r="B173" s="455"/>
      <c r="C173" s="455"/>
      <c r="D173" s="455"/>
      <c r="E173" s="455"/>
      <c r="F173" s="455"/>
    </row>
    <row r="174" spans="1:6" x14ac:dyDescent="0.2">
      <c r="A174" s="455"/>
      <c r="B174" s="455"/>
      <c r="C174" s="455"/>
      <c r="D174" s="455"/>
      <c r="E174" s="455"/>
      <c r="F174" s="455"/>
    </row>
    <row r="175" spans="1:6" x14ac:dyDescent="0.2">
      <c r="A175" s="455"/>
      <c r="B175" s="455"/>
      <c r="C175" s="455"/>
      <c r="D175" s="455"/>
      <c r="E175" s="455"/>
      <c r="F175" s="455"/>
    </row>
    <row r="176" spans="1:6" x14ac:dyDescent="0.2">
      <c r="A176" s="455"/>
      <c r="B176" s="455"/>
      <c r="C176" s="455"/>
      <c r="D176" s="455"/>
      <c r="E176" s="455"/>
      <c r="F176" s="455"/>
    </row>
    <row r="177" spans="1:6" x14ac:dyDescent="0.2">
      <c r="A177" s="455"/>
      <c r="B177" s="455"/>
      <c r="C177" s="455"/>
      <c r="D177" s="455"/>
      <c r="E177" s="455"/>
      <c r="F177" s="455"/>
    </row>
    <row r="178" spans="1:6" x14ac:dyDescent="0.2">
      <c r="A178" s="455"/>
      <c r="B178" s="455"/>
      <c r="C178" s="455"/>
      <c r="D178" s="455"/>
      <c r="E178" s="455"/>
      <c r="F178" s="455"/>
    </row>
    <row r="179" spans="1:6" x14ac:dyDescent="0.2">
      <c r="A179" s="455"/>
      <c r="B179" s="455"/>
      <c r="C179" s="455"/>
      <c r="D179" s="455"/>
      <c r="E179" s="455"/>
      <c r="F179" s="455"/>
    </row>
    <row r="180" spans="1:6" x14ac:dyDescent="0.2">
      <c r="A180" s="455"/>
      <c r="B180" s="455"/>
      <c r="C180" s="455"/>
      <c r="D180" s="455"/>
      <c r="E180" s="455"/>
      <c r="F180" s="455"/>
    </row>
    <row r="181" spans="1:6" x14ac:dyDescent="0.2">
      <c r="A181" s="455"/>
      <c r="B181" s="455"/>
      <c r="C181" s="455"/>
      <c r="D181" s="455"/>
      <c r="E181" s="455"/>
      <c r="F181" s="455"/>
    </row>
    <row r="182" spans="1:6" x14ac:dyDescent="0.2">
      <c r="A182" s="455"/>
      <c r="B182" s="455"/>
      <c r="C182" s="455"/>
      <c r="D182" s="455"/>
      <c r="E182" s="455"/>
      <c r="F182" s="455"/>
    </row>
    <row r="183" spans="1:6" x14ac:dyDescent="0.2">
      <c r="A183" s="455"/>
      <c r="B183" s="455"/>
      <c r="C183" s="455"/>
      <c r="D183" s="455"/>
      <c r="E183" s="455"/>
      <c r="F183" s="455"/>
    </row>
    <row r="184" spans="1:6" x14ac:dyDescent="0.2">
      <c r="A184" s="455"/>
      <c r="B184" s="455"/>
      <c r="C184" s="455"/>
      <c r="D184" s="455"/>
      <c r="E184" s="455"/>
      <c r="F184" s="455"/>
    </row>
    <row r="185" spans="1:6" x14ac:dyDescent="0.2">
      <c r="A185" s="455"/>
      <c r="B185" s="455"/>
      <c r="C185" s="455"/>
      <c r="D185" s="455"/>
      <c r="E185" s="455"/>
      <c r="F185" s="455"/>
    </row>
    <row r="186" spans="1:6" x14ac:dyDescent="0.2">
      <c r="A186" s="455"/>
      <c r="B186" s="455"/>
      <c r="C186" s="455"/>
      <c r="D186" s="455"/>
      <c r="E186" s="455"/>
      <c r="F186" s="455"/>
    </row>
    <row r="187" spans="1:6" x14ac:dyDescent="0.2">
      <c r="A187" s="455"/>
      <c r="B187" s="455"/>
      <c r="C187" s="455"/>
      <c r="D187" s="455"/>
      <c r="E187" s="455"/>
      <c r="F187" s="455"/>
    </row>
    <row r="188" spans="1:6" x14ac:dyDescent="0.2">
      <c r="A188" s="455"/>
      <c r="B188" s="455"/>
      <c r="C188" s="455"/>
      <c r="D188" s="455"/>
      <c r="E188" s="455"/>
      <c r="F188" s="455"/>
    </row>
    <row r="189" spans="1:6" x14ac:dyDescent="0.2">
      <c r="A189" s="455"/>
      <c r="B189" s="455"/>
      <c r="C189" s="455"/>
      <c r="D189" s="455"/>
      <c r="E189" s="455"/>
      <c r="F189" s="455"/>
    </row>
    <row r="190" spans="1:6" x14ac:dyDescent="0.2">
      <c r="A190" s="455"/>
      <c r="B190" s="455"/>
      <c r="C190" s="455"/>
      <c r="D190" s="455"/>
      <c r="E190" s="455"/>
      <c r="F190" s="455"/>
    </row>
    <row r="191" spans="1:6" x14ac:dyDescent="0.2">
      <c r="A191" s="455"/>
      <c r="B191" s="455"/>
      <c r="C191" s="455"/>
      <c r="D191" s="455"/>
      <c r="E191" s="455"/>
      <c r="F191" s="455"/>
    </row>
    <row r="192" spans="1:6" x14ac:dyDescent="0.2">
      <c r="A192" s="455"/>
      <c r="B192" s="455"/>
      <c r="C192" s="455"/>
      <c r="D192" s="455"/>
      <c r="E192" s="455"/>
      <c r="F192" s="455"/>
    </row>
    <row r="193" spans="1:6" x14ac:dyDescent="0.2">
      <c r="A193" s="455"/>
      <c r="B193" s="455"/>
      <c r="C193" s="455"/>
      <c r="D193" s="455"/>
      <c r="E193" s="455"/>
      <c r="F193" s="455"/>
    </row>
    <row r="194" spans="1:6" x14ac:dyDescent="0.2">
      <c r="A194" s="455"/>
      <c r="B194" s="455"/>
      <c r="C194" s="455"/>
      <c r="D194" s="455"/>
      <c r="E194" s="455"/>
      <c r="F194" s="455"/>
    </row>
    <row r="195" spans="1:6" x14ac:dyDescent="0.2">
      <c r="A195" s="455"/>
      <c r="B195" s="455"/>
      <c r="C195" s="455"/>
      <c r="D195" s="455"/>
      <c r="E195" s="455"/>
      <c r="F195" s="455"/>
    </row>
    <row r="196" spans="1:6" x14ac:dyDescent="0.2">
      <c r="A196" s="455"/>
      <c r="B196" s="455"/>
      <c r="C196" s="455"/>
      <c r="D196" s="455"/>
      <c r="E196" s="455"/>
      <c r="F196" s="455"/>
    </row>
    <row r="197" spans="1:6" x14ac:dyDescent="0.2">
      <c r="A197" s="455"/>
      <c r="B197" s="455"/>
      <c r="C197" s="455"/>
      <c r="D197" s="455"/>
      <c r="E197" s="455"/>
      <c r="F197" s="455"/>
    </row>
    <row r="198" spans="1:6" x14ac:dyDescent="0.2">
      <c r="A198" s="455"/>
      <c r="B198" s="455"/>
      <c r="C198" s="455"/>
      <c r="D198" s="455"/>
      <c r="E198" s="455"/>
      <c r="F198" s="455"/>
    </row>
    <row r="199" spans="1:6" x14ac:dyDescent="0.2">
      <c r="A199" s="455"/>
      <c r="B199" s="455"/>
      <c r="C199" s="455"/>
      <c r="D199" s="455"/>
      <c r="E199" s="455"/>
      <c r="F199" s="455"/>
    </row>
    <row r="200" spans="1:6" x14ac:dyDescent="0.2">
      <c r="A200" s="455"/>
      <c r="B200" s="455"/>
      <c r="C200" s="455"/>
      <c r="D200" s="455"/>
      <c r="E200" s="455"/>
      <c r="F200" s="455"/>
    </row>
    <row r="201" spans="1:6" x14ac:dyDescent="0.2">
      <c r="A201" s="455"/>
      <c r="B201" s="455"/>
      <c r="C201" s="455"/>
      <c r="D201" s="455"/>
      <c r="E201" s="455"/>
      <c r="F201" s="455"/>
    </row>
    <row r="202" spans="1:6" x14ac:dyDescent="0.2">
      <c r="A202" s="455"/>
      <c r="B202" s="455"/>
      <c r="C202" s="455"/>
      <c r="D202" s="455"/>
      <c r="E202" s="455"/>
      <c r="F202" s="455"/>
    </row>
    <row r="203" spans="1:6" x14ac:dyDescent="0.2">
      <c r="A203" s="455"/>
      <c r="B203" s="455"/>
      <c r="C203" s="455"/>
      <c r="D203" s="455"/>
      <c r="E203" s="455"/>
      <c r="F203" s="455"/>
    </row>
    <row r="204" spans="1:6" x14ac:dyDescent="0.2">
      <c r="A204" s="455"/>
      <c r="B204" s="455"/>
      <c r="C204" s="455"/>
      <c r="D204" s="455"/>
      <c r="E204" s="455"/>
      <c r="F204" s="455"/>
    </row>
    <row r="205" spans="1:6" x14ac:dyDescent="0.2">
      <c r="A205" s="455"/>
      <c r="B205" s="455"/>
      <c r="C205" s="455"/>
      <c r="D205" s="455"/>
      <c r="E205" s="455"/>
      <c r="F205" s="455"/>
    </row>
    <row r="206" spans="1:6" x14ac:dyDescent="0.2">
      <c r="A206" s="455"/>
      <c r="B206" s="455"/>
      <c r="C206" s="455"/>
      <c r="D206" s="455"/>
      <c r="E206" s="455"/>
      <c r="F206" s="455"/>
    </row>
    <row r="207" spans="1:6" x14ac:dyDescent="0.2">
      <c r="A207" s="455"/>
      <c r="B207" s="455"/>
      <c r="C207" s="455"/>
      <c r="D207" s="455"/>
      <c r="E207" s="455"/>
      <c r="F207" s="455"/>
    </row>
    <row r="208" spans="1:6" x14ac:dyDescent="0.2">
      <c r="A208" s="455"/>
      <c r="B208" s="455"/>
      <c r="C208" s="455"/>
      <c r="D208" s="455"/>
      <c r="E208" s="455"/>
      <c r="F208" s="455"/>
    </row>
    <row r="209" spans="1:6" x14ac:dyDescent="0.2">
      <c r="A209" s="455"/>
      <c r="B209" s="455"/>
      <c r="C209" s="455"/>
      <c r="D209" s="455"/>
      <c r="E209" s="455"/>
      <c r="F209" s="455"/>
    </row>
    <row r="210" spans="1:6" x14ac:dyDescent="0.2">
      <c r="A210" s="455"/>
      <c r="B210" s="455"/>
      <c r="C210" s="455"/>
      <c r="D210" s="455"/>
      <c r="E210" s="455"/>
      <c r="F210" s="455"/>
    </row>
    <row r="211" spans="1:6" x14ac:dyDescent="0.2">
      <c r="A211" s="455"/>
      <c r="B211" s="455"/>
      <c r="C211" s="455"/>
      <c r="D211" s="455"/>
      <c r="E211" s="455"/>
      <c r="F211" s="455"/>
    </row>
    <row r="212" spans="1:6" x14ac:dyDescent="0.2">
      <c r="A212" s="455"/>
      <c r="B212" s="455"/>
      <c r="C212" s="455"/>
      <c r="D212" s="455"/>
      <c r="E212" s="455"/>
      <c r="F212" s="455"/>
    </row>
    <row r="213" spans="1:6" x14ac:dyDescent="0.2">
      <c r="A213" s="455"/>
      <c r="B213" s="455"/>
      <c r="C213" s="455"/>
      <c r="D213" s="455"/>
      <c r="E213" s="455"/>
      <c r="F213" s="455"/>
    </row>
    <row r="214" spans="1:6" x14ac:dyDescent="0.2">
      <c r="A214" s="455"/>
      <c r="B214" s="455"/>
      <c r="C214" s="455"/>
      <c r="D214" s="455"/>
      <c r="E214" s="455"/>
      <c r="F214" s="455"/>
    </row>
    <row r="215" spans="1:6" x14ac:dyDescent="0.2">
      <c r="A215" s="455"/>
      <c r="B215" s="455"/>
      <c r="C215" s="455"/>
      <c r="D215" s="455"/>
      <c r="E215" s="455"/>
      <c r="F215" s="455"/>
    </row>
    <row r="216" spans="1:6" x14ac:dyDescent="0.2">
      <c r="A216" s="455"/>
      <c r="B216" s="455"/>
      <c r="C216" s="455"/>
      <c r="D216" s="455"/>
      <c r="E216" s="455"/>
      <c r="F216" s="455"/>
    </row>
    <row r="217" spans="1:6" x14ac:dyDescent="0.2">
      <c r="A217" s="455"/>
      <c r="B217" s="455"/>
      <c r="C217" s="455"/>
      <c r="D217" s="455"/>
      <c r="E217" s="455"/>
      <c r="F217" s="455"/>
    </row>
    <row r="218" spans="1:6" x14ac:dyDescent="0.2">
      <c r="A218" s="455"/>
      <c r="B218" s="455"/>
      <c r="C218" s="455"/>
      <c r="D218" s="455"/>
      <c r="E218" s="455"/>
      <c r="F218" s="455"/>
    </row>
    <row r="219" spans="1:6" x14ac:dyDescent="0.2">
      <c r="A219" s="455"/>
      <c r="B219" s="455"/>
      <c r="C219" s="455"/>
      <c r="D219" s="455"/>
      <c r="E219" s="455"/>
      <c r="F219" s="455"/>
    </row>
    <row r="220" spans="1:6" x14ac:dyDescent="0.2">
      <c r="A220" s="455"/>
      <c r="B220" s="455"/>
      <c r="C220" s="455"/>
      <c r="D220" s="455"/>
      <c r="E220" s="455"/>
      <c r="F220" s="455"/>
    </row>
    <row r="221" spans="1:6" x14ac:dyDescent="0.2">
      <c r="A221" s="455"/>
      <c r="B221" s="455"/>
      <c r="C221" s="455"/>
      <c r="D221" s="455"/>
      <c r="E221" s="455"/>
      <c r="F221" s="455"/>
    </row>
    <row r="222" spans="1:6" x14ac:dyDescent="0.2">
      <c r="A222" s="455"/>
      <c r="B222" s="455"/>
      <c r="C222" s="455"/>
      <c r="D222" s="455"/>
      <c r="E222" s="455"/>
      <c r="F222" s="455"/>
    </row>
    <row r="223" spans="1:6" x14ac:dyDescent="0.2">
      <c r="A223" s="455"/>
      <c r="B223" s="455"/>
      <c r="C223" s="455"/>
      <c r="D223" s="455"/>
      <c r="E223" s="455"/>
      <c r="F223" s="455"/>
    </row>
    <row r="224" spans="1:6" x14ac:dyDescent="0.2">
      <c r="A224" s="455"/>
      <c r="B224" s="455"/>
      <c r="C224" s="455"/>
      <c r="D224" s="455"/>
      <c r="E224" s="455"/>
      <c r="F224" s="455"/>
    </row>
    <row r="225" spans="1:6" x14ac:dyDescent="0.2">
      <c r="A225" s="455"/>
      <c r="B225" s="455"/>
      <c r="C225" s="455"/>
      <c r="D225" s="455"/>
      <c r="E225" s="455"/>
      <c r="F225" s="455"/>
    </row>
    <row r="226" spans="1:6" x14ac:dyDescent="0.2">
      <c r="A226" s="455"/>
      <c r="B226" s="455"/>
      <c r="C226" s="455"/>
      <c r="D226" s="455"/>
      <c r="E226" s="455"/>
      <c r="F226" s="455"/>
    </row>
    <row r="227" spans="1:6" x14ac:dyDescent="0.2">
      <c r="A227" s="455"/>
      <c r="B227" s="455"/>
      <c r="C227" s="455"/>
      <c r="D227" s="455"/>
      <c r="E227" s="455"/>
      <c r="F227" s="455"/>
    </row>
    <row r="228" spans="1:6" x14ac:dyDescent="0.2">
      <c r="A228" s="455"/>
      <c r="B228" s="455"/>
      <c r="C228" s="455"/>
      <c r="D228" s="455"/>
      <c r="E228" s="455"/>
      <c r="F228" s="455"/>
    </row>
    <row r="229" spans="1:6" x14ac:dyDescent="0.2">
      <c r="A229" s="455"/>
      <c r="B229" s="455"/>
      <c r="C229" s="455"/>
      <c r="D229" s="455"/>
      <c r="E229" s="455"/>
      <c r="F229" s="455"/>
    </row>
    <row r="230" spans="1:6" x14ac:dyDescent="0.2">
      <c r="A230" s="455"/>
      <c r="B230" s="455"/>
      <c r="C230" s="455"/>
      <c r="D230" s="455"/>
      <c r="E230" s="455"/>
      <c r="F230" s="455"/>
    </row>
    <row r="231" spans="1:6" x14ac:dyDescent="0.2">
      <c r="A231" s="455"/>
      <c r="B231" s="455"/>
      <c r="C231" s="455"/>
      <c r="D231" s="455"/>
      <c r="E231" s="455"/>
      <c r="F231" s="455"/>
    </row>
    <row r="232" spans="1:6" x14ac:dyDescent="0.2">
      <c r="A232" s="455"/>
      <c r="B232" s="455"/>
      <c r="C232" s="455"/>
      <c r="D232" s="455"/>
      <c r="E232" s="455"/>
      <c r="F232" s="455"/>
    </row>
    <row r="233" spans="1:6" x14ac:dyDescent="0.2">
      <c r="A233" s="455"/>
      <c r="B233" s="455"/>
      <c r="C233" s="455"/>
      <c r="D233" s="455"/>
      <c r="E233" s="455"/>
      <c r="F233" s="455"/>
    </row>
    <row r="234" spans="1:6" x14ac:dyDescent="0.2">
      <c r="A234" s="455"/>
      <c r="B234" s="455"/>
      <c r="C234" s="455"/>
      <c r="D234" s="455"/>
      <c r="E234" s="455"/>
      <c r="F234" s="455"/>
    </row>
    <row r="235" spans="1:6" x14ac:dyDescent="0.2">
      <c r="A235" s="455"/>
      <c r="B235" s="455"/>
      <c r="C235" s="455"/>
      <c r="D235" s="455"/>
      <c r="E235" s="455"/>
      <c r="F235" s="455"/>
    </row>
    <row r="236" spans="1:6" x14ac:dyDescent="0.2">
      <c r="A236" s="455"/>
      <c r="B236" s="455"/>
      <c r="C236" s="455"/>
      <c r="D236" s="455"/>
      <c r="E236" s="455"/>
      <c r="F236" s="455"/>
    </row>
    <row r="237" spans="1:6" x14ac:dyDescent="0.2">
      <c r="A237" s="455"/>
      <c r="B237" s="455"/>
      <c r="C237" s="455"/>
      <c r="D237" s="455"/>
      <c r="E237" s="455"/>
      <c r="F237" s="455"/>
    </row>
    <row r="238" spans="1:6" x14ac:dyDescent="0.2">
      <c r="A238" s="455"/>
      <c r="B238" s="455"/>
      <c r="C238" s="455"/>
      <c r="D238" s="455"/>
      <c r="E238" s="455"/>
      <c r="F238" s="455"/>
    </row>
    <row r="239" spans="1:6" x14ac:dyDescent="0.2">
      <c r="A239" s="455"/>
      <c r="B239" s="455"/>
      <c r="C239" s="455"/>
      <c r="D239" s="455"/>
      <c r="E239" s="455"/>
      <c r="F239" s="455"/>
    </row>
    <row r="240" spans="1:6" x14ac:dyDescent="0.2">
      <c r="A240" s="455"/>
      <c r="B240" s="455"/>
      <c r="C240" s="455"/>
      <c r="D240" s="455"/>
      <c r="E240" s="455"/>
      <c r="F240" s="455"/>
    </row>
    <row r="241" spans="1:6" x14ac:dyDescent="0.2">
      <c r="A241" s="455"/>
      <c r="B241" s="455"/>
      <c r="C241" s="455"/>
      <c r="D241" s="455"/>
      <c r="E241" s="455"/>
      <c r="F241" s="455"/>
    </row>
    <row r="242" spans="1:6" x14ac:dyDescent="0.2">
      <c r="A242" s="455"/>
      <c r="B242" s="455"/>
      <c r="C242" s="455"/>
      <c r="D242" s="455"/>
      <c r="E242" s="455"/>
      <c r="F242" s="455"/>
    </row>
    <row r="243" spans="1:6" x14ac:dyDescent="0.2">
      <c r="A243" s="455"/>
      <c r="B243" s="455"/>
      <c r="C243" s="455"/>
      <c r="D243" s="455"/>
      <c r="E243" s="455"/>
      <c r="F243" s="455"/>
    </row>
    <row r="244" spans="1:6" x14ac:dyDescent="0.2">
      <c r="A244" s="455"/>
      <c r="B244" s="455"/>
      <c r="C244" s="455"/>
      <c r="D244" s="455"/>
      <c r="E244" s="455"/>
      <c r="F244" s="455"/>
    </row>
    <row r="245" spans="1:6" x14ac:dyDescent="0.2">
      <c r="A245" s="455"/>
      <c r="B245" s="455"/>
      <c r="C245" s="455"/>
      <c r="D245" s="455"/>
      <c r="E245" s="455"/>
      <c r="F245" s="455"/>
    </row>
    <row r="246" spans="1:6" x14ac:dyDescent="0.2">
      <c r="A246" s="455"/>
      <c r="B246" s="455"/>
      <c r="C246" s="455"/>
      <c r="D246" s="455"/>
      <c r="E246" s="455"/>
      <c r="F246" s="455"/>
    </row>
    <row r="247" spans="1:6" x14ac:dyDescent="0.2">
      <c r="A247" s="455"/>
      <c r="B247" s="455"/>
      <c r="C247" s="455"/>
      <c r="D247" s="455"/>
      <c r="E247" s="455"/>
      <c r="F247" s="455"/>
    </row>
    <row r="248" spans="1:6" x14ac:dyDescent="0.2">
      <c r="A248" s="455"/>
      <c r="B248" s="455"/>
      <c r="C248" s="455"/>
      <c r="D248" s="455"/>
      <c r="E248" s="455"/>
      <c r="F248" s="455"/>
    </row>
    <row r="249" spans="1:6" x14ac:dyDescent="0.2">
      <c r="A249" s="455"/>
      <c r="B249" s="455"/>
      <c r="C249" s="455"/>
      <c r="D249" s="455"/>
      <c r="E249" s="455"/>
      <c r="F249" s="455"/>
    </row>
    <row r="250" spans="1:6" x14ac:dyDescent="0.2">
      <c r="A250" s="455"/>
      <c r="B250" s="455"/>
      <c r="C250" s="455"/>
      <c r="D250" s="455"/>
      <c r="E250" s="455"/>
      <c r="F250" s="455"/>
    </row>
    <row r="251" spans="1:6" x14ac:dyDescent="0.2">
      <c r="A251" s="455"/>
      <c r="B251" s="455"/>
      <c r="C251" s="455"/>
      <c r="D251" s="455"/>
      <c r="E251" s="455"/>
      <c r="F251" s="455"/>
    </row>
    <row r="252" spans="1:6" x14ac:dyDescent="0.2">
      <c r="A252" s="455"/>
      <c r="B252" s="455"/>
      <c r="C252" s="455"/>
      <c r="D252" s="455"/>
      <c r="E252" s="455"/>
      <c r="F252" s="455"/>
    </row>
    <row r="253" spans="1:6" x14ac:dyDescent="0.2">
      <c r="A253" s="455"/>
      <c r="B253" s="455"/>
      <c r="C253" s="455"/>
      <c r="D253" s="455"/>
      <c r="E253" s="455"/>
      <c r="F253" s="455"/>
    </row>
    <row r="254" spans="1:6" x14ac:dyDescent="0.2">
      <c r="A254" s="455"/>
      <c r="B254" s="455"/>
      <c r="C254" s="455"/>
      <c r="D254" s="455"/>
      <c r="E254" s="455"/>
      <c r="F254" s="455"/>
    </row>
    <row r="255" spans="1:6" x14ac:dyDescent="0.2">
      <c r="A255" s="455"/>
      <c r="B255" s="455"/>
      <c r="C255" s="455"/>
      <c r="D255" s="455"/>
      <c r="E255" s="455"/>
      <c r="F255" s="455"/>
    </row>
    <row r="256" spans="1:6" x14ac:dyDescent="0.2">
      <c r="A256" s="455"/>
      <c r="B256" s="455"/>
      <c r="C256" s="455"/>
      <c r="D256" s="455"/>
      <c r="E256" s="455"/>
      <c r="F256" s="455"/>
    </row>
    <row r="257" spans="1:6" x14ac:dyDescent="0.2">
      <c r="A257" s="455"/>
      <c r="B257" s="455"/>
      <c r="C257" s="455"/>
      <c r="D257" s="455"/>
      <c r="E257" s="455"/>
      <c r="F257" s="455"/>
    </row>
    <row r="258" spans="1:6" x14ac:dyDescent="0.2">
      <c r="A258" s="455"/>
      <c r="B258" s="455"/>
      <c r="C258" s="455"/>
      <c r="D258" s="455"/>
      <c r="E258" s="455"/>
      <c r="F258" s="455"/>
    </row>
    <row r="259" spans="1:6" x14ac:dyDescent="0.2">
      <c r="A259" s="455"/>
      <c r="B259" s="455"/>
      <c r="C259" s="455"/>
      <c r="D259" s="455"/>
      <c r="E259" s="455"/>
      <c r="F259" s="455"/>
    </row>
    <row r="260" spans="1:6" x14ac:dyDescent="0.2">
      <c r="A260" s="455"/>
      <c r="B260" s="455"/>
      <c r="C260" s="455"/>
      <c r="D260" s="455"/>
      <c r="E260" s="455"/>
      <c r="F260" s="455"/>
    </row>
    <row r="261" spans="1:6" x14ac:dyDescent="0.2">
      <c r="A261" s="455"/>
      <c r="B261" s="455"/>
      <c r="C261" s="455"/>
      <c r="D261" s="455"/>
      <c r="E261" s="455"/>
      <c r="F261" s="455"/>
    </row>
    <row r="262" spans="1:6" x14ac:dyDescent="0.2">
      <c r="A262" s="455"/>
      <c r="B262" s="455"/>
      <c r="C262" s="455"/>
      <c r="D262" s="455"/>
      <c r="E262" s="455"/>
      <c r="F262" s="455"/>
    </row>
    <row r="263" spans="1:6" x14ac:dyDescent="0.2">
      <c r="A263" s="455"/>
      <c r="B263" s="455"/>
      <c r="C263" s="455"/>
      <c r="D263" s="455"/>
      <c r="E263" s="455"/>
      <c r="F263" s="455"/>
    </row>
    <row r="264" spans="1:6" x14ac:dyDescent="0.2">
      <c r="A264" s="455"/>
      <c r="B264" s="455"/>
      <c r="C264" s="455"/>
      <c r="D264" s="455"/>
      <c r="E264" s="455"/>
      <c r="F264" s="455"/>
    </row>
    <row r="265" spans="1:6" x14ac:dyDescent="0.2">
      <c r="A265" s="455"/>
      <c r="B265" s="455"/>
      <c r="C265" s="455"/>
      <c r="D265" s="455"/>
      <c r="E265" s="455"/>
      <c r="F265" s="455"/>
    </row>
    <row r="266" spans="1:6" x14ac:dyDescent="0.2">
      <c r="A266" s="455"/>
      <c r="B266" s="455"/>
      <c r="C266" s="455"/>
      <c r="D266" s="455"/>
      <c r="E266" s="455"/>
      <c r="F266" s="455"/>
    </row>
    <row r="267" spans="1:6" x14ac:dyDescent="0.2">
      <c r="A267" s="455"/>
      <c r="B267" s="455"/>
      <c r="C267" s="455"/>
      <c r="D267" s="455"/>
      <c r="E267" s="455"/>
      <c r="F267" s="455"/>
    </row>
    <row r="268" spans="1:6" x14ac:dyDescent="0.2">
      <c r="A268" s="455"/>
      <c r="B268" s="455"/>
      <c r="C268" s="455"/>
      <c r="D268" s="455"/>
      <c r="E268" s="455"/>
      <c r="F268" s="455"/>
    </row>
    <row r="269" spans="1:6" x14ac:dyDescent="0.2">
      <c r="A269" s="455"/>
      <c r="B269" s="455"/>
      <c r="C269" s="455"/>
      <c r="D269" s="455"/>
      <c r="E269" s="455"/>
      <c r="F269" s="455"/>
    </row>
    <row r="270" spans="1:6" x14ac:dyDescent="0.2">
      <c r="A270" s="455"/>
      <c r="B270" s="455"/>
      <c r="C270" s="455"/>
      <c r="D270" s="455"/>
      <c r="E270" s="455"/>
      <c r="F270" s="455"/>
    </row>
    <row r="271" spans="1:6" x14ac:dyDescent="0.2">
      <c r="A271" s="455"/>
      <c r="B271" s="455"/>
      <c r="C271" s="455"/>
      <c r="D271" s="455"/>
      <c r="E271" s="455"/>
      <c r="F271" s="455"/>
    </row>
    <row r="272" spans="1:6" x14ac:dyDescent="0.2">
      <c r="A272" s="455"/>
      <c r="B272" s="455"/>
      <c r="C272" s="455"/>
      <c r="D272" s="455"/>
      <c r="E272" s="455"/>
      <c r="F272" s="455"/>
    </row>
    <row r="273" spans="1:6" x14ac:dyDescent="0.2">
      <c r="A273" s="455"/>
      <c r="B273" s="455"/>
      <c r="C273" s="455"/>
      <c r="D273" s="455"/>
      <c r="E273" s="455"/>
      <c r="F273" s="455"/>
    </row>
    <row r="274" spans="1:6" x14ac:dyDescent="0.2">
      <c r="A274" s="455"/>
      <c r="B274" s="455"/>
      <c r="C274" s="455"/>
      <c r="D274" s="455"/>
      <c r="E274" s="455"/>
      <c r="F274" s="455"/>
    </row>
    <row r="275" spans="1:6" x14ac:dyDescent="0.2">
      <c r="A275" s="455"/>
      <c r="B275" s="455"/>
      <c r="C275" s="455"/>
      <c r="D275" s="455"/>
      <c r="E275" s="455"/>
      <c r="F275" s="455"/>
    </row>
    <row r="276" spans="1:6" x14ac:dyDescent="0.2">
      <c r="A276" s="455"/>
      <c r="B276" s="455"/>
      <c r="C276" s="455"/>
      <c r="D276" s="455"/>
      <c r="E276" s="455"/>
      <c r="F276" s="455"/>
    </row>
    <row r="277" spans="1:6" x14ac:dyDescent="0.2">
      <c r="A277" s="455"/>
      <c r="B277" s="455"/>
      <c r="C277" s="455"/>
      <c r="D277" s="455"/>
      <c r="E277" s="455"/>
      <c r="F277" s="455"/>
    </row>
    <row r="278" spans="1:6" x14ac:dyDescent="0.2">
      <c r="A278" s="455"/>
      <c r="B278" s="455"/>
      <c r="C278" s="455"/>
      <c r="D278" s="455"/>
      <c r="E278" s="455"/>
      <c r="F278" s="455"/>
    </row>
    <row r="279" spans="1:6" x14ac:dyDescent="0.2">
      <c r="A279" s="455"/>
      <c r="B279" s="455"/>
      <c r="C279" s="455"/>
      <c r="D279" s="455"/>
      <c r="E279" s="455"/>
      <c r="F279" s="455"/>
    </row>
    <row r="280" spans="1:6" x14ac:dyDescent="0.2">
      <c r="A280" s="455"/>
      <c r="B280" s="455"/>
      <c r="C280" s="455"/>
      <c r="D280" s="455"/>
      <c r="E280" s="455"/>
      <c r="F280" s="455"/>
    </row>
    <row r="281" spans="1:6" x14ac:dyDescent="0.2">
      <c r="A281" s="455"/>
      <c r="B281" s="455"/>
      <c r="C281" s="455"/>
      <c r="D281" s="455"/>
      <c r="E281" s="455"/>
      <c r="F281" s="455"/>
    </row>
    <row r="282" spans="1:6" x14ac:dyDescent="0.2">
      <c r="A282" s="455"/>
      <c r="B282" s="455"/>
      <c r="C282" s="455"/>
      <c r="D282" s="455"/>
      <c r="E282" s="455"/>
      <c r="F282" s="455"/>
    </row>
    <row r="283" spans="1:6" x14ac:dyDescent="0.2">
      <c r="A283" s="455"/>
      <c r="B283" s="455"/>
      <c r="C283" s="455"/>
      <c r="D283" s="455"/>
      <c r="E283" s="455"/>
      <c r="F283" s="455"/>
    </row>
    <row r="284" spans="1:6" x14ac:dyDescent="0.2">
      <c r="A284" s="455"/>
      <c r="B284" s="455"/>
      <c r="C284" s="455"/>
      <c r="D284" s="455"/>
      <c r="E284" s="455"/>
      <c r="F284" s="455"/>
    </row>
    <row r="285" spans="1:6" x14ac:dyDescent="0.2">
      <c r="A285" s="455"/>
      <c r="B285" s="455"/>
      <c r="C285" s="455"/>
      <c r="D285" s="455"/>
      <c r="E285" s="455"/>
      <c r="F285" s="455"/>
    </row>
    <row r="286" spans="1:6" x14ac:dyDescent="0.2">
      <c r="A286" s="455"/>
      <c r="B286" s="455"/>
      <c r="C286" s="455"/>
      <c r="D286" s="455"/>
      <c r="E286" s="455"/>
      <c r="F286" s="455"/>
    </row>
    <row r="287" spans="1:6" x14ac:dyDescent="0.2">
      <c r="A287" s="455"/>
      <c r="B287" s="455"/>
      <c r="C287" s="455"/>
      <c r="D287" s="455"/>
      <c r="E287" s="455"/>
      <c r="F287" s="455"/>
    </row>
    <row r="288" spans="1:6" x14ac:dyDescent="0.2">
      <c r="A288" s="455"/>
      <c r="B288" s="455"/>
      <c r="C288" s="455"/>
      <c r="D288" s="455"/>
      <c r="E288" s="455"/>
      <c r="F288" s="455"/>
    </row>
    <row r="289" spans="1:6" x14ac:dyDescent="0.2">
      <c r="A289" s="455"/>
      <c r="B289" s="455"/>
      <c r="C289" s="455"/>
      <c r="D289" s="455"/>
      <c r="E289" s="455"/>
      <c r="F289" s="455"/>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4" customWidth="1"/>
    <col min="2" max="2" width="78.75" style="464" customWidth="1"/>
    <col min="3" max="5" width="10.25" style="464"/>
    <col min="6" max="6" width="4.25" style="464" customWidth="1"/>
    <col min="7" max="256" width="10.25" style="464"/>
    <col min="257" max="257" width="1.25" style="464" customWidth="1"/>
    <col min="258" max="258" width="78.75" style="464" customWidth="1"/>
    <col min="259" max="261" width="10.25" style="464"/>
    <col min="262" max="262" width="4.25" style="464" customWidth="1"/>
    <col min="263" max="512" width="10.25" style="464"/>
    <col min="513" max="513" width="1.25" style="464" customWidth="1"/>
    <col min="514" max="514" width="78.75" style="464" customWidth="1"/>
    <col min="515" max="517" width="10.25" style="464"/>
    <col min="518" max="518" width="4.25" style="464" customWidth="1"/>
    <col min="519" max="768" width="10.25" style="464"/>
    <col min="769" max="769" width="1.25" style="464" customWidth="1"/>
    <col min="770" max="770" width="78.75" style="464" customWidth="1"/>
    <col min="771" max="773" width="10.25" style="464"/>
    <col min="774" max="774" width="4.25" style="464" customWidth="1"/>
    <col min="775" max="1024" width="10.25" style="464"/>
    <col min="1025" max="1025" width="1.25" style="464" customWidth="1"/>
    <col min="1026" max="1026" width="78.75" style="464" customWidth="1"/>
    <col min="1027" max="1029" width="10.25" style="464"/>
    <col min="1030" max="1030" width="4.25" style="464" customWidth="1"/>
    <col min="1031" max="1280" width="10.25" style="464"/>
    <col min="1281" max="1281" width="1.25" style="464" customWidth="1"/>
    <col min="1282" max="1282" width="78.75" style="464" customWidth="1"/>
    <col min="1283" max="1285" width="10.25" style="464"/>
    <col min="1286" max="1286" width="4.25" style="464" customWidth="1"/>
    <col min="1287" max="1536" width="10.25" style="464"/>
    <col min="1537" max="1537" width="1.25" style="464" customWidth="1"/>
    <col min="1538" max="1538" width="78.75" style="464" customWidth="1"/>
    <col min="1539" max="1541" width="10.25" style="464"/>
    <col min="1542" max="1542" width="4.25" style="464" customWidth="1"/>
    <col min="1543" max="1792" width="10.25" style="464"/>
    <col min="1793" max="1793" width="1.25" style="464" customWidth="1"/>
    <col min="1794" max="1794" width="78.75" style="464" customWidth="1"/>
    <col min="1795" max="1797" width="10.25" style="464"/>
    <col min="1798" max="1798" width="4.25" style="464" customWidth="1"/>
    <col min="1799" max="2048" width="10.25" style="464"/>
    <col min="2049" max="2049" width="1.25" style="464" customWidth="1"/>
    <col min="2050" max="2050" width="78.75" style="464" customWidth="1"/>
    <col min="2051" max="2053" width="10.25" style="464"/>
    <col min="2054" max="2054" width="4.25" style="464" customWidth="1"/>
    <col min="2055" max="2304" width="10.25" style="464"/>
    <col min="2305" max="2305" width="1.25" style="464" customWidth="1"/>
    <col min="2306" max="2306" width="78.75" style="464" customWidth="1"/>
    <col min="2307" max="2309" width="10.25" style="464"/>
    <col min="2310" max="2310" width="4.25" style="464" customWidth="1"/>
    <col min="2311" max="2560" width="10.25" style="464"/>
    <col min="2561" max="2561" width="1.25" style="464" customWidth="1"/>
    <col min="2562" max="2562" width="78.75" style="464" customWidth="1"/>
    <col min="2563" max="2565" width="10.25" style="464"/>
    <col min="2566" max="2566" width="4.25" style="464" customWidth="1"/>
    <col min="2567" max="2816" width="10.25" style="464"/>
    <col min="2817" max="2817" width="1.25" style="464" customWidth="1"/>
    <col min="2818" max="2818" width="78.75" style="464" customWidth="1"/>
    <col min="2819" max="2821" width="10.25" style="464"/>
    <col min="2822" max="2822" width="4.25" style="464" customWidth="1"/>
    <col min="2823" max="3072" width="10.25" style="464"/>
    <col min="3073" max="3073" width="1.25" style="464" customWidth="1"/>
    <col min="3074" max="3074" width="78.75" style="464" customWidth="1"/>
    <col min="3075" max="3077" width="10.25" style="464"/>
    <col min="3078" max="3078" width="4.25" style="464" customWidth="1"/>
    <col min="3079" max="3328" width="10.25" style="464"/>
    <col min="3329" max="3329" width="1.25" style="464" customWidth="1"/>
    <col min="3330" max="3330" width="78.75" style="464" customWidth="1"/>
    <col min="3331" max="3333" width="10.25" style="464"/>
    <col min="3334" max="3334" width="4.25" style="464" customWidth="1"/>
    <col min="3335" max="3584" width="10.25" style="464"/>
    <col min="3585" max="3585" width="1.25" style="464" customWidth="1"/>
    <col min="3586" max="3586" width="78.75" style="464" customWidth="1"/>
    <col min="3587" max="3589" width="10.25" style="464"/>
    <col min="3590" max="3590" width="4.25" style="464" customWidth="1"/>
    <col min="3591" max="3840" width="10.25" style="464"/>
    <col min="3841" max="3841" width="1.25" style="464" customWidth="1"/>
    <col min="3842" max="3842" width="78.75" style="464" customWidth="1"/>
    <col min="3843" max="3845" width="10.25" style="464"/>
    <col min="3846" max="3846" width="4.25" style="464" customWidth="1"/>
    <col min="3847" max="4096" width="10.25" style="464"/>
    <col min="4097" max="4097" width="1.25" style="464" customWidth="1"/>
    <col min="4098" max="4098" width="78.75" style="464" customWidth="1"/>
    <col min="4099" max="4101" width="10.25" style="464"/>
    <col min="4102" max="4102" width="4.25" style="464" customWidth="1"/>
    <col min="4103" max="4352" width="10.25" style="464"/>
    <col min="4353" max="4353" width="1.25" style="464" customWidth="1"/>
    <col min="4354" max="4354" width="78.75" style="464" customWidth="1"/>
    <col min="4355" max="4357" width="10.25" style="464"/>
    <col min="4358" max="4358" width="4.25" style="464" customWidth="1"/>
    <col min="4359" max="4608" width="10.25" style="464"/>
    <col min="4609" max="4609" width="1.25" style="464" customWidth="1"/>
    <col min="4610" max="4610" width="78.75" style="464" customWidth="1"/>
    <col min="4611" max="4613" width="10.25" style="464"/>
    <col min="4614" max="4614" width="4.25" style="464" customWidth="1"/>
    <col min="4615" max="4864" width="10.25" style="464"/>
    <col min="4865" max="4865" width="1.25" style="464" customWidth="1"/>
    <col min="4866" max="4866" width="78.75" style="464" customWidth="1"/>
    <col min="4867" max="4869" width="10.25" style="464"/>
    <col min="4870" max="4870" width="4.25" style="464" customWidth="1"/>
    <col min="4871" max="5120" width="10.25" style="464"/>
    <col min="5121" max="5121" width="1.25" style="464" customWidth="1"/>
    <col min="5122" max="5122" width="78.75" style="464" customWidth="1"/>
    <col min="5123" max="5125" width="10.25" style="464"/>
    <col min="5126" max="5126" width="4.25" style="464" customWidth="1"/>
    <col min="5127" max="5376" width="10.25" style="464"/>
    <col min="5377" max="5377" width="1.25" style="464" customWidth="1"/>
    <col min="5378" max="5378" width="78.75" style="464" customWidth="1"/>
    <col min="5379" max="5381" width="10.25" style="464"/>
    <col min="5382" max="5382" width="4.25" style="464" customWidth="1"/>
    <col min="5383" max="5632" width="10.25" style="464"/>
    <col min="5633" max="5633" width="1.25" style="464" customWidth="1"/>
    <col min="5634" max="5634" width="78.75" style="464" customWidth="1"/>
    <col min="5635" max="5637" width="10.25" style="464"/>
    <col min="5638" max="5638" width="4.25" style="464" customWidth="1"/>
    <col min="5639" max="5888" width="10.25" style="464"/>
    <col min="5889" max="5889" width="1.25" style="464" customWidth="1"/>
    <col min="5890" max="5890" width="78.75" style="464" customWidth="1"/>
    <col min="5891" max="5893" width="10.25" style="464"/>
    <col min="5894" max="5894" width="4.25" style="464" customWidth="1"/>
    <col min="5895" max="6144" width="10.25" style="464"/>
    <col min="6145" max="6145" width="1.25" style="464" customWidth="1"/>
    <col min="6146" max="6146" width="78.75" style="464" customWidth="1"/>
    <col min="6147" max="6149" width="10.25" style="464"/>
    <col min="6150" max="6150" width="4.25" style="464" customWidth="1"/>
    <col min="6151" max="6400" width="10.25" style="464"/>
    <col min="6401" max="6401" width="1.25" style="464" customWidth="1"/>
    <col min="6402" max="6402" width="78.75" style="464" customWidth="1"/>
    <col min="6403" max="6405" width="10.25" style="464"/>
    <col min="6406" max="6406" width="4.25" style="464" customWidth="1"/>
    <col min="6407" max="6656" width="10.25" style="464"/>
    <col min="6657" max="6657" width="1.25" style="464" customWidth="1"/>
    <col min="6658" max="6658" width="78.75" style="464" customWidth="1"/>
    <col min="6659" max="6661" width="10.25" style="464"/>
    <col min="6662" max="6662" width="4.25" style="464" customWidth="1"/>
    <col min="6663" max="6912" width="10.25" style="464"/>
    <col min="6913" max="6913" width="1.25" style="464" customWidth="1"/>
    <col min="6914" max="6914" width="78.75" style="464" customWidth="1"/>
    <col min="6915" max="6917" width="10.25" style="464"/>
    <col min="6918" max="6918" width="4.25" style="464" customWidth="1"/>
    <col min="6919" max="7168" width="10.25" style="464"/>
    <col min="7169" max="7169" width="1.25" style="464" customWidth="1"/>
    <col min="7170" max="7170" width="78.75" style="464" customWidth="1"/>
    <col min="7171" max="7173" width="10.25" style="464"/>
    <col min="7174" max="7174" width="4.25" style="464" customWidth="1"/>
    <col min="7175" max="7424" width="10.25" style="464"/>
    <col min="7425" max="7425" width="1.25" style="464" customWidth="1"/>
    <col min="7426" max="7426" width="78.75" style="464" customWidth="1"/>
    <col min="7427" max="7429" width="10.25" style="464"/>
    <col min="7430" max="7430" width="4.25" style="464" customWidth="1"/>
    <col min="7431" max="7680" width="10.25" style="464"/>
    <col min="7681" max="7681" width="1.25" style="464" customWidth="1"/>
    <col min="7682" max="7682" width="78.75" style="464" customWidth="1"/>
    <col min="7683" max="7685" width="10.25" style="464"/>
    <col min="7686" max="7686" width="4.25" style="464" customWidth="1"/>
    <col min="7687" max="7936" width="10.25" style="464"/>
    <col min="7937" max="7937" width="1.25" style="464" customWidth="1"/>
    <col min="7938" max="7938" width="78.75" style="464" customWidth="1"/>
    <col min="7939" max="7941" width="10.25" style="464"/>
    <col min="7942" max="7942" width="4.25" style="464" customWidth="1"/>
    <col min="7943" max="8192" width="10.25" style="464"/>
    <col min="8193" max="8193" width="1.25" style="464" customWidth="1"/>
    <col min="8194" max="8194" width="78.75" style="464" customWidth="1"/>
    <col min="8195" max="8197" width="10.25" style="464"/>
    <col min="8198" max="8198" width="4.25" style="464" customWidth="1"/>
    <col min="8199" max="8448" width="10.25" style="464"/>
    <col min="8449" max="8449" width="1.25" style="464" customWidth="1"/>
    <col min="8450" max="8450" width="78.75" style="464" customWidth="1"/>
    <col min="8451" max="8453" width="10.25" style="464"/>
    <col min="8454" max="8454" width="4.25" style="464" customWidth="1"/>
    <col min="8455" max="8704" width="10.25" style="464"/>
    <col min="8705" max="8705" width="1.25" style="464" customWidth="1"/>
    <col min="8706" max="8706" width="78.75" style="464" customWidth="1"/>
    <col min="8707" max="8709" width="10.25" style="464"/>
    <col min="8710" max="8710" width="4.25" style="464" customWidth="1"/>
    <col min="8711" max="8960" width="10.25" style="464"/>
    <col min="8961" max="8961" width="1.25" style="464" customWidth="1"/>
    <col min="8962" max="8962" width="78.75" style="464" customWidth="1"/>
    <col min="8963" max="8965" width="10.25" style="464"/>
    <col min="8966" max="8966" width="4.25" style="464" customWidth="1"/>
    <col min="8967" max="9216" width="10.25" style="464"/>
    <col min="9217" max="9217" width="1.25" style="464" customWidth="1"/>
    <col min="9218" max="9218" width="78.75" style="464" customWidth="1"/>
    <col min="9219" max="9221" width="10.25" style="464"/>
    <col min="9222" max="9222" width="4.25" style="464" customWidth="1"/>
    <col min="9223" max="9472" width="10.25" style="464"/>
    <col min="9473" max="9473" width="1.25" style="464" customWidth="1"/>
    <col min="9474" max="9474" width="78.75" style="464" customWidth="1"/>
    <col min="9475" max="9477" width="10.25" style="464"/>
    <col min="9478" max="9478" width="4.25" style="464" customWidth="1"/>
    <col min="9479" max="9728" width="10.25" style="464"/>
    <col min="9729" max="9729" width="1.25" style="464" customWidth="1"/>
    <col min="9730" max="9730" width="78.75" style="464" customWidth="1"/>
    <col min="9731" max="9733" width="10.25" style="464"/>
    <col min="9734" max="9734" width="4.25" style="464" customWidth="1"/>
    <col min="9735" max="9984" width="10.25" style="464"/>
    <col min="9985" max="9985" width="1.25" style="464" customWidth="1"/>
    <col min="9986" max="9986" width="78.75" style="464" customWidth="1"/>
    <col min="9987" max="9989" width="10.25" style="464"/>
    <col min="9990" max="9990" width="4.25" style="464" customWidth="1"/>
    <col min="9991" max="10240" width="10.25" style="464"/>
    <col min="10241" max="10241" width="1.25" style="464" customWidth="1"/>
    <col min="10242" max="10242" width="78.75" style="464" customWidth="1"/>
    <col min="10243" max="10245" width="10.25" style="464"/>
    <col min="10246" max="10246" width="4.25" style="464" customWidth="1"/>
    <col min="10247" max="10496" width="10.25" style="464"/>
    <col min="10497" max="10497" width="1.25" style="464" customWidth="1"/>
    <col min="10498" max="10498" width="78.75" style="464" customWidth="1"/>
    <col min="10499" max="10501" width="10.25" style="464"/>
    <col min="10502" max="10502" width="4.25" style="464" customWidth="1"/>
    <col min="10503" max="10752" width="10.25" style="464"/>
    <col min="10753" max="10753" width="1.25" style="464" customWidth="1"/>
    <col min="10754" max="10754" width="78.75" style="464" customWidth="1"/>
    <col min="10755" max="10757" width="10.25" style="464"/>
    <col min="10758" max="10758" width="4.25" style="464" customWidth="1"/>
    <col min="10759" max="11008" width="10.25" style="464"/>
    <col min="11009" max="11009" width="1.25" style="464" customWidth="1"/>
    <col min="11010" max="11010" width="78.75" style="464" customWidth="1"/>
    <col min="11011" max="11013" width="10.25" style="464"/>
    <col min="11014" max="11014" width="4.25" style="464" customWidth="1"/>
    <col min="11015" max="11264" width="10.25" style="464"/>
    <col min="11265" max="11265" width="1.25" style="464" customWidth="1"/>
    <col min="11266" max="11266" width="78.75" style="464" customWidth="1"/>
    <col min="11267" max="11269" width="10.25" style="464"/>
    <col min="11270" max="11270" width="4.25" style="464" customWidth="1"/>
    <col min="11271" max="11520" width="10.25" style="464"/>
    <col min="11521" max="11521" width="1.25" style="464" customWidth="1"/>
    <col min="11522" max="11522" width="78.75" style="464" customWidth="1"/>
    <col min="11523" max="11525" width="10.25" style="464"/>
    <col min="11526" max="11526" width="4.25" style="464" customWidth="1"/>
    <col min="11527" max="11776" width="10.25" style="464"/>
    <col min="11777" max="11777" width="1.25" style="464" customWidth="1"/>
    <col min="11778" max="11778" width="78.75" style="464" customWidth="1"/>
    <col min="11779" max="11781" width="10.25" style="464"/>
    <col min="11782" max="11782" width="4.25" style="464" customWidth="1"/>
    <col min="11783" max="12032" width="10.25" style="464"/>
    <col min="12033" max="12033" width="1.25" style="464" customWidth="1"/>
    <col min="12034" max="12034" width="78.75" style="464" customWidth="1"/>
    <col min="12035" max="12037" width="10.25" style="464"/>
    <col min="12038" max="12038" width="4.25" style="464" customWidth="1"/>
    <col min="12039" max="12288" width="10.25" style="464"/>
    <col min="12289" max="12289" width="1.25" style="464" customWidth="1"/>
    <col min="12290" max="12290" width="78.75" style="464" customWidth="1"/>
    <col min="12291" max="12293" width="10.25" style="464"/>
    <col min="12294" max="12294" width="4.25" style="464" customWidth="1"/>
    <col min="12295" max="12544" width="10.25" style="464"/>
    <col min="12545" max="12545" width="1.25" style="464" customWidth="1"/>
    <col min="12546" max="12546" width="78.75" style="464" customWidth="1"/>
    <col min="12547" max="12549" width="10.25" style="464"/>
    <col min="12550" max="12550" width="4.25" style="464" customWidth="1"/>
    <col min="12551" max="12800" width="10.25" style="464"/>
    <col min="12801" max="12801" width="1.25" style="464" customWidth="1"/>
    <col min="12802" max="12802" width="78.75" style="464" customWidth="1"/>
    <col min="12803" max="12805" width="10.25" style="464"/>
    <col min="12806" max="12806" width="4.25" style="464" customWidth="1"/>
    <col min="12807" max="13056" width="10.25" style="464"/>
    <col min="13057" max="13057" width="1.25" style="464" customWidth="1"/>
    <col min="13058" max="13058" width="78.75" style="464" customWidth="1"/>
    <col min="13059" max="13061" width="10.25" style="464"/>
    <col min="13062" max="13062" width="4.25" style="464" customWidth="1"/>
    <col min="13063" max="13312" width="10.25" style="464"/>
    <col min="13313" max="13313" width="1.25" style="464" customWidth="1"/>
    <col min="13314" max="13314" width="78.75" style="464" customWidth="1"/>
    <col min="13315" max="13317" width="10.25" style="464"/>
    <col min="13318" max="13318" width="4.25" style="464" customWidth="1"/>
    <col min="13319" max="13568" width="10.25" style="464"/>
    <col min="13569" max="13569" width="1.25" style="464" customWidth="1"/>
    <col min="13570" max="13570" width="78.75" style="464" customWidth="1"/>
    <col min="13571" max="13573" width="10.25" style="464"/>
    <col min="13574" max="13574" width="4.25" style="464" customWidth="1"/>
    <col min="13575" max="13824" width="10.25" style="464"/>
    <col min="13825" max="13825" width="1.25" style="464" customWidth="1"/>
    <col min="13826" max="13826" width="78.75" style="464" customWidth="1"/>
    <col min="13827" max="13829" width="10.25" style="464"/>
    <col min="13830" max="13830" width="4.25" style="464" customWidth="1"/>
    <col min="13831" max="14080" width="10.25" style="464"/>
    <col min="14081" max="14081" width="1.25" style="464" customWidth="1"/>
    <col min="14082" max="14082" width="78.75" style="464" customWidth="1"/>
    <col min="14083" max="14085" width="10.25" style="464"/>
    <col min="14086" max="14086" width="4.25" style="464" customWidth="1"/>
    <col min="14087" max="14336" width="10.25" style="464"/>
    <col min="14337" max="14337" width="1.25" style="464" customWidth="1"/>
    <col min="14338" max="14338" width="78.75" style="464" customWidth="1"/>
    <col min="14339" max="14341" width="10.25" style="464"/>
    <col min="14342" max="14342" width="4.25" style="464" customWidth="1"/>
    <col min="14343" max="14592" width="10.25" style="464"/>
    <col min="14593" max="14593" width="1.25" style="464" customWidth="1"/>
    <col min="14594" max="14594" width="78.75" style="464" customWidth="1"/>
    <col min="14595" max="14597" width="10.25" style="464"/>
    <col min="14598" max="14598" width="4.25" style="464" customWidth="1"/>
    <col min="14599" max="14848" width="10.25" style="464"/>
    <col min="14849" max="14849" width="1.25" style="464" customWidth="1"/>
    <col min="14850" max="14850" width="78.75" style="464" customWidth="1"/>
    <col min="14851" max="14853" width="10.25" style="464"/>
    <col min="14854" max="14854" width="4.25" style="464" customWidth="1"/>
    <col min="14855" max="15104" width="10.25" style="464"/>
    <col min="15105" max="15105" width="1.25" style="464" customWidth="1"/>
    <col min="15106" max="15106" width="78.75" style="464" customWidth="1"/>
    <col min="15107" max="15109" width="10.25" style="464"/>
    <col min="15110" max="15110" width="4.25" style="464" customWidth="1"/>
    <col min="15111" max="15360" width="10.25" style="464"/>
    <col min="15361" max="15361" width="1.25" style="464" customWidth="1"/>
    <col min="15362" max="15362" width="78.75" style="464" customWidth="1"/>
    <col min="15363" max="15365" width="10.25" style="464"/>
    <col min="15366" max="15366" width="4.25" style="464" customWidth="1"/>
    <col min="15367" max="15616" width="10.25" style="464"/>
    <col min="15617" max="15617" width="1.25" style="464" customWidth="1"/>
    <col min="15618" max="15618" width="78.75" style="464" customWidth="1"/>
    <col min="15619" max="15621" width="10.25" style="464"/>
    <col min="15622" max="15622" width="4.25" style="464" customWidth="1"/>
    <col min="15623" max="15872" width="10.25" style="464"/>
    <col min="15873" max="15873" width="1.25" style="464" customWidth="1"/>
    <col min="15874" max="15874" width="78.75" style="464" customWidth="1"/>
    <col min="15875" max="15877" width="10.25" style="464"/>
    <col min="15878" max="15878" width="4.25" style="464" customWidth="1"/>
    <col min="15879" max="16128" width="10.25" style="464"/>
    <col min="16129" max="16129" width="1.25" style="464" customWidth="1"/>
    <col min="16130" max="16130" width="78.75" style="464" customWidth="1"/>
    <col min="16131" max="16133" width="10.25" style="464"/>
    <col min="16134" max="16134" width="4.25" style="464" customWidth="1"/>
    <col min="16135" max="16384" width="10.25" style="464"/>
  </cols>
  <sheetData>
    <row r="1" spans="1:5" ht="39.75" customHeight="1" x14ac:dyDescent="0.2">
      <c r="A1" s="462"/>
      <c r="B1" s="463" t="s">
        <v>6</v>
      </c>
    </row>
    <row r="2" spans="1:5" ht="25.5" customHeight="1" x14ac:dyDescent="0.2">
      <c r="B2" s="465" t="s">
        <v>422</v>
      </c>
    </row>
    <row r="3" spans="1:5" ht="24.95" customHeight="1" x14ac:dyDescent="0.2">
      <c r="A3" s="466"/>
      <c r="B3" s="467" t="s">
        <v>423</v>
      </c>
    </row>
    <row r="4" spans="1:5" ht="24.75" customHeight="1" x14ac:dyDescent="0.2">
      <c r="A4" s="466"/>
      <c r="B4" s="468"/>
    </row>
    <row r="5" spans="1:5" s="471" customFormat="1" ht="60" x14ac:dyDescent="0.2">
      <c r="A5" s="469"/>
      <c r="B5" s="470" t="s">
        <v>424</v>
      </c>
      <c r="C5" s="469"/>
      <c r="D5" s="469"/>
      <c r="E5" s="469"/>
    </row>
    <row r="6" spans="1:5" s="471" customFormat="1" ht="10.15" customHeight="1" x14ac:dyDescent="0.2">
      <c r="A6" s="469"/>
      <c r="B6" s="470"/>
      <c r="C6" s="469"/>
      <c r="D6" s="469"/>
      <c r="E6" s="469"/>
    </row>
    <row r="7" spans="1:5" ht="96" x14ac:dyDescent="0.2">
      <c r="A7" s="466"/>
      <c r="B7" s="470" t="s">
        <v>425</v>
      </c>
      <c r="C7" s="466"/>
      <c r="D7" s="466"/>
      <c r="E7" s="466"/>
    </row>
    <row r="8" spans="1:5" ht="10.15" customHeight="1" x14ac:dyDescent="0.2">
      <c r="A8" s="466"/>
      <c r="B8" s="466"/>
      <c r="C8" s="466"/>
      <c r="D8" s="466"/>
      <c r="E8" s="466"/>
    </row>
    <row r="9" spans="1:5" ht="204" x14ac:dyDescent="0.2">
      <c r="A9" s="466"/>
      <c r="B9" s="470" t="s">
        <v>426</v>
      </c>
      <c r="C9" s="466"/>
      <c r="D9" s="466"/>
      <c r="E9" s="466"/>
    </row>
    <row r="10" spans="1:5" ht="10.15" customHeight="1" x14ac:dyDescent="0.2">
      <c r="A10" s="466"/>
      <c r="B10" s="472"/>
      <c r="C10" s="466"/>
      <c r="D10" s="466"/>
      <c r="E10" s="466"/>
    </row>
    <row r="11" spans="1:5" ht="36" x14ac:dyDescent="0.2">
      <c r="A11" s="466"/>
      <c r="B11" s="470" t="s">
        <v>427</v>
      </c>
      <c r="C11" s="466"/>
      <c r="D11" s="466"/>
      <c r="E11" s="466"/>
    </row>
    <row r="12" spans="1:5" ht="9" customHeight="1" x14ac:dyDescent="0.2">
      <c r="A12" s="466"/>
      <c r="B12" s="472"/>
      <c r="C12" s="466"/>
      <c r="D12" s="466"/>
      <c r="E12" s="466"/>
    </row>
    <row r="13" spans="1:5" ht="96" x14ac:dyDescent="0.2">
      <c r="A13" s="466"/>
      <c r="B13" s="470" t="s">
        <v>428</v>
      </c>
      <c r="C13" s="466"/>
      <c r="D13" s="466"/>
      <c r="E13" s="466"/>
    </row>
    <row r="14" spans="1:5" ht="9" customHeight="1" x14ac:dyDescent="0.2">
      <c r="A14" s="466"/>
      <c r="B14" s="472"/>
      <c r="C14" s="466"/>
      <c r="D14" s="466"/>
      <c r="E14" s="466"/>
    </row>
    <row r="15" spans="1:5" ht="96" x14ac:dyDescent="0.2">
      <c r="A15" s="466"/>
      <c r="B15" s="470" t="s">
        <v>429</v>
      </c>
      <c r="C15" s="466"/>
      <c r="D15" s="466"/>
      <c r="E15" s="466"/>
    </row>
    <row r="16" spans="1:5" ht="9" customHeight="1" x14ac:dyDescent="0.2">
      <c r="A16" s="466"/>
      <c r="B16" s="472"/>
      <c r="C16" s="466"/>
      <c r="D16" s="466"/>
      <c r="E16" s="466"/>
    </row>
    <row r="17" spans="1:8" ht="120" x14ac:dyDescent="0.2">
      <c r="A17" s="466"/>
      <c r="B17" s="470" t="s">
        <v>430</v>
      </c>
      <c r="C17" s="466"/>
      <c r="D17" s="466"/>
      <c r="E17" s="466"/>
    </row>
    <row r="18" spans="1:8" ht="9" customHeight="1" x14ac:dyDescent="0.2">
      <c r="A18" s="466"/>
      <c r="B18" s="472"/>
      <c r="C18" s="466"/>
      <c r="D18" s="466"/>
      <c r="E18" s="466"/>
    </row>
    <row r="19" spans="1:8" ht="168" x14ac:dyDescent="0.2">
      <c r="A19" s="466"/>
      <c r="B19" s="470" t="s">
        <v>431</v>
      </c>
      <c r="C19" s="466"/>
      <c r="D19" s="466"/>
      <c r="E19" s="466"/>
    </row>
    <row r="20" spans="1:8" ht="9" customHeight="1" x14ac:dyDescent="0.2">
      <c r="A20" s="466"/>
      <c r="B20" s="472"/>
      <c r="C20" s="466"/>
      <c r="D20" s="466"/>
      <c r="E20" s="466"/>
    </row>
    <row r="21" spans="1:8" ht="24" x14ac:dyDescent="0.2">
      <c r="A21" s="466"/>
      <c r="B21" s="470" t="s">
        <v>432</v>
      </c>
      <c r="C21" s="466"/>
      <c r="D21" s="466"/>
      <c r="E21" s="466"/>
    </row>
    <row r="22" spans="1:8" ht="9" customHeight="1" x14ac:dyDescent="0.2">
      <c r="A22" s="466"/>
      <c r="B22" s="472"/>
      <c r="C22" s="466"/>
      <c r="D22" s="466"/>
      <c r="E22" s="466"/>
    </row>
    <row r="23" spans="1:8" ht="96" x14ac:dyDescent="0.2">
      <c r="A23" s="466"/>
      <c r="B23" s="470" t="s">
        <v>433</v>
      </c>
      <c r="C23" s="466"/>
      <c r="D23" s="466"/>
      <c r="E23" s="466"/>
    </row>
    <row r="24" spans="1:8" ht="9" customHeight="1" x14ac:dyDescent="0.2">
      <c r="A24" s="466"/>
      <c r="B24" s="472"/>
      <c r="C24" s="466"/>
      <c r="D24" s="466"/>
      <c r="E24" s="466"/>
    </row>
    <row r="25" spans="1:8" ht="24" x14ac:dyDescent="0.2">
      <c r="A25" s="466"/>
      <c r="B25" s="470" t="s">
        <v>434</v>
      </c>
      <c r="C25" s="466"/>
      <c r="D25" s="466"/>
      <c r="E25" s="466"/>
    </row>
    <row r="26" spans="1:8" ht="24" x14ac:dyDescent="0.2">
      <c r="A26" s="466"/>
      <c r="B26" s="473" t="s">
        <v>435</v>
      </c>
      <c r="C26" s="473"/>
      <c r="D26" s="473"/>
      <c r="E26" s="473"/>
      <c r="F26" s="473"/>
      <c r="G26" s="473"/>
      <c r="H26" s="473"/>
    </row>
    <row r="27" spans="1:8" x14ac:dyDescent="0.2">
      <c r="A27" s="466"/>
      <c r="B27" s="473"/>
      <c r="C27" s="473"/>
      <c r="D27" s="473"/>
      <c r="E27" s="473"/>
      <c r="F27" s="473"/>
      <c r="G27" s="473"/>
      <c r="H27" s="473"/>
    </row>
    <row r="28" spans="1:8" x14ac:dyDescent="0.2">
      <c r="A28" s="466"/>
      <c r="B28" s="466"/>
      <c r="C28" s="466"/>
      <c r="D28" s="466"/>
      <c r="E28" s="466"/>
    </row>
    <row r="29" spans="1:8" x14ac:dyDescent="0.2">
      <c r="A29" s="466"/>
      <c r="B29" s="466"/>
      <c r="C29" s="466"/>
      <c r="D29" s="466"/>
      <c r="E29" s="466"/>
    </row>
    <row r="30" spans="1:8" x14ac:dyDescent="0.2">
      <c r="A30" s="460"/>
      <c r="B30" s="460"/>
      <c r="C30" s="460"/>
      <c r="D30" s="460"/>
      <c r="E30" s="460"/>
    </row>
    <row r="31" spans="1:8" x14ac:dyDescent="0.2">
      <c r="A31" s="466"/>
      <c r="B31" s="466"/>
      <c r="C31" s="466"/>
      <c r="D31" s="466"/>
      <c r="E31" s="466"/>
    </row>
    <row r="32" spans="1:8" x14ac:dyDescent="0.2">
      <c r="A32" s="466"/>
      <c r="B32" s="466"/>
      <c r="C32" s="466"/>
      <c r="D32" s="466"/>
      <c r="E32" s="466"/>
    </row>
    <row r="33" spans="1:9" ht="8.1" customHeight="1" x14ac:dyDescent="0.2">
      <c r="A33" s="466"/>
      <c r="B33" s="466"/>
      <c r="C33" s="466"/>
      <c r="D33" s="466"/>
      <c r="E33" s="466"/>
    </row>
    <row r="34" spans="1:9" ht="13.5" customHeight="1" x14ac:dyDescent="0.2">
      <c r="A34" s="466"/>
      <c r="B34" s="466"/>
      <c r="C34" s="466"/>
      <c r="D34" s="466"/>
      <c r="E34" s="466"/>
    </row>
    <row r="35" spans="1:9" x14ac:dyDescent="0.2">
      <c r="A35" s="466"/>
      <c r="B35" s="466"/>
      <c r="C35" s="466"/>
      <c r="D35" s="466"/>
      <c r="E35" s="466"/>
    </row>
    <row r="36" spans="1:9" x14ac:dyDescent="0.2">
      <c r="A36" s="466"/>
      <c r="B36" s="466"/>
      <c r="C36" s="466"/>
      <c r="D36" s="466"/>
      <c r="E36" s="466"/>
      <c r="I36" s="474"/>
    </row>
    <row r="37" spans="1:9" x14ac:dyDescent="0.2">
      <c r="A37" s="466"/>
      <c r="B37" s="466"/>
      <c r="C37" s="466"/>
      <c r="D37" s="466"/>
      <c r="E37" s="466"/>
    </row>
    <row r="38" spans="1:9" x14ac:dyDescent="0.2">
      <c r="A38" s="466"/>
      <c r="B38" s="466"/>
      <c r="C38" s="466"/>
      <c r="D38" s="466"/>
      <c r="E38" s="466"/>
    </row>
    <row r="39" spans="1:9" x14ac:dyDescent="0.2">
      <c r="A39" s="466"/>
      <c r="B39" s="466"/>
      <c r="C39" s="466"/>
      <c r="D39" s="466"/>
      <c r="E39" s="466"/>
    </row>
    <row r="40" spans="1:9" ht="33" customHeight="1" x14ac:dyDescent="0.2">
      <c r="A40" s="466"/>
      <c r="B40" s="466"/>
      <c r="C40" s="466"/>
      <c r="D40" s="466"/>
      <c r="E40" s="466"/>
    </row>
    <row r="41" spans="1:9" ht="16.5" customHeight="1" x14ac:dyDescent="0.2">
      <c r="A41" s="466"/>
      <c r="B41" s="466"/>
      <c r="C41" s="466"/>
      <c r="D41" s="466"/>
      <c r="E41" s="466"/>
    </row>
    <row r="42" spans="1:9" x14ac:dyDescent="0.2">
      <c r="A42" s="466"/>
      <c r="B42" s="466"/>
      <c r="C42" s="466"/>
      <c r="D42" s="466"/>
      <c r="E42" s="466"/>
    </row>
    <row r="43" spans="1:9" x14ac:dyDescent="0.2">
      <c r="A43" s="466"/>
      <c r="B43" s="466"/>
      <c r="C43" s="466"/>
      <c r="D43" s="466"/>
      <c r="E43" s="466"/>
    </row>
    <row r="44" spans="1:9" x14ac:dyDescent="0.2">
      <c r="A44" s="466"/>
      <c r="B44" s="466"/>
      <c r="C44" s="466"/>
      <c r="D44" s="466"/>
      <c r="E44" s="466"/>
    </row>
    <row r="45" spans="1:9" x14ac:dyDescent="0.2">
      <c r="A45" s="466"/>
      <c r="B45" s="466"/>
      <c r="C45" s="466"/>
      <c r="D45" s="466"/>
      <c r="E45" s="466"/>
    </row>
    <row r="46" spans="1:9" x14ac:dyDescent="0.2">
      <c r="A46" s="466"/>
      <c r="B46" s="466"/>
      <c r="C46" s="466"/>
      <c r="D46" s="466"/>
      <c r="E46" s="466"/>
    </row>
    <row r="47" spans="1:9" x14ac:dyDescent="0.2">
      <c r="A47" s="466"/>
      <c r="B47" s="466"/>
      <c r="C47" s="466"/>
      <c r="D47" s="466"/>
      <c r="E47" s="466"/>
    </row>
    <row r="48" spans="1:9" x14ac:dyDescent="0.2">
      <c r="A48" s="466"/>
      <c r="B48" s="466"/>
      <c r="C48" s="466"/>
      <c r="D48" s="466"/>
      <c r="E48" s="466"/>
    </row>
    <row r="49" spans="1:5" x14ac:dyDescent="0.2">
      <c r="A49" s="466"/>
      <c r="B49" s="466"/>
      <c r="C49" s="466"/>
      <c r="D49" s="466"/>
      <c r="E49" s="466"/>
    </row>
    <row r="50" spans="1:5" x14ac:dyDescent="0.2">
      <c r="A50" s="466"/>
      <c r="B50" s="466"/>
      <c r="C50" s="466"/>
      <c r="D50" s="466"/>
      <c r="E50" s="466"/>
    </row>
    <row r="51" spans="1:5"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row r="59" spans="1:5" x14ac:dyDescent="0.2">
      <c r="A59" s="466"/>
      <c r="B59" s="466"/>
      <c r="C59" s="466"/>
      <c r="D59" s="466"/>
      <c r="E59" s="466"/>
    </row>
    <row r="60" spans="1:5" x14ac:dyDescent="0.2">
      <c r="A60" s="466"/>
      <c r="B60" s="466"/>
      <c r="C60" s="466"/>
      <c r="D60" s="466"/>
      <c r="E60" s="466"/>
    </row>
    <row r="61" spans="1:5" x14ac:dyDescent="0.2">
      <c r="A61" s="466"/>
      <c r="B61" s="466"/>
      <c r="C61" s="466"/>
      <c r="D61" s="466"/>
      <c r="E61" s="466"/>
    </row>
    <row r="62" spans="1:5" x14ac:dyDescent="0.2">
      <c r="A62" s="466"/>
      <c r="B62" s="466"/>
      <c r="C62" s="466"/>
      <c r="D62" s="466"/>
      <c r="E62" s="466"/>
    </row>
    <row r="63" spans="1:5" x14ac:dyDescent="0.2">
      <c r="A63" s="466"/>
      <c r="B63" s="466"/>
      <c r="C63" s="466"/>
      <c r="D63" s="466"/>
      <c r="E63" s="466"/>
    </row>
    <row r="64" spans="1:5" x14ac:dyDescent="0.2">
      <c r="A64" s="466"/>
      <c r="B64" s="466"/>
      <c r="C64" s="466"/>
      <c r="D64" s="466"/>
      <c r="E64" s="466"/>
    </row>
    <row r="65" spans="1:5" x14ac:dyDescent="0.2">
      <c r="A65" s="466"/>
      <c r="B65" s="466"/>
      <c r="C65" s="466"/>
      <c r="D65" s="466"/>
      <c r="E65" s="466"/>
    </row>
    <row r="66" spans="1:5" x14ac:dyDescent="0.2">
      <c r="A66" s="466"/>
      <c r="B66" s="466"/>
      <c r="C66" s="466"/>
      <c r="D66" s="466"/>
      <c r="E66" s="466"/>
    </row>
    <row r="67" spans="1:5" x14ac:dyDescent="0.2">
      <c r="A67" s="466"/>
      <c r="B67" s="466"/>
      <c r="C67" s="466"/>
      <c r="D67" s="466"/>
      <c r="E67" s="466"/>
    </row>
    <row r="68" spans="1:5" x14ac:dyDescent="0.2">
      <c r="A68" s="466"/>
      <c r="B68" s="466"/>
      <c r="C68" s="466"/>
      <c r="D68" s="466"/>
      <c r="E68" s="466"/>
    </row>
    <row r="69" spans="1:5" x14ac:dyDescent="0.2">
      <c r="A69" s="466"/>
      <c r="B69" s="466"/>
      <c r="C69" s="466"/>
      <c r="D69" s="466"/>
      <c r="E69" s="466"/>
    </row>
    <row r="70" spans="1:5" x14ac:dyDescent="0.2">
      <c r="A70" s="466"/>
      <c r="B70" s="466"/>
      <c r="C70" s="466"/>
      <c r="D70" s="466"/>
      <c r="E70" s="466"/>
    </row>
    <row r="71" spans="1:5" x14ac:dyDescent="0.2">
      <c r="A71" s="466"/>
      <c r="B71" s="466"/>
      <c r="C71" s="466"/>
      <c r="D71" s="466"/>
      <c r="E71" s="466"/>
    </row>
    <row r="72" spans="1:5" x14ac:dyDescent="0.2">
      <c r="A72" s="466"/>
      <c r="B72" s="466"/>
      <c r="C72" s="466"/>
      <c r="D72" s="466"/>
      <c r="E72" s="466"/>
    </row>
    <row r="73" spans="1:5" x14ac:dyDescent="0.2">
      <c r="A73" s="466"/>
      <c r="B73" s="466"/>
      <c r="C73" s="466"/>
      <c r="D73" s="466"/>
      <c r="E73" s="466"/>
    </row>
    <row r="74" spans="1:5" x14ac:dyDescent="0.2">
      <c r="A74" s="466"/>
      <c r="B74" s="466"/>
      <c r="C74" s="466"/>
      <c r="D74" s="466"/>
      <c r="E74" s="466"/>
    </row>
    <row r="75" spans="1:5" x14ac:dyDescent="0.2">
      <c r="A75" s="466"/>
      <c r="B75" s="466"/>
      <c r="C75" s="466"/>
      <c r="D75" s="466"/>
      <c r="E75" s="466"/>
    </row>
    <row r="76" spans="1:5" x14ac:dyDescent="0.2">
      <c r="A76" s="466"/>
      <c r="B76" s="466"/>
      <c r="C76" s="466"/>
      <c r="D76" s="466"/>
      <c r="E76" s="466"/>
    </row>
    <row r="77" spans="1:5" x14ac:dyDescent="0.2">
      <c r="A77" s="466"/>
      <c r="B77" s="466"/>
      <c r="C77" s="466"/>
      <c r="D77" s="466"/>
      <c r="E77" s="466"/>
    </row>
    <row r="78" spans="1:5" x14ac:dyDescent="0.2">
      <c r="A78" s="466"/>
      <c r="B78" s="466"/>
      <c r="C78" s="466"/>
      <c r="D78" s="466"/>
      <c r="E78" s="466"/>
    </row>
    <row r="79" spans="1:5" x14ac:dyDescent="0.2">
      <c r="A79" s="466"/>
      <c r="B79" s="466"/>
      <c r="C79" s="466"/>
      <c r="D79" s="466"/>
      <c r="E79" s="466"/>
    </row>
    <row r="80" spans="1:5" x14ac:dyDescent="0.2">
      <c r="A80" s="466"/>
      <c r="B80" s="466"/>
      <c r="C80" s="466"/>
      <c r="D80" s="466"/>
      <c r="E80" s="466"/>
    </row>
    <row r="81" spans="1:5" x14ac:dyDescent="0.2">
      <c r="A81" s="466"/>
      <c r="B81" s="466"/>
      <c r="C81" s="466"/>
      <c r="D81" s="466"/>
      <c r="E81" s="466"/>
    </row>
    <row r="82" spans="1:5" x14ac:dyDescent="0.2">
      <c r="A82" s="466"/>
      <c r="B82" s="466"/>
      <c r="C82" s="466"/>
      <c r="D82" s="466"/>
      <c r="E82" s="466"/>
    </row>
    <row r="83" spans="1:5" x14ac:dyDescent="0.2">
      <c r="A83" s="466"/>
      <c r="B83" s="466"/>
      <c r="C83" s="466"/>
      <c r="D83" s="466"/>
      <c r="E83" s="466"/>
    </row>
    <row r="84" spans="1:5" x14ac:dyDescent="0.2">
      <c r="A84" s="466"/>
      <c r="B84" s="466"/>
      <c r="C84" s="466"/>
      <c r="D84" s="466"/>
      <c r="E84" s="466"/>
    </row>
    <row r="85" spans="1:5" x14ac:dyDescent="0.2">
      <c r="A85" s="466"/>
      <c r="B85" s="466"/>
      <c r="C85" s="466"/>
      <c r="D85" s="466"/>
      <c r="E85" s="466"/>
    </row>
    <row r="86" spans="1:5" x14ac:dyDescent="0.2">
      <c r="A86" s="466"/>
      <c r="B86" s="466"/>
      <c r="C86" s="466"/>
      <c r="D86" s="466"/>
      <c r="E86" s="466"/>
    </row>
    <row r="87" spans="1:5" x14ac:dyDescent="0.2">
      <c r="A87" s="466"/>
      <c r="B87" s="466"/>
      <c r="C87" s="466"/>
      <c r="D87" s="466"/>
      <c r="E87" s="466"/>
    </row>
    <row r="88" spans="1:5" x14ac:dyDescent="0.2">
      <c r="A88" s="466"/>
      <c r="B88" s="466"/>
      <c r="C88" s="466"/>
      <c r="D88" s="466"/>
      <c r="E88" s="466"/>
    </row>
    <row r="89" spans="1:5" x14ac:dyDescent="0.2">
      <c r="A89" s="466"/>
      <c r="B89" s="466"/>
      <c r="C89" s="466"/>
      <c r="D89" s="466"/>
      <c r="E89" s="466"/>
    </row>
    <row r="90" spans="1:5" x14ac:dyDescent="0.2">
      <c r="A90" s="466"/>
      <c r="B90" s="466"/>
      <c r="C90" s="466"/>
      <c r="D90" s="466"/>
      <c r="E90" s="466"/>
    </row>
    <row r="91" spans="1:5" x14ac:dyDescent="0.2">
      <c r="A91" s="466"/>
      <c r="B91" s="466"/>
      <c r="C91" s="466"/>
      <c r="D91" s="466"/>
      <c r="E91" s="466"/>
    </row>
    <row r="92" spans="1:5" x14ac:dyDescent="0.2">
      <c r="A92" s="466"/>
      <c r="B92" s="466"/>
      <c r="C92" s="466"/>
      <c r="D92" s="466"/>
      <c r="E92" s="466"/>
    </row>
    <row r="93" spans="1:5" x14ac:dyDescent="0.2">
      <c r="A93" s="466"/>
      <c r="B93" s="466"/>
      <c r="C93" s="466"/>
      <c r="D93" s="466"/>
      <c r="E93" s="466"/>
    </row>
    <row r="94" spans="1:5" x14ac:dyDescent="0.2">
      <c r="A94" s="466"/>
      <c r="B94" s="466"/>
      <c r="C94" s="466"/>
      <c r="D94" s="466"/>
      <c r="E94" s="466"/>
    </row>
    <row r="95" spans="1:5" x14ac:dyDescent="0.2">
      <c r="A95" s="466"/>
      <c r="B95" s="466"/>
      <c r="C95" s="466"/>
      <c r="D95" s="466"/>
      <c r="E95" s="466"/>
    </row>
    <row r="96" spans="1:5" x14ac:dyDescent="0.2">
      <c r="A96" s="466"/>
      <c r="B96" s="466"/>
      <c r="C96" s="466"/>
      <c r="D96" s="466"/>
      <c r="E96" s="466"/>
    </row>
    <row r="97" spans="1:5" x14ac:dyDescent="0.2">
      <c r="A97" s="466"/>
      <c r="B97" s="466"/>
      <c r="C97" s="466"/>
      <c r="D97" s="466"/>
      <c r="E97" s="466"/>
    </row>
    <row r="98" spans="1:5" x14ac:dyDescent="0.2">
      <c r="A98" s="466"/>
      <c r="B98" s="466"/>
      <c r="C98" s="466"/>
      <c r="D98" s="466"/>
      <c r="E98" s="466"/>
    </row>
    <row r="99" spans="1:5" x14ac:dyDescent="0.2">
      <c r="A99" s="466"/>
      <c r="B99" s="466"/>
      <c r="C99" s="466"/>
      <c r="D99" s="466"/>
      <c r="E99" s="466"/>
    </row>
    <row r="100" spans="1:5" x14ac:dyDescent="0.2">
      <c r="A100" s="466"/>
      <c r="B100" s="466"/>
      <c r="C100" s="466"/>
      <c r="D100" s="466"/>
      <c r="E100" s="466"/>
    </row>
    <row r="101" spans="1:5" x14ac:dyDescent="0.2">
      <c r="A101" s="466"/>
      <c r="B101" s="466"/>
      <c r="C101" s="466"/>
      <c r="D101" s="466"/>
      <c r="E101" s="466"/>
    </row>
    <row r="102" spans="1:5" x14ac:dyDescent="0.2">
      <c r="A102" s="466"/>
      <c r="B102" s="466"/>
      <c r="C102" s="466"/>
      <c r="D102" s="466"/>
      <c r="E102" s="466"/>
    </row>
    <row r="103" spans="1:5" x14ac:dyDescent="0.2">
      <c r="A103" s="466"/>
      <c r="B103" s="466"/>
      <c r="C103" s="466"/>
      <c r="D103" s="466"/>
      <c r="E103" s="466"/>
    </row>
    <row r="104" spans="1:5" x14ac:dyDescent="0.2">
      <c r="A104" s="466"/>
      <c r="B104" s="466"/>
      <c r="C104" s="466"/>
      <c r="D104" s="466"/>
      <c r="E104" s="466"/>
    </row>
    <row r="105" spans="1:5" x14ac:dyDescent="0.2">
      <c r="A105" s="466"/>
      <c r="B105" s="466"/>
      <c r="C105" s="466"/>
      <c r="D105" s="466"/>
      <c r="E105" s="466"/>
    </row>
    <row r="106" spans="1:5" x14ac:dyDescent="0.2">
      <c r="A106" s="466"/>
      <c r="B106" s="466"/>
      <c r="C106" s="466"/>
      <c r="D106" s="466"/>
      <c r="E106" s="466"/>
    </row>
    <row r="107" spans="1:5" x14ac:dyDescent="0.2">
      <c r="A107" s="466"/>
      <c r="B107" s="466"/>
      <c r="C107" s="466"/>
      <c r="D107" s="466"/>
      <c r="E107" s="466"/>
    </row>
    <row r="108" spans="1:5" x14ac:dyDescent="0.2">
      <c r="A108" s="466"/>
      <c r="B108" s="466"/>
      <c r="C108" s="466"/>
      <c r="D108" s="466"/>
      <c r="E108" s="466"/>
    </row>
    <row r="109" spans="1:5" x14ac:dyDescent="0.2">
      <c r="A109" s="466"/>
      <c r="B109" s="466"/>
      <c r="C109" s="466"/>
      <c r="D109" s="466"/>
      <c r="E109" s="466"/>
    </row>
    <row r="110" spans="1:5" x14ac:dyDescent="0.2">
      <c r="A110" s="466"/>
      <c r="B110" s="466"/>
      <c r="C110" s="466"/>
      <c r="D110" s="466"/>
      <c r="E110" s="466"/>
    </row>
    <row r="111" spans="1:5" x14ac:dyDescent="0.2">
      <c r="A111" s="466"/>
      <c r="B111" s="466"/>
      <c r="C111" s="466"/>
      <c r="D111" s="466"/>
      <c r="E111" s="466"/>
    </row>
    <row r="112" spans="1:5" x14ac:dyDescent="0.2">
      <c r="A112" s="466"/>
      <c r="B112" s="466"/>
      <c r="C112" s="466"/>
      <c r="D112" s="466"/>
      <c r="E112" s="466"/>
    </row>
    <row r="113" spans="1:5" x14ac:dyDescent="0.2">
      <c r="A113" s="466"/>
      <c r="B113" s="466"/>
      <c r="C113" s="466"/>
      <c r="D113" s="466"/>
      <c r="E113" s="466"/>
    </row>
    <row r="114" spans="1:5" x14ac:dyDescent="0.2">
      <c r="A114" s="466"/>
      <c r="B114" s="466"/>
      <c r="C114" s="466"/>
      <c r="D114" s="466"/>
      <c r="E114" s="466"/>
    </row>
    <row r="115" spans="1:5" x14ac:dyDescent="0.2">
      <c r="A115" s="466"/>
      <c r="B115" s="466"/>
      <c r="C115" s="466"/>
      <c r="D115" s="466"/>
      <c r="E115" s="466"/>
    </row>
    <row r="116" spans="1:5" x14ac:dyDescent="0.2">
      <c r="A116" s="466"/>
      <c r="B116" s="466"/>
      <c r="C116" s="466"/>
      <c r="D116" s="466"/>
      <c r="E116" s="466"/>
    </row>
    <row r="117" spans="1:5" x14ac:dyDescent="0.2">
      <c r="A117" s="466"/>
      <c r="B117" s="466"/>
      <c r="C117" s="466"/>
      <c r="D117" s="466"/>
      <c r="E117" s="466"/>
    </row>
    <row r="118" spans="1:5" x14ac:dyDescent="0.2">
      <c r="A118" s="466"/>
      <c r="B118" s="466"/>
      <c r="C118" s="466"/>
      <c r="D118" s="466"/>
      <c r="E118" s="466"/>
    </row>
    <row r="119" spans="1:5" x14ac:dyDescent="0.2">
      <c r="A119" s="466"/>
      <c r="B119" s="466"/>
      <c r="C119" s="466"/>
      <c r="D119" s="466"/>
      <c r="E119" s="466"/>
    </row>
    <row r="120" spans="1:5" x14ac:dyDescent="0.2">
      <c r="A120" s="466"/>
      <c r="B120" s="466"/>
      <c r="C120" s="466"/>
      <c r="D120" s="466"/>
      <c r="E120" s="466"/>
    </row>
    <row r="121" spans="1:5" x14ac:dyDescent="0.2">
      <c r="A121" s="466"/>
      <c r="B121" s="466"/>
      <c r="C121" s="466"/>
      <c r="D121" s="466"/>
      <c r="E121" s="466"/>
    </row>
    <row r="122" spans="1:5" x14ac:dyDescent="0.2">
      <c r="A122" s="466"/>
      <c r="B122" s="466"/>
      <c r="C122" s="466"/>
      <c r="D122" s="466"/>
      <c r="E122" s="466"/>
    </row>
    <row r="123" spans="1:5" x14ac:dyDescent="0.2">
      <c r="A123" s="466"/>
      <c r="B123" s="466"/>
      <c r="C123" s="466"/>
      <c r="D123" s="466"/>
      <c r="E123" s="466"/>
    </row>
    <row r="124" spans="1:5" x14ac:dyDescent="0.2">
      <c r="A124" s="466"/>
      <c r="B124" s="466"/>
      <c r="C124" s="466"/>
      <c r="D124" s="466"/>
      <c r="E124" s="466"/>
    </row>
    <row r="125" spans="1:5" x14ac:dyDescent="0.2">
      <c r="A125" s="466"/>
      <c r="B125" s="466"/>
      <c r="C125" s="466"/>
      <c r="D125" s="466"/>
      <c r="E125" s="466"/>
    </row>
    <row r="126" spans="1:5" x14ac:dyDescent="0.2">
      <c r="A126" s="466"/>
      <c r="B126" s="466"/>
      <c r="C126" s="466"/>
      <c r="D126" s="466"/>
      <c r="E126" s="466"/>
    </row>
    <row r="127" spans="1:5" x14ac:dyDescent="0.2">
      <c r="A127" s="466"/>
      <c r="B127" s="466"/>
      <c r="C127" s="466"/>
      <c r="D127" s="466"/>
      <c r="E127" s="466"/>
    </row>
    <row r="128" spans="1:5" x14ac:dyDescent="0.2">
      <c r="A128" s="466"/>
      <c r="B128" s="466"/>
      <c r="C128" s="466"/>
      <c r="D128" s="466"/>
      <c r="E128" s="466"/>
    </row>
    <row r="129" spans="1:5" x14ac:dyDescent="0.2">
      <c r="A129" s="466"/>
      <c r="B129" s="466"/>
      <c r="C129" s="466"/>
      <c r="D129" s="466"/>
      <c r="E129" s="466"/>
    </row>
    <row r="130" spans="1:5" x14ac:dyDescent="0.2">
      <c r="A130" s="466"/>
      <c r="B130" s="466"/>
      <c r="C130" s="466"/>
      <c r="D130" s="466"/>
      <c r="E130" s="466"/>
    </row>
    <row r="131" spans="1:5" x14ac:dyDescent="0.2">
      <c r="A131" s="466"/>
      <c r="B131" s="466"/>
      <c r="C131" s="466"/>
      <c r="D131" s="466"/>
      <c r="E131" s="466"/>
    </row>
    <row r="132" spans="1:5" x14ac:dyDescent="0.2">
      <c r="A132" s="466"/>
      <c r="B132" s="466"/>
      <c r="C132" s="466"/>
      <c r="D132" s="466"/>
      <c r="E132" s="466"/>
    </row>
    <row r="133" spans="1:5" x14ac:dyDescent="0.2">
      <c r="A133" s="466"/>
      <c r="B133" s="466"/>
      <c r="C133" s="466"/>
      <c r="D133" s="466"/>
      <c r="E133" s="466"/>
    </row>
    <row r="134" spans="1:5" x14ac:dyDescent="0.2">
      <c r="A134" s="466"/>
      <c r="B134" s="466"/>
      <c r="C134" s="466"/>
      <c r="D134" s="466"/>
      <c r="E134" s="466"/>
    </row>
    <row r="135" spans="1:5" x14ac:dyDescent="0.2">
      <c r="A135" s="466"/>
      <c r="B135" s="466"/>
      <c r="C135" s="466"/>
      <c r="D135" s="466"/>
      <c r="E135" s="466"/>
    </row>
    <row r="136" spans="1:5" x14ac:dyDescent="0.2">
      <c r="A136" s="466"/>
      <c r="B136" s="466"/>
      <c r="C136" s="466"/>
      <c r="D136" s="466"/>
      <c r="E136" s="466"/>
    </row>
    <row r="137" spans="1:5" x14ac:dyDescent="0.2">
      <c r="A137" s="466"/>
      <c r="B137" s="466"/>
      <c r="C137" s="466"/>
      <c r="D137" s="466"/>
      <c r="E137" s="466"/>
    </row>
    <row r="138" spans="1:5" x14ac:dyDescent="0.2">
      <c r="A138" s="466"/>
      <c r="B138" s="466"/>
      <c r="C138" s="466"/>
      <c r="D138" s="466"/>
      <c r="E138" s="466"/>
    </row>
    <row r="139" spans="1:5" x14ac:dyDescent="0.2">
      <c r="A139" s="466"/>
      <c r="B139" s="466"/>
      <c r="C139" s="466"/>
      <c r="D139" s="466"/>
      <c r="E139" s="466"/>
    </row>
    <row r="140" spans="1:5" x14ac:dyDescent="0.2">
      <c r="A140" s="466"/>
      <c r="B140" s="466"/>
      <c r="C140" s="466"/>
      <c r="D140" s="466"/>
      <c r="E140" s="466"/>
    </row>
    <row r="141" spans="1:5" x14ac:dyDescent="0.2">
      <c r="A141" s="466"/>
      <c r="B141" s="466"/>
      <c r="C141" s="466"/>
      <c r="D141" s="466"/>
      <c r="E141" s="466"/>
    </row>
    <row r="142" spans="1:5" x14ac:dyDescent="0.2">
      <c r="A142" s="466"/>
      <c r="B142" s="466"/>
      <c r="C142" s="466"/>
      <c r="D142" s="466"/>
      <c r="E142" s="466"/>
    </row>
    <row r="143" spans="1:5" x14ac:dyDescent="0.2">
      <c r="A143" s="466"/>
      <c r="B143" s="466"/>
      <c r="C143" s="466"/>
      <c r="D143" s="466"/>
      <c r="E143" s="466"/>
    </row>
    <row r="144" spans="1:5" x14ac:dyDescent="0.2">
      <c r="A144" s="466"/>
      <c r="B144" s="466"/>
      <c r="C144" s="466"/>
      <c r="D144" s="466"/>
      <c r="E144" s="466"/>
    </row>
    <row r="145" spans="1:5" x14ac:dyDescent="0.2">
      <c r="A145" s="466"/>
      <c r="B145" s="466"/>
      <c r="C145" s="466"/>
      <c r="D145" s="466"/>
      <c r="E145" s="466"/>
    </row>
    <row r="146" spans="1:5" x14ac:dyDescent="0.2">
      <c r="A146" s="466"/>
      <c r="B146" s="466"/>
      <c r="C146" s="466"/>
      <c r="D146" s="466"/>
      <c r="E146" s="466"/>
    </row>
    <row r="147" spans="1:5" x14ac:dyDescent="0.2">
      <c r="A147" s="466"/>
      <c r="B147" s="466"/>
      <c r="C147" s="466"/>
      <c r="D147" s="466"/>
      <c r="E147" s="466"/>
    </row>
    <row r="148" spans="1:5" x14ac:dyDescent="0.2">
      <c r="A148" s="466"/>
      <c r="B148" s="466"/>
      <c r="C148" s="466"/>
      <c r="D148" s="466"/>
      <c r="E148" s="466"/>
    </row>
    <row r="149" spans="1:5" x14ac:dyDescent="0.2">
      <c r="A149" s="466"/>
      <c r="B149" s="466"/>
      <c r="C149" s="466"/>
      <c r="D149" s="466"/>
      <c r="E149" s="466"/>
    </row>
    <row r="150" spans="1:5" x14ac:dyDescent="0.2">
      <c r="A150" s="466"/>
      <c r="B150" s="466"/>
      <c r="C150" s="466"/>
      <c r="D150" s="466"/>
      <c r="E150" s="466"/>
    </row>
    <row r="151" spans="1:5" x14ac:dyDescent="0.2">
      <c r="A151" s="466"/>
      <c r="B151" s="466"/>
      <c r="C151" s="466"/>
      <c r="D151" s="466"/>
      <c r="E151" s="466"/>
    </row>
    <row r="152" spans="1:5" x14ac:dyDescent="0.2">
      <c r="A152" s="466"/>
      <c r="B152" s="466"/>
      <c r="C152" s="466"/>
      <c r="D152" s="466"/>
      <c r="E152" s="466"/>
    </row>
    <row r="153" spans="1:5" x14ac:dyDescent="0.2">
      <c r="A153" s="466"/>
      <c r="B153" s="466"/>
      <c r="C153" s="466"/>
      <c r="D153" s="466"/>
      <c r="E153" s="466"/>
    </row>
    <row r="154" spans="1:5" x14ac:dyDescent="0.2">
      <c r="A154" s="466"/>
      <c r="B154" s="466"/>
      <c r="C154" s="466"/>
      <c r="D154" s="466"/>
      <c r="E154" s="466"/>
    </row>
    <row r="155" spans="1:5" x14ac:dyDescent="0.2">
      <c r="A155" s="466"/>
      <c r="B155" s="466"/>
      <c r="C155" s="466"/>
      <c r="D155" s="466"/>
      <c r="E155" s="466"/>
    </row>
    <row r="156" spans="1:5" x14ac:dyDescent="0.2">
      <c r="A156" s="466"/>
      <c r="B156" s="466"/>
      <c r="C156" s="466"/>
      <c r="D156" s="466"/>
      <c r="E156" s="466"/>
    </row>
    <row r="157" spans="1:5" x14ac:dyDescent="0.2">
      <c r="A157" s="466"/>
      <c r="B157" s="466"/>
      <c r="C157" s="466"/>
      <c r="D157" s="466"/>
      <c r="E157" s="466"/>
    </row>
    <row r="158" spans="1:5" x14ac:dyDescent="0.2">
      <c r="A158" s="466"/>
      <c r="B158" s="466"/>
      <c r="C158" s="466"/>
      <c r="D158" s="466"/>
      <c r="E158" s="466"/>
    </row>
    <row r="159" spans="1:5" x14ac:dyDescent="0.2">
      <c r="A159" s="466"/>
      <c r="B159" s="466"/>
      <c r="C159" s="466"/>
      <c r="D159" s="466"/>
      <c r="E159" s="466"/>
    </row>
    <row r="160" spans="1:5" x14ac:dyDescent="0.2">
      <c r="A160" s="466"/>
      <c r="B160" s="466"/>
      <c r="C160" s="466"/>
      <c r="D160" s="466"/>
      <c r="E160" s="466"/>
    </row>
    <row r="161" spans="1:5" x14ac:dyDescent="0.2">
      <c r="A161" s="466"/>
      <c r="B161" s="466"/>
      <c r="C161" s="466"/>
      <c r="D161" s="466"/>
      <c r="E161" s="466"/>
    </row>
    <row r="162" spans="1:5" x14ac:dyDescent="0.2">
      <c r="A162" s="466"/>
      <c r="B162" s="466"/>
      <c r="C162" s="466"/>
      <c r="D162" s="466"/>
      <c r="E162" s="466"/>
    </row>
    <row r="163" spans="1:5" x14ac:dyDescent="0.2">
      <c r="A163" s="466"/>
      <c r="B163" s="466"/>
      <c r="C163" s="466"/>
      <c r="D163" s="466"/>
      <c r="E163" s="466"/>
    </row>
    <row r="164" spans="1:5" x14ac:dyDescent="0.2">
      <c r="A164" s="466"/>
      <c r="B164" s="466"/>
      <c r="C164" s="466"/>
      <c r="D164" s="466"/>
      <c r="E164" s="466"/>
    </row>
    <row r="165" spans="1:5" x14ac:dyDescent="0.2">
      <c r="A165" s="466"/>
      <c r="B165" s="466"/>
      <c r="C165" s="466"/>
      <c r="D165" s="466"/>
      <c r="E165" s="466"/>
    </row>
    <row r="166" spans="1:5" x14ac:dyDescent="0.2">
      <c r="A166" s="466"/>
      <c r="B166" s="466"/>
      <c r="C166" s="466"/>
      <c r="D166" s="466"/>
      <c r="E166" s="466"/>
    </row>
    <row r="167" spans="1:5" x14ac:dyDescent="0.2">
      <c r="A167" s="466"/>
      <c r="B167" s="466"/>
      <c r="C167" s="466"/>
      <c r="D167" s="466"/>
      <c r="E167" s="466"/>
    </row>
    <row r="168" spans="1:5" x14ac:dyDescent="0.2">
      <c r="A168" s="466"/>
      <c r="B168" s="466"/>
      <c r="C168" s="466"/>
      <c r="D168" s="466"/>
      <c r="E168" s="466"/>
    </row>
    <row r="169" spans="1:5" x14ac:dyDescent="0.2">
      <c r="A169" s="466"/>
      <c r="B169" s="466"/>
      <c r="C169" s="466"/>
      <c r="D169" s="466"/>
      <c r="E169" s="466"/>
    </row>
    <row r="170" spans="1:5" x14ac:dyDescent="0.2">
      <c r="A170" s="466"/>
      <c r="B170" s="466"/>
      <c r="C170" s="466"/>
      <c r="D170" s="466"/>
      <c r="E170" s="466"/>
    </row>
    <row r="171" spans="1:5" x14ac:dyDescent="0.2">
      <c r="A171" s="466"/>
      <c r="B171" s="466"/>
      <c r="C171" s="466"/>
      <c r="D171" s="466"/>
      <c r="E171" s="466"/>
    </row>
    <row r="172" spans="1:5" x14ac:dyDescent="0.2">
      <c r="A172" s="466"/>
      <c r="B172" s="466"/>
      <c r="C172" s="466"/>
      <c r="D172" s="466"/>
      <c r="E172" s="466"/>
    </row>
    <row r="173" spans="1:5" x14ac:dyDescent="0.2">
      <c r="A173" s="466"/>
      <c r="B173" s="466"/>
      <c r="C173" s="466"/>
      <c r="D173" s="466"/>
      <c r="E173" s="466"/>
    </row>
    <row r="174" spans="1:5" x14ac:dyDescent="0.2">
      <c r="A174" s="466"/>
      <c r="B174" s="466"/>
      <c r="C174" s="466"/>
      <c r="D174" s="466"/>
      <c r="E174" s="466"/>
    </row>
    <row r="175" spans="1:5" x14ac:dyDescent="0.2">
      <c r="A175" s="466"/>
      <c r="B175" s="466"/>
      <c r="C175" s="466"/>
      <c r="D175" s="466"/>
      <c r="E175" s="466"/>
    </row>
    <row r="176" spans="1:5" x14ac:dyDescent="0.2">
      <c r="A176" s="466"/>
      <c r="B176" s="466"/>
      <c r="C176" s="466"/>
      <c r="D176" s="466"/>
      <c r="E176" s="466"/>
    </row>
    <row r="177" spans="1:5" x14ac:dyDescent="0.2">
      <c r="A177" s="466"/>
      <c r="B177" s="466"/>
      <c r="C177" s="466"/>
      <c r="D177" s="466"/>
      <c r="E177" s="466"/>
    </row>
    <row r="178" spans="1:5" x14ac:dyDescent="0.2">
      <c r="A178" s="466"/>
      <c r="B178" s="466"/>
      <c r="C178" s="466"/>
      <c r="D178" s="466"/>
      <c r="E178" s="466"/>
    </row>
    <row r="179" spans="1:5" x14ac:dyDescent="0.2">
      <c r="A179" s="466"/>
      <c r="B179" s="466"/>
      <c r="C179" s="466"/>
      <c r="D179" s="466"/>
      <c r="E179" s="466"/>
    </row>
    <row r="180" spans="1:5" x14ac:dyDescent="0.2">
      <c r="A180" s="466"/>
      <c r="B180" s="466"/>
      <c r="C180" s="466"/>
      <c r="D180" s="466"/>
      <c r="E180" s="466"/>
    </row>
    <row r="181" spans="1:5" x14ac:dyDescent="0.2">
      <c r="A181" s="466"/>
      <c r="B181" s="466"/>
      <c r="C181" s="466"/>
      <c r="D181" s="466"/>
      <c r="E181" s="466"/>
    </row>
    <row r="182" spans="1:5" x14ac:dyDescent="0.2">
      <c r="A182" s="466"/>
      <c r="B182" s="466"/>
      <c r="C182" s="466"/>
      <c r="D182" s="466"/>
      <c r="E182" s="466"/>
    </row>
    <row r="183" spans="1:5" x14ac:dyDescent="0.2">
      <c r="A183" s="466"/>
      <c r="B183" s="466"/>
      <c r="C183" s="466"/>
      <c r="D183" s="466"/>
      <c r="E183" s="466"/>
    </row>
    <row r="184" spans="1:5" x14ac:dyDescent="0.2">
      <c r="A184" s="466"/>
      <c r="B184" s="466"/>
      <c r="C184" s="466"/>
      <c r="D184" s="466"/>
      <c r="E184" s="466"/>
    </row>
    <row r="185" spans="1:5" x14ac:dyDescent="0.2">
      <c r="A185" s="466"/>
      <c r="B185" s="466"/>
      <c r="C185" s="466"/>
      <c r="D185" s="466"/>
      <c r="E185" s="466"/>
    </row>
    <row r="186" spans="1:5" x14ac:dyDescent="0.2">
      <c r="A186" s="466"/>
      <c r="B186" s="466"/>
      <c r="C186" s="466"/>
      <c r="D186" s="466"/>
      <c r="E186" s="466"/>
    </row>
    <row r="187" spans="1:5" x14ac:dyDescent="0.2">
      <c r="A187" s="466"/>
      <c r="B187" s="466"/>
      <c r="C187" s="466"/>
      <c r="D187" s="466"/>
      <c r="E187" s="466"/>
    </row>
    <row r="188" spans="1:5" x14ac:dyDescent="0.2">
      <c r="A188" s="466"/>
      <c r="B188" s="466"/>
      <c r="C188" s="466"/>
      <c r="D188" s="466"/>
      <c r="E188" s="466"/>
    </row>
    <row r="189" spans="1:5" x14ac:dyDescent="0.2">
      <c r="A189" s="466"/>
      <c r="B189" s="466"/>
      <c r="C189" s="466"/>
      <c r="D189" s="466"/>
      <c r="E189" s="466"/>
    </row>
    <row r="190" spans="1:5" x14ac:dyDescent="0.2">
      <c r="A190" s="466"/>
      <c r="B190" s="466"/>
      <c r="C190" s="466"/>
      <c r="D190" s="466"/>
      <c r="E190" s="466"/>
    </row>
    <row r="191" spans="1:5" x14ac:dyDescent="0.2">
      <c r="A191" s="466"/>
      <c r="B191" s="466"/>
      <c r="C191" s="466"/>
      <c r="D191" s="466"/>
      <c r="E191" s="466"/>
    </row>
    <row r="192" spans="1:5" x14ac:dyDescent="0.2">
      <c r="A192" s="466"/>
      <c r="B192" s="466"/>
      <c r="C192" s="466"/>
      <c r="D192" s="466"/>
      <c r="E192" s="466"/>
    </row>
    <row r="193" spans="1:5" x14ac:dyDescent="0.2">
      <c r="A193" s="466"/>
      <c r="B193" s="466"/>
      <c r="C193" s="466"/>
      <c r="D193" s="466"/>
      <c r="E193" s="466"/>
    </row>
    <row r="194" spans="1:5" x14ac:dyDescent="0.2">
      <c r="A194" s="466"/>
      <c r="B194" s="466"/>
      <c r="C194" s="466"/>
      <c r="D194" s="466"/>
      <c r="E194" s="466"/>
    </row>
    <row r="195" spans="1:5" x14ac:dyDescent="0.2">
      <c r="A195" s="466"/>
      <c r="B195" s="466"/>
      <c r="C195" s="466"/>
      <c r="D195" s="466"/>
      <c r="E195" s="466"/>
    </row>
    <row r="196" spans="1:5" x14ac:dyDescent="0.2">
      <c r="A196" s="466"/>
      <c r="B196" s="466"/>
      <c r="C196" s="466"/>
      <c r="D196" s="466"/>
      <c r="E196" s="466"/>
    </row>
    <row r="197" spans="1:5" x14ac:dyDescent="0.2">
      <c r="A197" s="466"/>
      <c r="B197" s="466"/>
      <c r="C197" s="466"/>
      <c r="D197" s="466"/>
      <c r="E197" s="466"/>
    </row>
    <row r="198" spans="1:5" x14ac:dyDescent="0.2">
      <c r="A198" s="466"/>
      <c r="B198" s="466"/>
      <c r="C198" s="466"/>
      <c r="D198" s="466"/>
      <c r="E198" s="466"/>
    </row>
    <row r="199" spans="1:5" x14ac:dyDescent="0.2">
      <c r="A199" s="466"/>
      <c r="B199" s="466"/>
      <c r="C199" s="466"/>
      <c r="D199" s="466"/>
      <c r="E199" s="466"/>
    </row>
    <row r="200" spans="1:5" x14ac:dyDescent="0.2">
      <c r="A200" s="466"/>
      <c r="B200" s="466"/>
      <c r="C200" s="466"/>
      <c r="D200" s="466"/>
      <c r="E200" s="466"/>
    </row>
    <row r="201" spans="1:5" x14ac:dyDescent="0.2">
      <c r="A201" s="466"/>
      <c r="B201" s="466"/>
      <c r="C201" s="466"/>
      <c r="D201" s="466"/>
      <c r="E201" s="466"/>
    </row>
    <row r="202" spans="1:5" x14ac:dyDescent="0.2">
      <c r="A202" s="466"/>
      <c r="B202" s="466"/>
      <c r="C202" s="466"/>
      <c r="D202" s="466"/>
      <c r="E202" s="466"/>
    </row>
    <row r="203" spans="1:5" x14ac:dyDescent="0.2">
      <c r="A203" s="466"/>
      <c r="B203" s="466"/>
      <c r="C203" s="466"/>
      <c r="D203" s="466"/>
      <c r="E203" s="466"/>
    </row>
    <row r="204" spans="1:5" x14ac:dyDescent="0.2">
      <c r="A204" s="466"/>
      <c r="B204" s="466"/>
      <c r="C204" s="466"/>
      <c r="D204" s="466"/>
      <c r="E204" s="466"/>
    </row>
    <row r="205" spans="1:5" x14ac:dyDescent="0.2">
      <c r="A205" s="466"/>
      <c r="B205" s="466"/>
      <c r="C205" s="466"/>
      <c r="D205" s="466"/>
      <c r="E205" s="466"/>
    </row>
    <row r="206" spans="1:5" x14ac:dyDescent="0.2">
      <c r="A206" s="466"/>
      <c r="B206" s="466"/>
      <c r="C206" s="466"/>
      <c r="D206" s="466"/>
      <c r="E206" s="466"/>
    </row>
    <row r="207" spans="1:5" x14ac:dyDescent="0.2">
      <c r="A207" s="466"/>
      <c r="B207" s="466"/>
      <c r="C207" s="466"/>
      <c r="D207" s="466"/>
      <c r="E207" s="466"/>
    </row>
    <row r="208" spans="1:5" x14ac:dyDescent="0.2">
      <c r="A208" s="466"/>
      <c r="B208" s="466"/>
      <c r="C208" s="466"/>
      <c r="D208" s="466"/>
      <c r="E208" s="466"/>
    </row>
    <row r="209" spans="1:5" x14ac:dyDescent="0.2">
      <c r="A209" s="466"/>
      <c r="B209" s="466"/>
      <c r="C209" s="466"/>
      <c r="D209" s="466"/>
      <c r="E209" s="466"/>
    </row>
    <row r="210" spans="1:5" x14ac:dyDescent="0.2">
      <c r="A210" s="466"/>
      <c r="B210" s="466"/>
      <c r="C210" s="466"/>
      <c r="D210" s="466"/>
      <c r="E210" s="466"/>
    </row>
    <row r="211" spans="1:5" x14ac:dyDescent="0.2">
      <c r="A211" s="466"/>
      <c r="B211" s="466"/>
      <c r="C211" s="466"/>
      <c r="D211" s="466"/>
      <c r="E211" s="466"/>
    </row>
    <row r="212" spans="1:5" x14ac:dyDescent="0.2">
      <c r="A212" s="466"/>
      <c r="B212" s="466"/>
      <c r="C212" s="466"/>
      <c r="D212" s="466"/>
      <c r="E212" s="466"/>
    </row>
    <row r="213" spans="1:5" x14ac:dyDescent="0.2">
      <c r="A213" s="466"/>
      <c r="B213" s="466"/>
      <c r="C213" s="466"/>
      <c r="D213" s="466"/>
      <c r="E213" s="466"/>
    </row>
    <row r="214" spans="1:5" x14ac:dyDescent="0.2">
      <c r="A214" s="466"/>
      <c r="B214" s="466"/>
      <c r="C214" s="466"/>
      <c r="D214" s="466"/>
      <c r="E214" s="466"/>
    </row>
    <row r="215" spans="1:5" x14ac:dyDescent="0.2">
      <c r="A215" s="466"/>
      <c r="B215" s="466"/>
      <c r="C215" s="466"/>
      <c r="D215" s="466"/>
      <c r="E215" s="466"/>
    </row>
    <row r="216" spans="1:5" x14ac:dyDescent="0.2">
      <c r="A216" s="466"/>
      <c r="B216" s="466"/>
      <c r="C216" s="466"/>
      <c r="D216" s="466"/>
      <c r="E216" s="466"/>
    </row>
    <row r="217" spans="1:5" x14ac:dyDescent="0.2">
      <c r="A217" s="466"/>
      <c r="B217" s="466"/>
      <c r="C217" s="466"/>
      <c r="D217" s="466"/>
      <c r="E217" s="466"/>
    </row>
    <row r="218" spans="1:5" x14ac:dyDescent="0.2">
      <c r="A218" s="466"/>
      <c r="B218" s="466"/>
      <c r="C218" s="466"/>
      <c r="D218" s="466"/>
      <c r="E218" s="466"/>
    </row>
    <row r="219" spans="1:5" x14ac:dyDescent="0.2">
      <c r="A219" s="466"/>
      <c r="B219" s="466"/>
      <c r="C219" s="466"/>
      <c r="D219" s="466"/>
      <c r="E219" s="466"/>
    </row>
    <row r="220" spans="1:5" x14ac:dyDescent="0.2">
      <c r="A220" s="466"/>
      <c r="B220" s="466"/>
      <c r="C220" s="466"/>
      <c r="D220" s="466"/>
      <c r="E220" s="466"/>
    </row>
    <row r="221" spans="1:5" x14ac:dyDescent="0.2">
      <c r="A221" s="466"/>
      <c r="B221" s="466"/>
      <c r="C221" s="466"/>
      <c r="D221" s="466"/>
      <c r="E221" s="466"/>
    </row>
    <row r="222" spans="1:5" x14ac:dyDescent="0.2">
      <c r="A222" s="466"/>
      <c r="B222" s="466"/>
      <c r="C222" s="466"/>
      <c r="D222" s="466"/>
      <c r="E222" s="466"/>
    </row>
    <row r="223" spans="1:5" x14ac:dyDescent="0.2">
      <c r="A223" s="466"/>
      <c r="B223" s="466"/>
      <c r="C223" s="466"/>
      <c r="D223" s="466"/>
      <c r="E223" s="466"/>
    </row>
    <row r="224" spans="1:5" x14ac:dyDescent="0.2">
      <c r="A224" s="466"/>
      <c r="B224" s="466"/>
      <c r="C224" s="466"/>
      <c r="D224" s="466"/>
      <c r="E224" s="466"/>
    </row>
    <row r="225" spans="1:5" x14ac:dyDescent="0.2">
      <c r="A225" s="466"/>
      <c r="B225" s="466"/>
      <c r="C225" s="466"/>
      <c r="D225" s="466"/>
      <c r="E225" s="466"/>
    </row>
    <row r="226" spans="1:5" x14ac:dyDescent="0.2">
      <c r="A226" s="466"/>
      <c r="B226" s="466"/>
      <c r="C226" s="466"/>
      <c r="D226" s="466"/>
      <c r="E226" s="466"/>
    </row>
    <row r="227" spans="1:5" x14ac:dyDescent="0.2">
      <c r="A227" s="466"/>
      <c r="B227" s="466"/>
      <c r="C227" s="466"/>
      <c r="D227" s="466"/>
      <c r="E227" s="466"/>
    </row>
    <row r="228" spans="1:5" x14ac:dyDescent="0.2">
      <c r="A228" s="466"/>
      <c r="B228" s="466"/>
      <c r="C228" s="466"/>
      <c r="D228" s="466"/>
      <c r="E228" s="466"/>
    </row>
    <row r="229" spans="1:5" x14ac:dyDescent="0.2">
      <c r="A229" s="466"/>
      <c r="B229" s="466"/>
      <c r="C229" s="466"/>
      <c r="D229" s="466"/>
      <c r="E229" s="466"/>
    </row>
    <row r="230" spans="1:5" x14ac:dyDescent="0.2">
      <c r="A230" s="466"/>
      <c r="B230" s="466"/>
      <c r="C230" s="466"/>
      <c r="D230" s="466"/>
      <c r="E230" s="466"/>
    </row>
    <row r="231" spans="1:5" x14ac:dyDescent="0.2">
      <c r="A231" s="466"/>
      <c r="B231" s="466"/>
      <c r="C231" s="466"/>
      <c r="D231" s="466"/>
      <c r="E231" s="466"/>
    </row>
    <row r="232" spans="1:5" x14ac:dyDescent="0.2">
      <c r="A232" s="466"/>
      <c r="B232" s="466"/>
      <c r="C232" s="466"/>
      <c r="D232" s="466"/>
      <c r="E232" s="466"/>
    </row>
    <row r="233" spans="1:5" x14ac:dyDescent="0.2">
      <c r="A233" s="466"/>
      <c r="B233" s="466"/>
      <c r="C233" s="466"/>
      <c r="D233" s="466"/>
      <c r="E233" s="466"/>
    </row>
    <row r="234" spans="1:5" x14ac:dyDescent="0.2">
      <c r="A234" s="466"/>
      <c r="B234" s="466"/>
      <c r="C234" s="466"/>
      <c r="D234" s="466"/>
      <c r="E234" s="466"/>
    </row>
    <row r="235" spans="1:5" x14ac:dyDescent="0.2">
      <c r="A235" s="466"/>
      <c r="B235" s="466"/>
      <c r="C235" s="466"/>
      <c r="D235" s="466"/>
      <c r="E235" s="466"/>
    </row>
    <row r="236" spans="1:5" x14ac:dyDescent="0.2">
      <c r="A236" s="466"/>
      <c r="B236" s="466"/>
      <c r="C236" s="466"/>
      <c r="D236" s="466"/>
      <c r="E236" s="466"/>
    </row>
    <row r="237" spans="1:5" x14ac:dyDescent="0.2">
      <c r="A237" s="466"/>
      <c r="B237" s="466"/>
      <c r="C237" s="466"/>
      <c r="D237" s="466"/>
      <c r="E237" s="466"/>
    </row>
    <row r="238" spans="1:5" x14ac:dyDescent="0.2">
      <c r="A238" s="466"/>
      <c r="B238" s="466"/>
      <c r="C238" s="466"/>
      <c r="D238" s="466"/>
      <c r="E238" s="466"/>
    </row>
    <row r="239" spans="1:5" x14ac:dyDescent="0.2">
      <c r="A239" s="466"/>
      <c r="B239" s="466"/>
      <c r="C239" s="466"/>
      <c r="D239" s="466"/>
      <c r="E239" s="466"/>
    </row>
    <row r="240" spans="1:5" x14ac:dyDescent="0.2">
      <c r="A240" s="466"/>
      <c r="B240" s="466"/>
      <c r="C240" s="466"/>
      <c r="D240" s="466"/>
      <c r="E240" s="466"/>
    </row>
    <row r="241" spans="1:5" x14ac:dyDescent="0.2">
      <c r="A241" s="466"/>
      <c r="B241" s="466"/>
      <c r="C241" s="466"/>
      <c r="D241" s="466"/>
      <c r="E241" s="466"/>
    </row>
    <row r="242" spans="1:5" x14ac:dyDescent="0.2">
      <c r="A242" s="466"/>
      <c r="B242" s="466"/>
      <c r="C242" s="466"/>
      <c r="D242" s="466"/>
      <c r="E242" s="466"/>
    </row>
    <row r="243" spans="1:5" x14ac:dyDescent="0.2">
      <c r="A243" s="466"/>
      <c r="B243" s="466"/>
      <c r="C243" s="466"/>
      <c r="D243" s="466"/>
      <c r="E243" s="466"/>
    </row>
    <row r="244" spans="1:5" x14ac:dyDescent="0.2">
      <c r="A244" s="466"/>
      <c r="B244" s="466"/>
      <c r="C244" s="466"/>
      <c r="D244" s="466"/>
      <c r="E244" s="466"/>
    </row>
    <row r="245" spans="1:5" x14ac:dyDescent="0.2">
      <c r="A245" s="466"/>
      <c r="B245" s="466"/>
      <c r="C245" s="466"/>
      <c r="D245" s="466"/>
      <c r="E245" s="466"/>
    </row>
    <row r="246" spans="1:5" x14ac:dyDescent="0.2">
      <c r="A246" s="466"/>
      <c r="B246" s="466"/>
      <c r="C246" s="466"/>
      <c r="D246" s="466"/>
      <c r="E246" s="466"/>
    </row>
    <row r="247" spans="1:5" x14ac:dyDescent="0.2">
      <c r="A247" s="466"/>
      <c r="B247" s="466"/>
      <c r="C247" s="466"/>
      <c r="D247" s="466"/>
      <c r="E247" s="466"/>
    </row>
    <row r="248" spans="1:5" x14ac:dyDescent="0.2">
      <c r="A248" s="466"/>
      <c r="B248" s="466"/>
      <c r="C248" s="466"/>
      <c r="D248" s="466"/>
      <c r="E248" s="466"/>
    </row>
    <row r="249" spans="1:5" x14ac:dyDescent="0.2">
      <c r="A249" s="466"/>
      <c r="B249" s="466"/>
      <c r="C249" s="466"/>
      <c r="D249" s="466"/>
      <c r="E249" s="466"/>
    </row>
    <row r="250" spans="1:5" x14ac:dyDescent="0.2">
      <c r="A250" s="466"/>
      <c r="B250" s="466"/>
      <c r="C250" s="466"/>
      <c r="D250" s="466"/>
      <c r="E250" s="466"/>
    </row>
    <row r="251" spans="1:5" x14ac:dyDescent="0.2">
      <c r="A251" s="466"/>
      <c r="B251" s="466"/>
      <c r="C251" s="466"/>
      <c r="D251" s="466"/>
      <c r="E251" s="466"/>
    </row>
    <row r="252" spans="1:5" x14ac:dyDescent="0.2">
      <c r="A252" s="466"/>
      <c r="B252" s="466"/>
      <c r="C252" s="466"/>
      <c r="D252" s="466"/>
      <c r="E252" s="466"/>
    </row>
    <row r="253" spans="1:5" x14ac:dyDescent="0.2">
      <c r="A253" s="466"/>
      <c r="B253" s="466"/>
      <c r="C253" s="466"/>
      <c r="D253" s="466"/>
      <c r="E253" s="466"/>
    </row>
    <row r="254" spans="1:5" x14ac:dyDescent="0.2">
      <c r="A254" s="466"/>
      <c r="B254" s="466"/>
      <c r="C254" s="466"/>
      <c r="D254" s="466"/>
      <c r="E254" s="466"/>
    </row>
    <row r="255" spans="1:5" x14ac:dyDescent="0.2">
      <c r="A255" s="466"/>
      <c r="B255" s="466"/>
      <c r="C255" s="466"/>
      <c r="D255" s="466"/>
      <c r="E255" s="466"/>
    </row>
    <row r="256" spans="1:5" x14ac:dyDescent="0.2">
      <c r="A256" s="466"/>
      <c r="B256" s="466"/>
      <c r="C256" s="466"/>
      <c r="D256" s="466"/>
      <c r="E256" s="466"/>
    </row>
    <row r="257" spans="1:5" x14ac:dyDescent="0.2">
      <c r="A257" s="466"/>
      <c r="B257" s="466"/>
      <c r="C257" s="466"/>
      <c r="D257" s="466"/>
      <c r="E257" s="466"/>
    </row>
    <row r="258" spans="1:5" x14ac:dyDescent="0.2">
      <c r="A258" s="466"/>
      <c r="B258" s="466"/>
      <c r="C258" s="466"/>
      <c r="D258" s="466"/>
      <c r="E258" s="466"/>
    </row>
    <row r="259" spans="1:5" x14ac:dyDescent="0.2">
      <c r="A259" s="466"/>
      <c r="B259" s="466"/>
      <c r="C259" s="466"/>
      <c r="D259" s="466"/>
      <c r="E259" s="466"/>
    </row>
    <row r="260" spans="1:5" x14ac:dyDescent="0.2">
      <c r="A260" s="466"/>
      <c r="B260" s="466"/>
      <c r="C260" s="466"/>
      <c r="D260" s="466"/>
      <c r="E260" s="466"/>
    </row>
    <row r="261" spans="1:5" x14ac:dyDescent="0.2">
      <c r="A261" s="466"/>
      <c r="B261" s="466"/>
      <c r="C261" s="466"/>
      <c r="D261" s="466"/>
      <c r="E261" s="466"/>
    </row>
    <row r="262" spans="1:5" x14ac:dyDescent="0.2">
      <c r="A262" s="466"/>
      <c r="B262" s="466"/>
      <c r="C262" s="466"/>
      <c r="D262" s="466"/>
      <c r="E262" s="466"/>
    </row>
    <row r="263" spans="1:5" x14ac:dyDescent="0.2">
      <c r="A263" s="466"/>
      <c r="B263" s="466"/>
      <c r="C263" s="466"/>
      <c r="D263" s="466"/>
      <c r="E263" s="466"/>
    </row>
    <row r="264" spans="1:5" x14ac:dyDescent="0.2">
      <c r="A264" s="466"/>
      <c r="B264" s="466"/>
      <c r="C264" s="466"/>
      <c r="D264" s="466"/>
      <c r="E264" s="466"/>
    </row>
    <row r="265" spans="1:5" x14ac:dyDescent="0.2">
      <c r="A265" s="466"/>
      <c r="B265" s="466"/>
      <c r="C265" s="466"/>
      <c r="D265" s="466"/>
      <c r="E265" s="466"/>
    </row>
    <row r="266" spans="1:5" x14ac:dyDescent="0.2">
      <c r="A266" s="466"/>
      <c r="B266" s="466"/>
      <c r="C266" s="466"/>
      <c r="D266" s="466"/>
      <c r="E266" s="466"/>
    </row>
    <row r="267" spans="1:5" x14ac:dyDescent="0.2">
      <c r="A267" s="466"/>
      <c r="B267" s="466"/>
      <c r="C267" s="466"/>
      <c r="D267" s="466"/>
      <c r="E267" s="466"/>
    </row>
    <row r="268" spans="1:5" x14ac:dyDescent="0.2">
      <c r="A268" s="466"/>
      <c r="B268" s="466"/>
      <c r="C268" s="466"/>
      <c r="D268" s="466"/>
      <c r="E268" s="466"/>
    </row>
    <row r="269" spans="1:5" x14ac:dyDescent="0.2">
      <c r="A269" s="466"/>
      <c r="B269" s="466"/>
      <c r="C269" s="466"/>
      <c r="D269" s="466"/>
      <c r="E269" s="466"/>
    </row>
    <row r="270" spans="1:5" x14ac:dyDescent="0.2">
      <c r="A270" s="466"/>
      <c r="B270" s="466"/>
      <c r="C270" s="466"/>
      <c r="D270" s="466"/>
      <c r="E270" s="466"/>
    </row>
    <row r="271" spans="1:5" x14ac:dyDescent="0.2">
      <c r="A271" s="466"/>
      <c r="B271" s="466"/>
      <c r="C271" s="466"/>
      <c r="D271" s="466"/>
      <c r="E271" s="466"/>
    </row>
    <row r="272" spans="1:5" x14ac:dyDescent="0.2">
      <c r="A272" s="466"/>
      <c r="B272" s="466"/>
      <c r="C272" s="466"/>
      <c r="D272" s="466"/>
      <c r="E272" s="466"/>
    </row>
    <row r="273" spans="1:5" x14ac:dyDescent="0.2">
      <c r="A273" s="466"/>
      <c r="B273" s="466"/>
      <c r="C273" s="466"/>
      <c r="D273" s="466"/>
      <c r="E273" s="466"/>
    </row>
    <row r="274" spans="1:5" x14ac:dyDescent="0.2">
      <c r="A274" s="466"/>
      <c r="B274" s="466"/>
      <c r="C274" s="466"/>
      <c r="D274" s="466"/>
      <c r="E274" s="466"/>
    </row>
    <row r="275" spans="1:5" x14ac:dyDescent="0.2">
      <c r="A275" s="466"/>
      <c r="B275" s="466"/>
      <c r="C275" s="466"/>
      <c r="D275" s="466"/>
      <c r="E275" s="466"/>
    </row>
    <row r="276" spans="1:5" x14ac:dyDescent="0.2">
      <c r="A276" s="466"/>
      <c r="B276" s="466"/>
      <c r="C276" s="466"/>
      <c r="D276" s="466"/>
      <c r="E276" s="466"/>
    </row>
    <row r="277" spans="1:5" x14ac:dyDescent="0.2">
      <c r="A277" s="466"/>
      <c r="B277" s="466"/>
      <c r="C277" s="466"/>
      <c r="D277" s="466"/>
      <c r="E277" s="466"/>
    </row>
    <row r="278" spans="1:5" x14ac:dyDescent="0.2">
      <c r="A278" s="466"/>
      <c r="B278" s="466"/>
      <c r="C278" s="466"/>
      <c r="D278" s="466"/>
      <c r="E278" s="466"/>
    </row>
    <row r="279" spans="1:5" x14ac:dyDescent="0.2">
      <c r="A279" s="466"/>
      <c r="B279" s="466"/>
      <c r="C279" s="466"/>
      <c r="D279" s="466"/>
      <c r="E279" s="466"/>
    </row>
    <row r="280" spans="1:5" x14ac:dyDescent="0.2">
      <c r="A280" s="466"/>
      <c r="B280" s="466"/>
      <c r="C280" s="466"/>
      <c r="D280" s="466"/>
      <c r="E280" s="466"/>
    </row>
    <row r="281" spans="1:5" x14ac:dyDescent="0.2">
      <c r="A281" s="466"/>
      <c r="B281" s="466"/>
      <c r="C281" s="466"/>
      <c r="D281" s="466"/>
      <c r="E281" s="466"/>
    </row>
    <row r="282" spans="1:5" x14ac:dyDescent="0.2">
      <c r="A282" s="466"/>
      <c r="B282" s="466"/>
      <c r="C282" s="466"/>
      <c r="D282" s="466"/>
      <c r="E282" s="466"/>
    </row>
    <row r="283" spans="1:5" x14ac:dyDescent="0.2">
      <c r="A283" s="466"/>
      <c r="B283" s="466"/>
      <c r="C283" s="466"/>
      <c r="D283" s="466"/>
      <c r="E283" s="466"/>
    </row>
    <row r="284" spans="1:5" x14ac:dyDescent="0.2">
      <c r="A284" s="466"/>
      <c r="B284" s="466"/>
      <c r="C284" s="466"/>
      <c r="D284" s="466"/>
      <c r="E284" s="466"/>
    </row>
    <row r="285" spans="1:5" x14ac:dyDescent="0.2">
      <c r="A285" s="466"/>
      <c r="B285" s="466"/>
      <c r="C285" s="466"/>
      <c r="D285" s="466"/>
      <c r="E285" s="466"/>
    </row>
    <row r="286" spans="1:5" x14ac:dyDescent="0.2">
      <c r="A286" s="466"/>
      <c r="B286" s="466"/>
      <c r="C286" s="466"/>
      <c r="D286" s="466"/>
      <c r="E286" s="466"/>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4" customWidth="1"/>
    <col min="2" max="4" width="13.75" style="453" customWidth="1"/>
    <col min="5" max="7" width="13.75" style="488" customWidth="1"/>
    <col min="8" max="8" width="13.75" style="476" customWidth="1"/>
    <col min="9" max="14" width="13.75" style="488" customWidth="1"/>
    <col min="15" max="16384" width="11" style="453"/>
  </cols>
  <sheetData>
    <row r="1" spans="1:14" s="475" customFormat="1" ht="15" customHeight="1" x14ac:dyDescent="0.2">
      <c r="E1" s="476"/>
      <c r="F1" s="476"/>
      <c r="G1" s="476"/>
      <c r="H1" s="476"/>
      <c r="I1" s="476"/>
      <c r="J1" s="476"/>
      <c r="K1" s="476"/>
      <c r="L1" s="476"/>
      <c r="M1" s="476"/>
      <c r="N1" s="476"/>
    </row>
    <row r="2" spans="1:14" s="475" customFormat="1" ht="15" customHeight="1" x14ac:dyDescent="0.2">
      <c r="A2" s="477" t="s">
        <v>65</v>
      </c>
      <c r="E2" s="476"/>
      <c r="F2" s="476"/>
      <c r="G2" s="476"/>
      <c r="H2" s="476"/>
      <c r="I2" s="476"/>
      <c r="J2" s="476"/>
      <c r="K2" s="476"/>
      <c r="L2" s="476"/>
      <c r="M2" s="476"/>
      <c r="N2" s="476"/>
    </row>
    <row r="3" spans="1:14" s="475" customFormat="1" ht="15" customHeight="1" x14ac:dyDescent="0.2">
      <c r="E3" s="476"/>
      <c r="F3" s="476"/>
      <c r="G3" s="476"/>
      <c r="H3" s="476"/>
      <c r="I3" s="476"/>
      <c r="J3" s="476"/>
      <c r="K3" s="476"/>
      <c r="L3" s="476"/>
      <c r="M3" s="476"/>
      <c r="N3" s="476"/>
    </row>
    <row r="4" spans="1:14" s="475" customFormat="1" ht="15" customHeight="1" x14ac:dyDescent="0.2">
      <c r="B4" s="678" t="s">
        <v>436</v>
      </c>
      <c r="C4" s="678"/>
      <c r="D4" s="678" t="s">
        <v>437</v>
      </c>
      <c r="E4" s="678"/>
      <c r="F4" s="672" t="s">
        <v>438</v>
      </c>
      <c r="G4" s="672"/>
      <c r="H4" s="672" t="s">
        <v>439</v>
      </c>
      <c r="I4" s="672"/>
      <c r="J4" s="672" t="s">
        <v>440</v>
      </c>
      <c r="K4" s="672"/>
      <c r="L4" s="672"/>
      <c r="M4" s="672"/>
      <c r="N4" s="672"/>
    </row>
    <row r="5" spans="1:14" s="475" customFormat="1" ht="15" customHeight="1" x14ac:dyDescent="0.2">
      <c r="B5" s="475" t="s">
        <v>441</v>
      </c>
      <c r="C5" s="475" t="s">
        <v>442</v>
      </c>
      <c r="D5" s="475" t="s">
        <v>441</v>
      </c>
      <c r="E5" s="475" t="s">
        <v>442</v>
      </c>
      <c r="F5" s="475" t="s">
        <v>441</v>
      </c>
      <c r="G5" s="475" t="s">
        <v>442</v>
      </c>
      <c r="H5" s="475" t="s">
        <v>441</v>
      </c>
      <c r="I5" s="475" t="s">
        <v>442</v>
      </c>
      <c r="J5" s="476" t="s">
        <v>443</v>
      </c>
      <c r="K5" s="476" t="s">
        <v>444</v>
      </c>
      <c r="L5" s="476" t="s">
        <v>445</v>
      </c>
      <c r="M5" s="476" t="s">
        <v>446</v>
      </c>
      <c r="N5" s="476" t="s">
        <v>447</v>
      </c>
    </row>
    <row r="6" spans="1:14" s="475" customFormat="1" ht="15" customHeight="1" x14ac:dyDescent="0.2">
      <c r="A6" s="478" t="s">
        <v>448</v>
      </c>
      <c r="B6" s="479">
        <f>'Tabelle 2.3'!J11</f>
        <v>1.4373767873630625</v>
      </c>
      <c r="C6" s="480">
        <f>'Tabelle 3.3'!J11</f>
        <v>-0.5509849799984905</v>
      </c>
      <c r="D6" s="481">
        <f t="shared" ref="D6:E9" si="0">IF(OR(AND(B6&gt;=-50,B6&lt;=50),ISNUMBER(B6)=FALSE),B6,"")</f>
        <v>1.4373767873630625</v>
      </c>
      <c r="E6" s="481">
        <f t="shared" si="0"/>
        <v>-0.5509849799984905</v>
      </c>
      <c r="F6" s="476" t="str">
        <f t="shared" ref="F6:G9" si="1">IF(ISNUMBER(B6)=FALSE,"",IF(B6&lt;-50,"&lt; -50",IF(B6&gt;50,"&gt; 50","")))</f>
        <v/>
      </c>
      <c r="G6" s="476" t="str">
        <f t="shared" si="1"/>
        <v/>
      </c>
      <c r="H6" s="482" t="str">
        <f t="shared" ref="H6:I9" si="2">IF(B6&lt;-50,0.75,IF(B6&gt;50,-0.75,""))</f>
        <v/>
      </c>
      <c r="I6" s="482" t="str">
        <f t="shared" si="2"/>
        <v/>
      </c>
      <c r="J6" s="476" t="e">
        <f>IF(OR(B6&lt;-50,B6&gt;50),N6,#N/A)</f>
        <v>#N/A</v>
      </c>
      <c r="K6" s="476" t="e">
        <f>IF(B6&lt;-50,-45,IF(B6&gt;50,45,#N/A))</f>
        <v>#N/A</v>
      </c>
      <c r="L6" s="476" t="e">
        <f>IF(OR(C6&lt;-50,C6&gt;50),N6,#N/A)</f>
        <v>#N/A</v>
      </c>
      <c r="M6" s="476" t="e">
        <f>IF(C6&lt;-50,-45,IF(C6&gt;50,45,#N/A))</f>
        <v>#N/A</v>
      </c>
      <c r="N6" s="476">
        <v>5</v>
      </c>
    </row>
    <row r="7" spans="1:14" s="475" customFormat="1" ht="15" customHeight="1" x14ac:dyDescent="0.2">
      <c r="A7" s="478" t="s">
        <v>449</v>
      </c>
      <c r="B7" s="479">
        <f>'Tabelle 2.1'!J25</f>
        <v>1.0013227114154917</v>
      </c>
      <c r="C7" s="480">
        <f>'Tabelle 3.1'!J23</f>
        <v>-1.8915068707011207</v>
      </c>
      <c r="D7" s="481">
        <f t="shared" si="0"/>
        <v>1.0013227114154917</v>
      </c>
      <c r="E7" s="481">
        <f>IF(OR(AND(C7&gt;=-50,C7&lt;=50),ISNUMBER(C7)=FALSE),C7,"")</f>
        <v>-1.8915068707011207</v>
      </c>
      <c r="F7" s="476" t="str">
        <f t="shared" si="1"/>
        <v/>
      </c>
      <c r="G7" s="476" t="str">
        <f>IF(ISNUMBER(C7)=FALSE,"",IF(C7&lt;-50,"&lt; -50",IF(C7&gt;50,"&gt; 50","")))</f>
        <v/>
      </c>
      <c r="H7" s="482" t="str">
        <f t="shared" si="2"/>
        <v/>
      </c>
      <c r="I7" s="482" t="str">
        <f>IF(C7&lt;-50,0.75,IF(C7&gt;50,-0.75,""))</f>
        <v/>
      </c>
      <c r="J7" s="476" t="e">
        <f>IF(OR(B7&lt;-50,B7&gt;50),N7,#N/A)</f>
        <v>#N/A</v>
      </c>
      <c r="K7" s="476" t="e">
        <f>IF(B7&lt;-50,-45,IF(B7&gt;50,45,#N/A))</f>
        <v>#N/A</v>
      </c>
      <c r="L7" s="476" t="e">
        <f>IF(OR(C7&lt;-50,C7&gt;50),N7,#N/A)</f>
        <v>#N/A</v>
      </c>
      <c r="M7" s="476" t="e">
        <f>IF(C7&lt;-50,-45,IF(C7&gt;50,45,#N/A))</f>
        <v>#N/A</v>
      </c>
      <c r="N7" s="476">
        <v>15</v>
      </c>
    </row>
    <row r="8" spans="1:14" s="475" customFormat="1" ht="15" customHeight="1" x14ac:dyDescent="0.2">
      <c r="A8" s="478" t="s">
        <v>450</v>
      </c>
      <c r="B8" s="479">
        <f>'Tabelle 2.1'!J38</f>
        <v>1.1186464311118853</v>
      </c>
      <c r="C8" s="480">
        <f>'Tabelle 3.1'!J34</f>
        <v>-2.7637010795899166</v>
      </c>
      <c r="D8" s="481">
        <f t="shared" si="0"/>
        <v>1.1186464311118853</v>
      </c>
      <c r="E8" s="481">
        <f>IF(OR(AND(C8&gt;=-50,C8&lt;=50),ISNUMBER(C8)=FALSE),C8,"")</f>
        <v>-2.7637010795899166</v>
      </c>
      <c r="F8" s="476" t="str">
        <f t="shared" si="1"/>
        <v/>
      </c>
      <c r="G8" s="476" t="str">
        <f>IF(ISNUMBER(C8)=FALSE,"",IF(C8&lt;-50,"&lt; -50",IF(C8&gt;50,"&gt; 50","")))</f>
        <v/>
      </c>
      <c r="H8" s="482" t="str">
        <f t="shared" si="2"/>
        <v/>
      </c>
      <c r="I8" s="482" t="str">
        <f>IF(C8&lt;-50,0.75,IF(C8&gt;50,-0.75,""))</f>
        <v/>
      </c>
      <c r="J8" s="476" t="e">
        <f>IF(OR(B8&lt;-50,B8&gt;50),N8,#N/A)</f>
        <v>#N/A</v>
      </c>
      <c r="K8" s="476" t="e">
        <f>IF(B8&lt;-50,-45,IF(B8&gt;50,45,#N/A))</f>
        <v>#N/A</v>
      </c>
      <c r="L8" s="476" t="e">
        <f>IF(OR(C8&lt;-50,C8&gt;50),N8,#N/A)</f>
        <v>#N/A</v>
      </c>
      <c r="M8" s="476" t="e">
        <f>IF(C8&lt;-50,-45,IF(C8&gt;50,45,#N/A))</f>
        <v>#N/A</v>
      </c>
      <c r="N8" s="476">
        <v>25</v>
      </c>
    </row>
    <row r="9" spans="1:14" s="475" customFormat="1" ht="15" customHeight="1" x14ac:dyDescent="0.2">
      <c r="A9" s="478" t="s">
        <v>451</v>
      </c>
      <c r="B9" s="479">
        <f>'Tabelle 2.1'!J51</f>
        <v>1.0875687030768</v>
      </c>
      <c r="C9" s="480">
        <f>'Tabelle 3.1'!J45</f>
        <v>-2.8655893304673015</v>
      </c>
      <c r="D9" s="481">
        <f t="shared" si="0"/>
        <v>1.0875687030768</v>
      </c>
      <c r="E9" s="481">
        <f t="shared" si="0"/>
        <v>-2.8655893304673015</v>
      </c>
      <c r="F9" s="476" t="str">
        <f t="shared" si="1"/>
        <v/>
      </c>
      <c r="G9" s="476" t="str">
        <f t="shared" si="1"/>
        <v/>
      </c>
      <c r="H9" s="482" t="str">
        <f t="shared" si="2"/>
        <v/>
      </c>
      <c r="I9" s="482" t="str">
        <f t="shared" si="2"/>
        <v/>
      </c>
      <c r="J9" s="476" t="e">
        <f>IF(OR(B9&lt;-50,B9&gt;50),N9,#N/A)</f>
        <v>#N/A</v>
      </c>
      <c r="K9" s="476" t="e">
        <f>IF(B9&lt;-50,-45,IF(B9&gt;50,45,#N/A))</f>
        <v>#N/A</v>
      </c>
      <c r="L9" s="476" t="e">
        <f>IF(OR(C9&lt;-50,C9&gt;50),N9,#N/A)</f>
        <v>#N/A</v>
      </c>
      <c r="M9" s="476" t="e">
        <f>IF(C9&lt;-50,-45,IF(C9&gt;50,45,#N/A))</f>
        <v>#N/A</v>
      </c>
      <c r="N9" s="476">
        <v>35</v>
      </c>
    </row>
    <row r="10" spans="1:14" s="475" customFormat="1" ht="15" customHeight="1" x14ac:dyDescent="0.2">
      <c r="E10" s="476"/>
      <c r="F10" s="476"/>
      <c r="G10" s="476"/>
      <c r="H10" s="476"/>
      <c r="I10" s="476"/>
      <c r="J10" s="476"/>
      <c r="K10" s="476"/>
      <c r="L10" s="476"/>
      <c r="M10" s="476"/>
      <c r="N10" s="476"/>
    </row>
    <row r="11" spans="1:14" s="475" customFormat="1" ht="15" customHeight="1" x14ac:dyDescent="0.2">
      <c r="E11" s="476"/>
      <c r="F11" s="476"/>
      <c r="G11" s="476"/>
      <c r="H11" s="476"/>
      <c r="I11" s="476"/>
      <c r="J11" s="476"/>
      <c r="K11" s="476"/>
      <c r="L11" s="476"/>
      <c r="M11" s="476"/>
      <c r="N11" s="476"/>
    </row>
    <row r="12" spans="1:14" s="475" customFormat="1" ht="15" customHeight="1" x14ac:dyDescent="0.2">
      <c r="A12" s="679" t="s">
        <v>452</v>
      </c>
      <c r="B12" s="678" t="s">
        <v>436</v>
      </c>
      <c r="C12" s="678"/>
      <c r="D12" s="678" t="s">
        <v>437</v>
      </c>
      <c r="E12" s="678"/>
      <c r="F12" s="672" t="s">
        <v>438</v>
      </c>
      <c r="G12" s="672"/>
      <c r="H12" s="672" t="s">
        <v>439</v>
      </c>
      <c r="I12" s="672"/>
      <c r="J12" s="672" t="s">
        <v>440</v>
      </c>
      <c r="K12" s="672"/>
      <c r="L12" s="672"/>
      <c r="M12" s="672"/>
      <c r="N12" s="672"/>
    </row>
    <row r="13" spans="1:14" s="475" customFormat="1" ht="15" customHeight="1" x14ac:dyDescent="0.2">
      <c r="A13" s="679"/>
      <c r="B13" s="475" t="s">
        <v>441</v>
      </c>
      <c r="C13" s="475" t="s">
        <v>442</v>
      </c>
      <c r="D13" s="475" t="s">
        <v>441</v>
      </c>
      <c r="E13" s="475" t="s">
        <v>442</v>
      </c>
      <c r="F13" s="475" t="s">
        <v>441</v>
      </c>
      <c r="G13" s="475" t="s">
        <v>442</v>
      </c>
      <c r="H13" s="475" t="s">
        <v>441</v>
      </c>
      <c r="I13" s="475" t="s">
        <v>442</v>
      </c>
      <c r="J13" s="476" t="s">
        <v>443</v>
      </c>
      <c r="K13" s="476" t="s">
        <v>444</v>
      </c>
      <c r="L13" s="476" t="s">
        <v>445</v>
      </c>
      <c r="M13" s="476" t="s">
        <v>446</v>
      </c>
      <c r="N13" s="476" t="s">
        <v>447</v>
      </c>
    </row>
    <row r="14" spans="1:14" s="475" customFormat="1" ht="15" customHeight="1" x14ac:dyDescent="0.2">
      <c r="A14" s="475">
        <v>1</v>
      </c>
      <c r="B14" s="479">
        <f>'Tabelle 2.3'!J11</f>
        <v>1.4373767873630625</v>
      </c>
      <c r="C14" s="480">
        <f>'Tabelle 3.3'!J11</f>
        <v>-0.5509849799984905</v>
      </c>
      <c r="D14" s="481">
        <f>IF(OR(AND(B14&gt;=-50,B14&lt;=50),ISNUMBER(B14)=FALSE),B14,"")</f>
        <v>1.4373767873630625</v>
      </c>
      <c r="E14" s="481">
        <f>IF(OR(AND(C14&gt;=-50,C14&lt;=50),ISNUMBER(C14)=FALSE),C14,"")</f>
        <v>-0.5509849799984905</v>
      </c>
      <c r="F14" s="476" t="str">
        <f>IF(ISNUMBER(B14)=FALSE,"",IF(B14&lt;-50,"&lt; -50",IF(B14&gt;50,"&gt; 50","")))</f>
        <v/>
      </c>
      <c r="G14" s="476" t="str">
        <f>IF(ISNUMBER(C14)=FALSE,"",IF(C14&lt;-50,"&lt; -50",IF(C14&gt;50,"&gt; 50","")))</f>
        <v/>
      </c>
      <c r="H14" s="482" t="str">
        <f>IF(B14&lt;-50,0.75,IF(B14&gt;50,-0.75,""))</f>
        <v/>
      </c>
      <c r="I14" s="482" t="str">
        <f>IF(C14&lt;-50,0.75,IF(C14&gt;50,-0.75,""))</f>
        <v/>
      </c>
      <c r="J14" s="476" t="e">
        <f>IF(OR(B14&lt;-50,B14&gt;50),N14,#N/A)</f>
        <v>#N/A</v>
      </c>
      <c r="K14" s="476" t="e">
        <f>IF(B14&lt;-50,-45,IF(B14&gt;50,45,#N/A))</f>
        <v>#N/A</v>
      </c>
      <c r="L14" s="476" t="e">
        <f>IF(OR(C14&lt;-50,C14&gt;50),N14,#N/A)</f>
        <v>#N/A</v>
      </c>
      <c r="M14" s="476" t="e">
        <f>IF(C14&lt;-50,-45,IF(C14&gt;50,45,#N/A))</f>
        <v>#N/A</v>
      </c>
      <c r="N14" s="476">
        <v>5</v>
      </c>
    </row>
    <row r="15" spans="1:14" s="475" customFormat="1" ht="15" customHeight="1" x14ac:dyDescent="0.2">
      <c r="A15" s="475">
        <v>2</v>
      </c>
      <c r="B15" s="479">
        <f>'Tabelle 2.3'!J12</f>
        <v>4.3577981651376145</v>
      </c>
      <c r="C15" s="480">
        <f>'Tabelle 3.3'!J12</f>
        <v>12.653061224489797</v>
      </c>
      <c r="D15" s="481">
        <f t="shared" ref="D15:E45" si="3">IF(OR(AND(B15&gt;=-50,B15&lt;=50),ISNUMBER(B15)=FALSE),B15,"")</f>
        <v>4.3577981651376145</v>
      </c>
      <c r="E15" s="481">
        <f t="shared" si="3"/>
        <v>12.653061224489797</v>
      </c>
      <c r="F15" s="476" t="str">
        <f t="shared" ref="F15:G45" si="4">IF(ISNUMBER(B15)=FALSE,"",IF(B15&lt;-50,"&lt; -50",IF(B15&gt;50,"&gt; 50","")))</f>
        <v/>
      </c>
      <c r="G15" s="476" t="str">
        <f t="shared" si="4"/>
        <v/>
      </c>
      <c r="H15" s="482" t="str">
        <f t="shared" ref="H15:I45" si="5">IF(B15&lt;-50,0.75,IF(B15&gt;50,-0.75,""))</f>
        <v/>
      </c>
      <c r="I15" s="482" t="str">
        <f t="shared" si="5"/>
        <v/>
      </c>
      <c r="J15" s="476" t="e">
        <f t="shared" ref="J15:J45" si="6">IF(OR(B15&lt;-50,B15&gt;50),N15,#N/A)</f>
        <v>#N/A</v>
      </c>
      <c r="K15" s="476" t="e">
        <f t="shared" ref="K15:K45" si="7">IF(B15&lt;-50,-45,IF(B15&gt;50,45,#N/A))</f>
        <v>#N/A</v>
      </c>
      <c r="L15" s="476" t="e">
        <f t="shared" ref="L15:L45" si="8">IF(OR(C15&lt;-50,C15&gt;50),N15,#N/A)</f>
        <v>#N/A</v>
      </c>
      <c r="M15" s="476" t="e">
        <f t="shared" ref="M15:M45" si="9">IF(C15&lt;-50,-45,IF(C15&gt;50,45,#N/A))</f>
        <v>#N/A</v>
      </c>
      <c r="N15" s="476">
        <v>15</v>
      </c>
    </row>
    <row r="16" spans="1:14" s="475" customFormat="1" ht="15" customHeight="1" x14ac:dyDescent="0.2">
      <c r="A16" s="475">
        <v>3</v>
      </c>
      <c r="B16" s="479">
        <f>'Tabelle 2.3'!J13</f>
        <v>4.972375690607735</v>
      </c>
      <c r="C16" s="480">
        <f>'Tabelle 3.3'!J13</f>
        <v>0.69444444444444442</v>
      </c>
      <c r="D16" s="481">
        <f t="shared" si="3"/>
        <v>4.972375690607735</v>
      </c>
      <c r="E16" s="481">
        <f t="shared" si="3"/>
        <v>0.69444444444444442</v>
      </c>
      <c r="F16" s="476" t="str">
        <f t="shared" si="4"/>
        <v/>
      </c>
      <c r="G16" s="476" t="str">
        <f t="shared" si="4"/>
        <v/>
      </c>
      <c r="H16" s="482" t="str">
        <f t="shared" si="5"/>
        <v/>
      </c>
      <c r="I16" s="482" t="str">
        <f t="shared" si="5"/>
        <v/>
      </c>
      <c r="J16" s="476" t="e">
        <f t="shared" si="6"/>
        <v>#N/A</v>
      </c>
      <c r="K16" s="476" t="e">
        <f t="shared" si="7"/>
        <v>#N/A</v>
      </c>
      <c r="L16" s="476" t="e">
        <f t="shared" si="8"/>
        <v>#N/A</v>
      </c>
      <c r="M16" s="476" t="e">
        <f t="shared" si="9"/>
        <v>#N/A</v>
      </c>
      <c r="N16" s="476">
        <v>25</v>
      </c>
    </row>
    <row r="17" spans="1:14" s="475" customFormat="1" ht="15" customHeight="1" x14ac:dyDescent="0.2">
      <c r="A17" s="475">
        <v>4</v>
      </c>
      <c r="B17" s="479">
        <f>'Tabelle 2.3'!J14</f>
        <v>0.37332257088083948</v>
      </c>
      <c r="C17" s="480">
        <f>'Tabelle 3.3'!J14</f>
        <v>-5.2631578947368425</v>
      </c>
      <c r="D17" s="481">
        <f t="shared" si="3"/>
        <v>0.37332257088083948</v>
      </c>
      <c r="E17" s="481">
        <f t="shared" si="3"/>
        <v>-5.2631578947368425</v>
      </c>
      <c r="F17" s="476" t="str">
        <f t="shared" si="4"/>
        <v/>
      </c>
      <c r="G17" s="476" t="str">
        <f t="shared" si="4"/>
        <v/>
      </c>
      <c r="H17" s="482" t="str">
        <f t="shared" si="5"/>
        <v/>
      </c>
      <c r="I17" s="482" t="str">
        <f t="shared" si="5"/>
        <v/>
      </c>
      <c r="J17" s="476" t="e">
        <f t="shared" si="6"/>
        <v>#N/A</v>
      </c>
      <c r="K17" s="476" t="e">
        <f t="shared" si="7"/>
        <v>#N/A</v>
      </c>
      <c r="L17" s="476" t="e">
        <f t="shared" si="8"/>
        <v>#N/A</v>
      </c>
      <c r="M17" s="476" t="e">
        <f t="shared" si="9"/>
        <v>#N/A</v>
      </c>
      <c r="N17" s="476">
        <v>36</v>
      </c>
    </row>
    <row r="18" spans="1:14" s="475" customFormat="1" ht="15" customHeight="1" x14ac:dyDescent="0.2">
      <c r="A18" s="475">
        <v>5</v>
      </c>
      <c r="B18" s="479">
        <f>'Tabelle 2.3'!J15</f>
        <v>-0.21361000915471468</v>
      </c>
      <c r="C18" s="480">
        <f>'Tabelle 3.3'!J15</f>
        <v>-3.8128249566724435</v>
      </c>
      <c r="D18" s="481">
        <f t="shared" si="3"/>
        <v>-0.21361000915471468</v>
      </c>
      <c r="E18" s="481">
        <f t="shared" si="3"/>
        <v>-3.8128249566724435</v>
      </c>
      <c r="F18" s="476" t="str">
        <f t="shared" si="4"/>
        <v/>
      </c>
      <c r="G18" s="476" t="str">
        <f t="shared" si="4"/>
        <v/>
      </c>
      <c r="H18" s="482" t="str">
        <f t="shared" si="5"/>
        <v/>
      </c>
      <c r="I18" s="482" t="str">
        <f t="shared" si="5"/>
        <v/>
      </c>
      <c r="J18" s="476" t="e">
        <f t="shared" si="6"/>
        <v>#N/A</v>
      </c>
      <c r="K18" s="476" t="e">
        <f t="shared" si="7"/>
        <v>#N/A</v>
      </c>
      <c r="L18" s="476" t="e">
        <f t="shared" si="8"/>
        <v>#N/A</v>
      </c>
      <c r="M18" s="476" t="e">
        <f t="shared" si="9"/>
        <v>#N/A</v>
      </c>
      <c r="N18" s="476">
        <v>46</v>
      </c>
    </row>
    <row r="19" spans="1:14" s="475" customFormat="1" ht="15" customHeight="1" x14ac:dyDescent="0.2">
      <c r="A19" s="475">
        <v>6</v>
      </c>
      <c r="B19" s="479">
        <f>'Tabelle 2.3'!J16</f>
        <v>0.91348737238044064</v>
      </c>
      <c r="C19" s="480">
        <f>'Tabelle 3.3'!J16</f>
        <v>-8.4905660377358494</v>
      </c>
      <c r="D19" s="481">
        <f t="shared" si="3"/>
        <v>0.91348737238044064</v>
      </c>
      <c r="E19" s="481">
        <f t="shared" si="3"/>
        <v>-8.4905660377358494</v>
      </c>
      <c r="F19" s="476" t="str">
        <f t="shared" si="4"/>
        <v/>
      </c>
      <c r="G19" s="476" t="str">
        <f t="shared" si="4"/>
        <v/>
      </c>
      <c r="H19" s="482" t="str">
        <f t="shared" si="5"/>
        <v/>
      </c>
      <c r="I19" s="482" t="str">
        <f t="shared" si="5"/>
        <v/>
      </c>
      <c r="J19" s="476" t="e">
        <f t="shared" si="6"/>
        <v>#N/A</v>
      </c>
      <c r="K19" s="476" t="e">
        <f t="shared" si="7"/>
        <v>#N/A</v>
      </c>
      <c r="L19" s="476" t="e">
        <f t="shared" si="8"/>
        <v>#N/A</v>
      </c>
      <c r="M19" s="476" t="e">
        <f t="shared" si="9"/>
        <v>#N/A</v>
      </c>
      <c r="N19" s="476">
        <v>56</v>
      </c>
    </row>
    <row r="20" spans="1:14" s="475" customFormat="1" ht="15" customHeight="1" x14ac:dyDescent="0.2">
      <c r="A20" s="475">
        <v>7</v>
      </c>
      <c r="B20" s="479">
        <f>'Tabelle 2.3'!J17</f>
        <v>-0.66603235014272122</v>
      </c>
      <c r="C20" s="480">
        <f>'Tabelle 3.3'!J17</f>
        <v>-4</v>
      </c>
      <c r="D20" s="481">
        <f t="shared" si="3"/>
        <v>-0.66603235014272122</v>
      </c>
      <c r="E20" s="481">
        <f t="shared" si="3"/>
        <v>-4</v>
      </c>
      <c r="F20" s="476" t="str">
        <f t="shared" si="4"/>
        <v/>
      </c>
      <c r="G20" s="476" t="str">
        <f t="shared" si="4"/>
        <v/>
      </c>
      <c r="H20" s="482" t="str">
        <f t="shared" si="5"/>
        <v/>
      </c>
      <c r="I20" s="482" t="str">
        <f t="shared" si="5"/>
        <v/>
      </c>
      <c r="J20" s="476" t="e">
        <f t="shared" si="6"/>
        <v>#N/A</v>
      </c>
      <c r="K20" s="476" t="e">
        <f t="shared" si="7"/>
        <v>#N/A</v>
      </c>
      <c r="L20" s="476" t="e">
        <f t="shared" si="8"/>
        <v>#N/A</v>
      </c>
      <c r="M20" s="476" t="e">
        <f t="shared" si="9"/>
        <v>#N/A</v>
      </c>
      <c r="N20" s="476">
        <v>67</v>
      </c>
    </row>
    <row r="21" spans="1:14" s="475" customFormat="1" ht="15" customHeight="1" x14ac:dyDescent="0.2">
      <c r="A21" s="475">
        <v>8</v>
      </c>
      <c r="B21" s="479">
        <f>'Tabelle 2.3'!J18</f>
        <v>3.3519553072625698</v>
      </c>
      <c r="C21" s="480">
        <f>'Tabelle 3.3'!J18</f>
        <v>-0.27510316368638238</v>
      </c>
      <c r="D21" s="481">
        <f t="shared" si="3"/>
        <v>3.3519553072625698</v>
      </c>
      <c r="E21" s="481">
        <f t="shared" si="3"/>
        <v>-0.27510316368638238</v>
      </c>
      <c r="F21" s="476" t="str">
        <f t="shared" si="4"/>
        <v/>
      </c>
      <c r="G21" s="476" t="str">
        <f t="shared" si="4"/>
        <v/>
      </c>
      <c r="H21" s="482" t="str">
        <f t="shared" si="5"/>
        <v/>
      </c>
      <c r="I21" s="482" t="str">
        <f t="shared" si="5"/>
        <v/>
      </c>
      <c r="J21" s="476" t="e">
        <f t="shared" si="6"/>
        <v>#N/A</v>
      </c>
      <c r="K21" s="476" t="e">
        <f t="shared" si="7"/>
        <v>#N/A</v>
      </c>
      <c r="L21" s="476" t="e">
        <f t="shared" si="8"/>
        <v>#N/A</v>
      </c>
      <c r="M21" s="476" t="e">
        <f t="shared" si="9"/>
        <v>#N/A</v>
      </c>
      <c r="N21" s="476">
        <v>77</v>
      </c>
    </row>
    <row r="22" spans="1:14" s="475" customFormat="1" ht="15" customHeight="1" x14ac:dyDescent="0.2">
      <c r="A22" s="475">
        <v>9</v>
      </c>
      <c r="B22" s="479">
        <f>'Tabelle 2.3'!J19</f>
        <v>-0.75483091787439616</v>
      </c>
      <c r="C22" s="480">
        <f>'Tabelle 3.3'!J19</f>
        <v>0.27945971122496505</v>
      </c>
      <c r="D22" s="481">
        <f t="shared" si="3"/>
        <v>-0.75483091787439616</v>
      </c>
      <c r="E22" s="481">
        <f t="shared" si="3"/>
        <v>0.27945971122496505</v>
      </c>
      <c r="F22" s="476" t="str">
        <f t="shared" si="4"/>
        <v/>
      </c>
      <c r="G22" s="476" t="str">
        <f t="shared" si="4"/>
        <v/>
      </c>
      <c r="H22" s="482" t="str">
        <f t="shared" si="5"/>
        <v/>
      </c>
      <c r="I22" s="482" t="str">
        <f t="shared" si="5"/>
        <v/>
      </c>
      <c r="J22" s="476" t="e">
        <f t="shared" si="6"/>
        <v>#N/A</v>
      </c>
      <c r="K22" s="476" t="e">
        <f t="shared" si="7"/>
        <v>#N/A</v>
      </c>
      <c r="L22" s="476" t="e">
        <f t="shared" si="8"/>
        <v>#N/A</v>
      </c>
      <c r="M22" s="476" t="e">
        <f t="shared" si="9"/>
        <v>#N/A</v>
      </c>
      <c r="N22" s="476">
        <v>87</v>
      </c>
    </row>
    <row r="23" spans="1:14" s="475" customFormat="1" ht="15" customHeight="1" x14ac:dyDescent="0.2">
      <c r="A23" s="475">
        <v>10</v>
      </c>
      <c r="B23" s="479">
        <f>'Tabelle 2.3'!J20</f>
        <v>6.4236111111111107</v>
      </c>
      <c r="C23" s="480">
        <f>'Tabelle 3.3'!J20</f>
        <v>2.4896265560165975</v>
      </c>
      <c r="D23" s="481">
        <f t="shared" si="3"/>
        <v>6.4236111111111107</v>
      </c>
      <c r="E23" s="481">
        <f t="shared" si="3"/>
        <v>2.4896265560165975</v>
      </c>
      <c r="F23" s="476" t="str">
        <f t="shared" si="4"/>
        <v/>
      </c>
      <c r="G23" s="476" t="str">
        <f t="shared" si="4"/>
        <v/>
      </c>
      <c r="H23" s="482" t="str">
        <f t="shared" si="5"/>
        <v/>
      </c>
      <c r="I23" s="482" t="str">
        <f t="shared" si="5"/>
        <v/>
      </c>
      <c r="J23" s="476" t="e">
        <f t="shared" si="6"/>
        <v>#N/A</v>
      </c>
      <c r="K23" s="476" t="e">
        <f t="shared" si="7"/>
        <v>#N/A</v>
      </c>
      <c r="L23" s="476" t="e">
        <f t="shared" si="8"/>
        <v>#N/A</v>
      </c>
      <c r="M23" s="476" t="e">
        <f t="shared" si="9"/>
        <v>#N/A</v>
      </c>
      <c r="N23" s="476">
        <v>98</v>
      </c>
    </row>
    <row r="24" spans="1:14" s="475" customFormat="1" ht="15" customHeight="1" x14ac:dyDescent="0.2">
      <c r="A24" s="475">
        <v>11</v>
      </c>
      <c r="B24" s="479">
        <f>'Tabelle 2.3'!J21</f>
        <v>0.4793863854266539</v>
      </c>
      <c r="C24" s="480">
        <f>'Tabelle 3.3'!J21</f>
        <v>-9.2443140132061625</v>
      </c>
      <c r="D24" s="481">
        <f t="shared" si="3"/>
        <v>0.4793863854266539</v>
      </c>
      <c r="E24" s="481">
        <f t="shared" si="3"/>
        <v>-9.2443140132061625</v>
      </c>
      <c r="F24" s="476" t="str">
        <f t="shared" si="4"/>
        <v/>
      </c>
      <c r="G24" s="476" t="str">
        <f t="shared" si="4"/>
        <v/>
      </c>
      <c r="H24" s="482" t="str">
        <f t="shared" si="5"/>
        <v/>
      </c>
      <c r="I24" s="482" t="str">
        <f t="shared" si="5"/>
        <v/>
      </c>
      <c r="J24" s="476" t="e">
        <f t="shared" si="6"/>
        <v>#N/A</v>
      </c>
      <c r="K24" s="476" t="e">
        <f t="shared" si="7"/>
        <v>#N/A</v>
      </c>
      <c r="L24" s="476" t="e">
        <f t="shared" si="8"/>
        <v>#N/A</v>
      </c>
      <c r="M24" s="476" t="e">
        <f t="shared" si="9"/>
        <v>#N/A</v>
      </c>
      <c r="N24" s="476">
        <v>108</v>
      </c>
    </row>
    <row r="25" spans="1:14" s="475" customFormat="1" ht="15" customHeight="1" x14ac:dyDescent="0.2">
      <c r="A25" s="475">
        <v>12</v>
      </c>
      <c r="B25" s="479">
        <f>'Tabelle 2.3'!J22</f>
        <v>5.7620817843866172</v>
      </c>
      <c r="C25" s="480" t="str">
        <f>'Tabelle 3.3'!J22</f>
        <v>*</v>
      </c>
      <c r="D25" s="481">
        <f t="shared" si="3"/>
        <v>5.7620817843866172</v>
      </c>
      <c r="E25" s="481" t="str">
        <f t="shared" si="3"/>
        <v>*</v>
      </c>
      <c r="F25" s="476" t="str">
        <f t="shared" si="4"/>
        <v/>
      </c>
      <c r="G25" s="476" t="str">
        <f t="shared" si="4"/>
        <v/>
      </c>
      <c r="H25" s="482" t="str">
        <f t="shared" si="5"/>
        <v/>
      </c>
      <c r="I25" s="482">
        <f t="shared" si="5"/>
        <v>-0.75</v>
      </c>
      <c r="J25" s="476" t="e">
        <f t="shared" si="6"/>
        <v>#N/A</v>
      </c>
      <c r="K25" s="476" t="e">
        <f t="shared" si="7"/>
        <v>#N/A</v>
      </c>
      <c r="L25" s="476">
        <f t="shared" si="8"/>
        <v>118</v>
      </c>
      <c r="M25" s="476">
        <f t="shared" si="9"/>
        <v>45</v>
      </c>
      <c r="N25" s="476">
        <v>118</v>
      </c>
    </row>
    <row r="26" spans="1:14" s="475" customFormat="1" ht="15" customHeight="1" x14ac:dyDescent="0.2">
      <c r="A26" s="475">
        <v>13</v>
      </c>
      <c r="B26" s="479">
        <f>'Tabelle 2.3'!J23</f>
        <v>8.2311733800350257</v>
      </c>
      <c r="C26" s="480">
        <f>'Tabelle 3.3'!J23</f>
        <v>10.99476439790576</v>
      </c>
      <c r="D26" s="481">
        <f t="shared" si="3"/>
        <v>8.2311733800350257</v>
      </c>
      <c r="E26" s="481">
        <f t="shared" si="3"/>
        <v>10.99476439790576</v>
      </c>
      <c r="F26" s="476" t="str">
        <f t="shared" si="4"/>
        <v/>
      </c>
      <c r="G26" s="476" t="str">
        <f t="shared" si="4"/>
        <v/>
      </c>
      <c r="H26" s="482" t="str">
        <f t="shared" si="5"/>
        <v/>
      </c>
      <c r="I26" s="482" t="str">
        <f t="shared" si="5"/>
        <v/>
      </c>
      <c r="J26" s="476" t="e">
        <f t="shared" si="6"/>
        <v>#N/A</v>
      </c>
      <c r="K26" s="476" t="e">
        <f t="shared" si="7"/>
        <v>#N/A</v>
      </c>
      <c r="L26" s="476" t="e">
        <f t="shared" si="8"/>
        <v>#N/A</v>
      </c>
      <c r="M26" s="476" t="e">
        <f t="shared" si="9"/>
        <v>#N/A</v>
      </c>
      <c r="N26" s="476">
        <v>129</v>
      </c>
    </row>
    <row r="27" spans="1:14" s="475" customFormat="1" ht="15" customHeight="1" x14ac:dyDescent="0.2">
      <c r="A27" s="475">
        <v>14</v>
      </c>
      <c r="B27" s="479">
        <f>'Tabelle 2.3'!J24</f>
        <v>2.183749754082235</v>
      </c>
      <c r="C27" s="480">
        <f>'Tabelle 3.3'!J24</f>
        <v>-1.5692640692640694</v>
      </c>
      <c r="D27" s="481">
        <f t="shared" si="3"/>
        <v>2.183749754082235</v>
      </c>
      <c r="E27" s="481">
        <f t="shared" si="3"/>
        <v>-1.5692640692640694</v>
      </c>
      <c r="F27" s="476" t="str">
        <f t="shared" si="4"/>
        <v/>
      </c>
      <c r="G27" s="476" t="str">
        <f t="shared" si="4"/>
        <v/>
      </c>
      <c r="H27" s="482" t="str">
        <f t="shared" si="5"/>
        <v/>
      </c>
      <c r="I27" s="482" t="str">
        <f t="shared" si="5"/>
        <v/>
      </c>
      <c r="J27" s="476" t="e">
        <f t="shared" si="6"/>
        <v>#N/A</v>
      </c>
      <c r="K27" s="476" t="e">
        <f t="shared" si="7"/>
        <v>#N/A</v>
      </c>
      <c r="L27" s="476" t="e">
        <f t="shared" si="8"/>
        <v>#N/A</v>
      </c>
      <c r="M27" s="476" t="e">
        <f t="shared" si="9"/>
        <v>#N/A</v>
      </c>
      <c r="N27" s="476">
        <v>139</v>
      </c>
    </row>
    <row r="28" spans="1:14" s="475" customFormat="1" ht="15" customHeight="1" x14ac:dyDescent="0.2">
      <c r="A28" s="475">
        <v>15</v>
      </c>
      <c r="B28" s="479">
        <f>'Tabelle 2.3'!J25</f>
        <v>-5.8161350844277671</v>
      </c>
      <c r="C28" s="480">
        <f>'Tabelle 3.3'!J25</f>
        <v>8.1841432225063944</v>
      </c>
      <c r="D28" s="481">
        <f t="shared" si="3"/>
        <v>-5.8161350844277671</v>
      </c>
      <c r="E28" s="481">
        <f t="shared" si="3"/>
        <v>8.1841432225063944</v>
      </c>
      <c r="F28" s="476" t="str">
        <f t="shared" si="4"/>
        <v/>
      </c>
      <c r="G28" s="476" t="str">
        <f t="shared" si="4"/>
        <v/>
      </c>
      <c r="H28" s="482" t="str">
        <f t="shared" si="5"/>
        <v/>
      </c>
      <c r="I28" s="482" t="str">
        <f t="shared" si="5"/>
        <v/>
      </c>
      <c r="J28" s="476" t="e">
        <f t="shared" si="6"/>
        <v>#N/A</v>
      </c>
      <c r="K28" s="476" t="e">
        <f t="shared" si="7"/>
        <v>#N/A</v>
      </c>
      <c r="L28" s="476" t="e">
        <f t="shared" si="8"/>
        <v>#N/A</v>
      </c>
      <c r="M28" s="476" t="e">
        <f t="shared" si="9"/>
        <v>#N/A</v>
      </c>
      <c r="N28" s="476">
        <v>149</v>
      </c>
    </row>
    <row r="29" spans="1:14" s="475" customFormat="1" ht="15" customHeight="1" x14ac:dyDescent="0.2">
      <c r="A29" s="475">
        <v>16</v>
      </c>
      <c r="B29" s="479">
        <f>'Tabelle 2.3'!J26</f>
        <v>-24.423963133640552</v>
      </c>
      <c r="C29" s="480" t="str">
        <f>'Tabelle 3.3'!J26</f>
        <v>*</v>
      </c>
      <c r="D29" s="481">
        <f t="shared" si="3"/>
        <v>-24.423963133640552</v>
      </c>
      <c r="E29" s="481" t="str">
        <f t="shared" si="3"/>
        <v>*</v>
      </c>
      <c r="F29" s="476" t="str">
        <f t="shared" si="4"/>
        <v/>
      </c>
      <c r="G29" s="476" t="str">
        <f t="shared" si="4"/>
        <v/>
      </c>
      <c r="H29" s="482" t="str">
        <f t="shared" si="5"/>
        <v/>
      </c>
      <c r="I29" s="482">
        <f t="shared" si="5"/>
        <v>-0.75</v>
      </c>
      <c r="J29" s="476" t="e">
        <f t="shared" si="6"/>
        <v>#N/A</v>
      </c>
      <c r="K29" s="476" t="e">
        <f t="shared" si="7"/>
        <v>#N/A</v>
      </c>
      <c r="L29" s="476">
        <f t="shared" si="8"/>
        <v>160</v>
      </c>
      <c r="M29" s="476">
        <f t="shared" si="9"/>
        <v>45</v>
      </c>
      <c r="N29" s="476">
        <v>160</v>
      </c>
    </row>
    <row r="30" spans="1:14" s="475" customFormat="1" ht="15" customHeight="1" x14ac:dyDescent="0.2">
      <c r="A30" s="475">
        <v>17</v>
      </c>
      <c r="B30" s="479">
        <f>'Tabelle 2.3'!J27</f>
        <v>-1.4864172219374681</v>
      </c>
      <c r="C30" s="480">
        <f>'Tabelle 3.3'!J27</f>
        <v>2.8409090909090908</v>
      </c>
      <c r="D30" s="481">
        <f t="shared" si="3"/>
        <v>-1.4864172219374681</v>
      </c>
      <c r="E30" s="481">
        <f t="shared" si="3"/>
        <v>2.8409090909090908</v>
      </c>
      <c r="F30" s="476" t="str">
        <f t="shared" si="4"/>
        <v/>
      </c>
      <c r="G30" s="476" t="str">
        <f t="shared" si="4"/>
        <v/>
      </c>
      <c r="H30" s="482" t="str">
        <f t="shared" si="5"/>
        <v/>
      </c>
      <c r="I30" s="482" t="str">
        <f t="shared" si="5"/>
        <v/>
      </c>
      <c r="J30" s="476" t="e">
        <f t="shared" si="6"/>
        <v>#N/A</v>
      </c>
      <c r="K30" s="476" t="e">
        <f t="shared" si="7"/>
        <v>#N/A</v>
      </c>
      <c r="L30" s="476" t="e">
        <f t="shared" si="8"/>
        <v>#N/A</v>
      </c>
      <c r="M30" s="476" t="e">
        <f t="shared" si="9"/>
        <v>#N/A</v>
      </c>
      <c r="N30" s="476">
        <v>170</v>
      </c>
    </row>
    <row r="31" spans="1:14" s="475" customFormat="1" ht="15" customHeight="1" x14ac:dyDescent="0.2">
      <c r="A31" s="475">
        <v>18</v>
      </c>
      <c r="B31" s="479">
        <f>'Tabelle 2.3'!J28</f>
        <v>4.0632054176072234</v>
      </c>
      <c r="C31" s="480">
        <f>'Tabelle 3.3'!J28</f>
        <v>-0.37037037037037035</v>
      </c>
      <c r="D31" s="481">
        <f t="shared" si="3"/>
        <v>4.0632054176072234</v>
      </c>
      <c r="E31" s="481">
        <f t="shared" si="3"/>
        <v>-0.37037037037037035</v>
      </c>
      <c r="F31" s="476" t="str">
        <f t="shared" si="4"/>
        <v/>
      </c>
      <c r="G31" s="476" t="str">
        <f t="shared" si="4"/>
        <v/>
      </c>
      <c r="H31" s="482" t="str">
        <f t="shared" si="5"/>
        <v/>
      </c>
      <c r="I31" s="482" t="str">
        <f t="shared" si="5"/>
        <v/>
      </c>
      <c r="J31" s="476" t="e">
        <f t="shared" si="6"/>
        <v>#N/A</v>
      </c>
      <c r="K31" s="476" t="e">
        <f t="shared" si="7"/>
        <v>#N/A</v>
      </c>
      <c r="L31" s="476" t="e">
        <f t="shared" si="8"/>
        <v>#N/A</v>
      </c>
      <c r="M31" s="476" t="e">
        <f t="shared" si="9"/>
        <v>#N/A</v>
      </c>
      <c r="N31" s="476">
        <v>180</v>
      </c>
    </row>
    <row r="32" spans="1:14" s="475" customFormat="1" ht="15" customHeight="1" x14ac:dyDescent="0.2">
      <c r="A32" s="475">
        <v>19</v>
      </c>
      <c r="B32" s="479">
        <f>'Tabelle 2.3'!J29</f>
        <v>2.4024024024024024</v>
      </c>
      <c r="C32" s="480">
        <f>'Tabelle 3.3'!J29</f>
        <v>0</v>
      </c>
      <c r="D32" s="481">
        <f t="shared" si="3"/>
        <v>2.4024024024024024</v>
      </c>
      <c r="E32" s="481">
        <f t="shared" si="3"/>
        <v>0</v>
      </c>
      <c r="F32" s="476" t="str">
        <f t="shared" si="4"/>
        <v/>
      </c>
      <c r="G32" s="476" t="str">
        <f t="shared" si="4"/>
        <v/>
      </c>
      <c r="H32" s="482" t="str">
        <f t="shared" si="5"/>
        <v/>
      </c>
      <c r="I32" s="482" t="str">
        <f t="shared" si="5"/>
        <v/>
      </c>
      <c r="J32" s="476" t="e">
        <f t="shared" si="6"/>
        <v>#N/A</v>
      </c>
      <c r="K32" s="476" t="e">
        <f t="shared" si="7"/>
        <v>#N/A</v>
      </c>
      <c r="L32" s="476" t="e">
        <f t="shared" si="8"/>
        <v>#N/A</v>
      </c>
      <c r="M32" s="476" t="e">
        <f t="shared" si="9"/>
        <v>#N/A</v>
      </c>
      <c r="N32" s="476">
        <v>191</v>
      </c>
    </row>
    <row r="33" spans="1:14" s="475" customFormat="1" ht="15" customHeight="1" x14ac:dyDescent="0.2">
      <c r="A33" s="475">
        <v>20</v>
      </c>
      <c r="B33" s="479">
        <f>'Tabelle 2.3'!J30</f>
        <v>2.458628841607565</v>
      </c>
      <c r="C33" s="480">
        <f>'Tabelle 3.3'!J30</f>
        <v>-7.4803149606299213</v>
      </c>
      <c r="D33" s="481">
        <f t="shared" si="3"/>
        <v>2.458628841607565</v>
      </c>
      <c r="E33" s="481">
        <f t="shared" si="3"/>
        <v>-7.4803149606299213</v>
      </c>
      <c r="F33" s="476" t="str">
        <f t="shared" si="4"/>
        <v/>
      </c>
      <c r="G33" s="476" t="str">
        <f t="shared" si="4"/>
        <v/>
      </c>
      <c r="H33" s="482" t="str">
        <f t="shared" si="5"/>
        <v/>
      </c>
      <c r="I33" s="482" t="str">
        <f t="shared" si="5"/>
        <v/>
      </c>
      <c r="J33" s="476" t="e">
        <f t="shared" si="6"/>
        <v>#N/A</v>
      </c>
      <c r="K33" s="476" t="e">
        <f t="shared" si="7"/>
        <v>#N/A</v>
      </c>
      <c r="L33" s="476" t="e">
        <f t="shared" si="8"/>
        <v>#N/A</v>
      </c>
      <c r="M33" s="476" t="e">
        <f t="shared" si="9"/>
        <v>#N/A</v>
      </c>
      <c r="N33" s="476">
        <v>201</v>
      </c>
    </row>
    <row r="34" spans="1:14" s="475" customFormat="1" ht="15" customHeight="1" x14ac:dyDescent="0.2">
      <c r="A34" s="475">
        <v>21</v>
      </c>
      <c r="B34" s="479">
        <f>'Tabelle 2.3'!J31</f>
        <v>6.5430752453653218</v>
      </c>
      <c r="C34" s="480">
        <f>'Tabelle 3.3'!J31</f>
        <v>-0.77220077220077221</v>
      </c>
      <c r="D34" s="481">
        <f t="shared" si="3"/>
        <v>6.5430752453653218</v>
      </c>
      <c r="E34" s="481">
        <f t="shared" si="3"/>
        <v>-0.77220077220077221</v>
      </c>
      <c r="F34" s="476" t="str">
        <f t="shared" si="4"/>
        <v/>
      </c>
      <c r="G34" s="476" t="str">
        <f t="shared" si="4"/>
        <v/>
      </c>
      <c r="H34" s="482" t="str">
        <f t="shared" si="5"/>
        <v/>
      </c>
      <c r="I34" s="482" t="str">
        <f t="shared" si="5"/>
        <v/>
      </c>
      <c r="J34" s="476" t="e">
        <f t="shared" si="6"/>
        <v>#N/A</v>
      </c>
      <c r="K34" s="476" t="e">
        <f t="shared" si="7"/>
        <v>#N/A</v>
      </c>
      <c r="L34" s="476" t="e">
        <f t="shared" si="8"/>
        <v>#N/A</v>
      </c>
      <c r="M34" s="476" t="e">
        <f t="shared" si="9"/>
        <v>#N/A</v>
      </c>
      <c r="N34" s="476">
        <v>211</v>
      </c>
    </row>
    <row r="35" spans="1:14" s="475" customFormat="1" ht="15" customHeight="1" x14ac:dyDescent="0.2">
      <c r="A35" s="475">
        <v>22</v>
      </c>
      <c r="B35" s="479">
        <f>'Tabelle 2.3'!J32</f>
        <v>0</v>
      </c>
      <c r="C35" s="480" t="str">
        <f>'Tabelle 3.3'!J32</f>
        <v>*</v>
      </c>
      <c r="D35" s="481">
        <f t="shared" si="3"/>
        <v>0</v>
      </c>
      <c r="E35" s="481" t="str">
        <f t="shared" si="3"/>
        <v>*</v>
      </c>
      <c r="F35" s="476" t="str">
        <f t="shared" si="4"/>
        <v/>
      </c>
      <c r="G35" s="476" t="str">
        <f t="shared" si="4"/>
        <v/>
      </c>
      <c r="H35" s="482" t="str">
        <f t="shared" si="5"/>
        <v/>
      </c>
      <c r="I35" s="482">
        <f t="shared" si="5"/>
        <v>-0.75</v>
      </c>
      <c r="J35" s="476" t="e">
        <f t="shared" si="6"/>
        <v>#N/A</v>
      </c>
      <c r="K35" s="476" t="e">
        <f t="shared" si="7"/>
        <v>#N/A</v>
      </c>
      <c r="L35" s="476">
        <f t="shared" si="8"/>
        <v>222</v>
      </c>
      <c r="M35" s="476">
        <f t="shared" si="9"/>
        <v>45</v>
      </c>
      <c r="N35" s="476">
        <v>222</v>
      </c>
    </row>
    <row r="36" spans="1:14" s="475" customFormat="1" ht="15" customHeight="1" x14ac:dyDescent="0.2">
      <c r="A36" s="475">
        <v>23</v>
      </c>
      <c r="B36" s="479"/>
      <c r="C36" s="480"/>
      <c r="D36" s="481">
        <f t="shared" si="3"/>
        <v>0</v>
      </c>
      <c r="E36" s="481">
        <f t="shared" si="3"/>
        <v>0</v>
      </c>
      <c r="F36" s="476" t="str">
        <f t="shared" si="4"/>
        <v/>
      </c>
      <c r="G36" s="476" t="str">
        <f t="shared" si="4"/>
        <v/>
      </c>
      <c r="H36" s="482" t="str">
        <f t="shared" si="5"/>
        <v/>
      </c>
      <c r="I36" s="482" t="str">
        <f t="shared" si="5"/>
        <v/>
      </c>
      <c r="J36" s="476" t="e">
        <f t="shared" si="6"/>
        <v>#N/A</v>
      </c>
      <c r="K36" s="476" t="e">
        <f t="shared" si="7"/>
        <v>#N/A</v>
      </c>
      <c r="L36" s="476" t="e">
        <f t="shared" si="8"/>
        <v>#N/A</v>
      </c>
      <c r="M36" s="476" t="e">
        <f t="shared" si="9"/>
        <v>#N/A</v>
      </c>
      <c r="N36" s="476">
        <v>232</v>
      </c>
    </row>
    <row r="37" spans="1:14" s="475" customFormat="1" ht="15" customHeight="1" x14ac:dyDescent="0.2">
      <c r="A37" s="475">
        <v>24</v>
      </c>
      <c r="B37" s="479">
        <f>'Tabelle 2.3'!J34</f>
        <v>4.3577981651376145</v>
      </c>
      <c r="C37" s="480">
        <f>'Tabelle 3.3'!J34</f>
        <v>12.653061224489797</v>
      </c>
      <c r="D37" s="481">
        <f t="shared" si="3"/>
        <v>4.3577981651376145</v>
      </c>
      <c r="E37" s="481">
        <f t="shared" si="3"/>
        <v>12.653061224489797</v>
      </c>
      <c r="F37" s="476" t="str">
        <f t="shared" si="4"/>
        <v/>
      </c>
      <c r="G37" s="476" t="str">
        <f t="shared" si="4"/>
        <v/>
      </c>
      <c r="H37" s="482" t="str">
        <f t="shared" si="5"/>
        <v/>
      </c>
      <c r="I37" s="482" t="str">
        <f t="shared" si="5"/>
        <v/>
      </c>
      <c r="J37" s="476" t="e">
        <f t="shared" si="6"/>
        <v>#N/A</v>
      </c>
      <c r="K37" s="476" t="e">
        <f t="shared" si="7"/>
        <v>#N/A</v>
      </c>
      <c r="L37" s="476" t="e">
        <f t="shared" si="8"/>
        <v>#N/A</v>
      </c>
      <c r="M37" s="476" t="e">
        <f t="shared" si="9"/>
        <v>#N/A</v>
      </c>
      <c r="N37" s="476">
        <v>242</v>
      </c>
    </row>
    <row r="38" spans="1:14" s="475" customFormat="1" ht="15" customHeight="1" x14ac:dyDescent="0.2">
      <c r="A38" s="475">
        <v>25</v>
      </c>
      <c r="B38" s="479">
        <f>'Tabelle 2.3'!J35</f>
        <v>1.2576776835331969</v>
      </c>
      <c r="C38" s="480">
        <f>'Tabelle 3.3'!J35</f>
        <v>-2.9227557411273488</v>
      </c>
      <c r="D38" s="481">
        <f t="shared" si="3"/>
        <v>1.2576776835331969</v>
      </c>
      <c r="E38" s="481">
        <f t="shared" si="3"/>
        <v>-2.9227557411273488</v>
      </c>
      <c r="F38" s="476" t="str">
        <f t="shared" si="4"/>
        <v/>
      </c>
      <c r="G38" s="476" t="str">
        <f t="shared" si="4"/>
        <v/>
      </c>
      <c r="H38" s="482" t="str">
        <f t="shared" si="5"/>
        <v/>
      </c>
      <c r="I38" s="482" t="str">
        <f t="shared" si="5"/>
        <v/>
      </c>
      <c r="J38" s="476" t="e">
        <f t="shared" si="6"/>
        <v>#N/A</v>
      </c>
      <c r="K38" s="476" t="e">
        <f t="shared" si="7"/>
        <v>#N/A</v>
      </c>
      <c r="L38" s="476" t="e">
        <f t="shared" si="8"/>
        <v>#N/A</v>
      </c>
      <c r="M38" s="476" t="e">
        <f t="shared" si="9"/>
        <v>#N/A</v>
      </c>
      <c r="N38" s="476">
        <v>253</v>
      </c>
    </row>
    <row r="39" spans="1:14" s="475" customFormat="1" ht="15" customHeight="1" x14ac:dyDescent="0.2">
      <c r="A39" s="475">
        <v>26</v>
      </c>
      <c r="B39" s="479">
        <f>'Tabelle 2.3'!J36</f>
        <v>1.4829937213512576</v>
      </c>
      <c r="C39" s="480">
        <f>'Tabelle 3.3'!J36</f>
        <v>-0.43293947866871113</v>
      </c>
      <c r="D39" s="481">
        <f t="shared" si="3"/>
        <v>1.4829937213512576</v>
      </c>
      <c r="E39" s="481">
        <f t="shared" si="3"/>
        <v>-0.43293947866871113</v>
      </c>
      <c r="F39" s="476" t="str">
        <f t="shared" si="4"/>
        <v/>
      </c>
      <c r="G39" s="476" t="str">
        <f t="shared" si="4"/>
        <v/>
      </c>
      <c r="H39" s="482" t="str">
        <f t="shared" si="5"/>
        <v/>
      </c>
      <c r="I39" s="482" t="str">
        <f t="shared" si="5"/>
        <v/>
      </c>
      <c r="J39" s="476" t="e">
        <f t="shared" si="6"/>
        <v>#N/A</v>
      </c>
      <c r="K39" s="476" t="e">
        <f t="shared" si="7"/>
        <v>#N/A</v>
      </c>
      <c r="L39" s="476" t="e">
        <f t="shared" si="8"/>
        <v>#N/A</v>
      </c>
      <c r="M39" s="476" t="e">
        <f t="shared" si="9"/>
        <v>#N/A</v>
      </c>
      <c r="N39" s="476">
        <v>263</v>
      </c>
    </row>
    <row r="40" spans="1:14" s="475" customFormat="1" ht="15" customHeight="1" x14ac:dyDescent="0.2">
      <c r="A40" s="475">
        <v>27</v>
      </c>
      <c r="B40" s="479" t="e">
        <f>'Tabelle 2.3'!#REF!</f>
        <v>#REF!</v>
      </c>
      <c r="C40" s="480" t="e">
        <f>'Tabelle 3.3'!#REF!</f>
        <v>#REF!</v>
      </c>
      <c r="D40" s="481" t="e">
        <f t="shared" si="3"/>
        <v>#REF!</v>
      </c>
      <c r="E40" s="481" t="e">
        <f t="shared" si="3"/>
        <v>#REF!</v>
      </c>
      <c r="F40" s="476" t="str">
        <f t="shared" si="4"/>
        <v/>
      </c>
      <c r="G40" s="476" t="str">
        <f t="shared" si="4"/>
        <v/>
      </c>
      <c r="H40" s="482" t="e">
        <f t="shared" si="5"/>
        <v>#REF!</v>
      </c>
      <c r="I40" s="482" t="e">
        <f t="shared" si="5"/>
        <v>#REF!</v>
      </c>
      <c r="J40" s="476" t="e">
        <f t="shared" si="6"/>
        <v>#REF!</v>
      </c>
      <c r="K40" s="476" t="e">
        <f t="shared" si="7"/>
        <v>#REF!</v>
      </c>
      <c r="L40" s="476" t="e">
        <f t="shared" si="8"/>
        <v>#REF!</v>
      </c>
      <c r="M40" s="476" t="e">
        <f t="shared" si="9"/>
        <v>#REF!</v>
      </c>
      <c r="N40" s="476">
        <v>273</v>
      </c>
    </row>
    <row r="41" spans="1:14" s="475" customFormat="1" ht="15" customHeight="1" x14ac:dyDescent="0.2">
      <c r="A41" s="475">
        <v>28</v>
      </c>
      <c r="B41" s="479" t="e">
        <f>'Tabelle 2.3'!#REF!</f>
        <v>#REF!</v>
      </c>
      <c r="C41" s="480" t="e">
        <f>'Tabelle 3.3'!#REF!</f>
        <v>#REF!</v>
      </c>
      <c r="D41" s="481" t="e">
        <f t="shared" si="3"/>
        <v>#REF!</v>
      </c>
      <c r="E41" s="481" t="e">
        <f t="shared" si="3"/>
        <v>#REF!</v>
      </c>
      <c r="F41" s="476" t="str">
        <f t="shared" si="4"/>
        <v/>
      </c>
      <c r="G41" s="476" t="str">
        <f t="shared" si="4"/>
        <v/>
      </c>
      <c r="H41" s="482" t="e">
        <f t="shared" si="5"/>
        <v>#REF!</v>
      </c>
      <c r="I41" s="482" t="e">
        <f t="shared" si="5"/>
        <v>#REF!</v>
      </c>
      <c r="J41" s="476" t="e">
        <f t="shared" si="6"/>
        <v>#REF!</v>
      </c>
      <c r="K41" s="476" t="e">
        <f t="shared" si="7"/>
        <v>#REF!</v>
      </c>
      <c r="L41" s="476" t="e">
        <f t="shared" si="8"/>
        <v>#REF!</v>
      </c>
      <c r="M41" s="476" t="e">
        <f t="shared" si="9"/>
        <v>#REF!</v>
      </c>
      <c r="N41" s="476">
        <v>284</v>
      </c>
    </row>
    <row r="42" spans="1:14" s="475" customFormat="1" ht="15" customHeight="1" x14ac:dyDescent="0.2">
      <c r="A42" s="475">
        <v>29</v>
      </c>
      <c r="B42" s="479" t="e">
        <f>'Tabelle 2.3'!#REF!</f>
        <v>#REF!</v>
      </c>
      <c r="C42" s="480" t="e">
        <f>'Tabelle 3.3'!#REF!</f>
        <v>#REF!</v>
      </c>
      <c r="D42" s="481" t="e">
        <f t="shared" si="3"/>
        <v>#REF!</v>
      </c>
      <c r="E42" s="481" t="e">
        <f t="shared" si="3"/>
        <v>#REF!</v>
      </c>
      <c r="F42" s="476" t="str">
        <f t="shared" si="4"/>
        <v/>
      </c>
      <c r="G42" s="476" t="str">
        <f t="shared" si="4"/>
        <v/>
      </c>
      <c r="H42" s="482" t="e">
        <f t="shared" si="5"/>
        <v>#REF!</v>
      </c>
      <c r="I42" s="482" t="e">
        <f t="shared" si="5"/>
        <v>#REF!</v>
      </c>
      <c r="J42" s="476" t="e">
        <f t="shared" si="6"/>
        <v>#REF!</v>
      </c>
      <c r="K42" s="476" t="e">
        <f t="shared" si="7"/>
        <v>#REF!</v>
      </c>
      <c r="L42" s="476" t="e">
        <f t="shared" si="8"/>
        <v>#REF!</v>
      </c>
      <c r="M42" s="476" t="e">
        <f t="shared" si="9"/>
        <v>#REF!</v>
      </c>
      <c r="N42" s="476">
        <v>294</v>
      </c>
    </row>
    <row r="43" spans="1:14" s="475" customFormat="1" ht="15" customHeight="1" x14ac:dyDescent="0.2">
      <c r="A43" s="475">
        <v>30</v>
      </c>
      <c r="B43" s="479" t="e">
        <f>'Tabelle 2.3'!#REF!</f>
        <v>#REF!</v>
      </c>
      <c r="C43" s="480" t="e">
        <f>'Tabelle 3.3'!#REF!</f>
        <v>#REF!</v>
      </c>
      <c r="D43" s="481" t="e">
        <f t="shared" si="3"/>
        <v>#REF!</v>
      </c>
      <c r="E43" s="481" t="e">
        <f t="shared" si="3"/>
        <v>#REF!</v>
      </c>
      <c r="F43" s="476" t="str">
        <f t="shared" si="4"/>
        <v/>
      </c>
      <c r="G43" s="476" t="str">
        <f t="shared" si="4"/>
        <v/>
      </c>
      <c r="H43" s="482" t="e">
        <f t="shared" si="5"/>
        <v>#REF!</v>
      </c>
      <c r="I43" s="482" t="e">
        <f t="shared" si="5"/>
        <v>#REF!</v>
      </c>
      <c r="J43" s="476" t="e">
        <f t="shared" si="6"/>
        <v>#REF!</v>
      </c>
      <c r="K43" s="476" t="e">
        <f t="shared" si="7"/>
        <v>#REF!</v>
      </c>
      <c r="L43" s="476" t="e">
        <f t="shared" si="8"/>
        <v>#REF!</v>
      </c>
      <c r="M43" s="476" t="e">
        <f t="shared" si="9"/>
        <v>#REF!</v>
      </c>
      <c r="N43" s="476">
        <v>304</v>
      </c>
    </row>
    <row r="44" spans="1:14" s="475" customFormat="1" ht="15" customHeight="1" x14ac:dyDescent="0.2">
      <c r="A44" s="475">
        <v>31</v>
      </c>
      <c r="B44" s="479" t="e">
        <f>'Tabelle 2.3'!#REF!</f>
        <v>#REF!</v>
      </c>
      <c r="C44" s="480" t="e">
        <f>'Tabelle 3.3'!#REF!</f>
        <v>#REF!</v>
      </c>
      <c r="D44" s="481" t="e">
        <f t="shared" si="3"/>
        <v>#REF!</v>
      </c>
      <c r="E44" s="481" t="e">
        <f t="shared" si="3"/>
        <v>#REF!</v>
      </c>
      <c r="F44" s="476" t="str">
        <f t="shared" si="4"/>
        <v/>
      </c>
      <c r="G44" s="476" t="str">
        <f t="shared" si="4"/>
        <v/>
      </c>
      <c r="H44" s="482" t="e">
        <f t="shared" si="5"/>
        <v>#REF!</v>
      </c>
      <c r="I44" s="482" t="e">
        <f t="shared" si="5"/>
        <v>#REF!</v>
      </c>
      <c r="J44" s="476" t="e">
        <f t="shared" si="6"/>
        <v>#REF!</v>
      </c>
      <c r="K44" s="476" t="e">
        <f t="shared" si="7"/>
        <v>#REF!</v>
      </c>
      <c r="L44" s="476" t="e">
        <f t="shared" si="8"/>
        <v>#REF!</v>
      </c>
      <c r="M44" s="476" t="e">
        <f t="shared" si="9"/>
        <v>#REF!</v>
      </c>
      <c r="N44" s="476">
        <v>315</v>
      </c>
    </row>
    <row r="45" spans="1:14" s="475" customFormat="1" ht="15" customHeight="1" x14ac:dyDescent="0.2">
      <c r="A45" s="475">
        <v>32</v>
      </c>
      <c r="B45" s="479">
        <f>'Tabelle 2.3'!J36</f>
        <v>1.4829937213512576</v>
      </c>
      <c r="C45" s="480">
        <f>'Tabelle 3.3'!J36</f>
        <v>-0.43293947866871113</v>
      </c>
      <c r="D45" s="481">
        <f t="shared" si="3"/>
        <v>1.4829937213512576</v>
      </c>
      <c r="E45" s="481">
        <f t="shared" si="3"/>
        <v>-0.43293947866871113</v>
      </c>
      <c r="F45" s="476" t="str">
        <f t="shared" si="4"/>
        <v/>
      </c>
      <c r="G45" s="476" t="str">
        <f t="shared" si="4"/>
        <v/>
      </c>
      <c r="H45" s="482" t="str">
        <f t="shared" si="5"/>
        <v/>
      </c>
      <c r="I45" s="482" t="str">
        <f t="shared" si="5"/>
        <v/>
      </c>
      <c r="J45" s="476" t="e">
        <f t="shared" si="6"/>
        <v>#N/A</v>
      </c>
      <c r="K45" s="476" t="e">
        <f t="shared" si="7"/>
        <v>#N/A</v>
      </c>
      <c r="L45" s="476" t="e">
        <f t="shared" si="8"/>
        <v>#N/A</v>
      </c>
      <c r="M45" s="476" t="e">
        <f t="shared" si="9"/>
        <v>#N/A</v>
      </c>
      <c r="N45" s="476">
        <v>325</v>
      </c>
    </row>
    <row r="46" spans="1:14" s="475" customFormat="1" ht="15" customHeight="1" x14ac:dyDescent="0.2">
      <c r="E46" s="476"/>
      <c r="F46" s="476"/>
      <c r="G46" s="476"/>
      <c r="H46" s="476"/>
      <c r="I46" s="476"/>
      <c r="J46" s="476"/>
      <c r="K46" s="476"/>
      <c r="L46" s="476"/>
      <c r="M46" s="476"/>
      <c r="N46" s="476"/>
    </row>
    <row r="47" spans="1:14" s="475" customFormat="1" ht="15" customHeight="1" x14ac:dyDescent="0.2">
      <c r="D47" s="483"/>
      <c r="E47" s="476"/>
      <c r="F47" s="476"/>
      <c r="G47" s="476"/>
      <c r="H47" s="476"/>
      <c r="I47" s="476"/>
      <c r="J47" s="476"/>
      <c r="K47" s="476"/>
      <c r="L47" s="476"/>
      <c r="M47" s="476"/>
      <c r="N47" s="476"/>
    </row>
    <row r="48" spans="1:14" s="475" customFormat="1" ht="15" customHeight="1" x14ac:dyDescent="0.2">
      <c r="A48" s="477" t="s">
        <v>453</v>
      </c>
      <c r="E48" s="476"/>
      <c r="F48" s="476"/>
      <c r="G48" s="476"/>
      <c r="H48" s="476"/>
      <c r="I48" s="476"/>
      <c r="J48" s="476"/>
      <c r="K48" s="476"/>
      <c r="L48" s="476"/>
      <c r="M48" s="476"/>
      <c r="N48" s="476"/>
    </row>
    <row r="49" spans="1:14" ht="15" customHeight="1" x14ac:dyDescent="0.2">
      <c r="A49" s="673" t="s">
        <v>454</v>
      </c>
      <c r="B49" s="674" t="s">
        <v>102</v>
      </c>
      <c r="C49" s="674"/>
      <c r="D49" s="674"/>
      <c r="E49" s="675" t="s">
        <v>455</v>
      </c>
      <c r="F49" s="675"/>
      <c r="G49" s="675"/>
      <c r="H49" s="676" t="s">
        <v>456</v>
      </c>
      <c r="I49" s="677" t="s">
        <v>457</v>
      </c>
      <c r="J49" s="677"/>
      <c r="K49" s="677"/>
      <c r="L49" s="484" t="s">
        <v>458</v>
      </c>
      <c r="M49" s="461"/>
      <c r="N49" s="453"/>
    </row>
    <row r="50" spans="1:14" ht="39.950000000000003" customHeight="1" x14ac:dyDescent="0.2">
      <c r="A50" s="673"/>
      <c r="B50" s="485" t="s">
        <v>441</v>
      </c>
      <c r="C50" s="485" t="s">
        <v>120</v>
      </c>
      <c r="D50" s="485" t="s">
        <v>121</v>
      </c>
      <c r="E50" s="485" t="s">
        <v>441</v>
      </c>
      <c r="F50" s="485" t="s">
        <v>120</v>
      </c>
      <c r="G50" s="485" t="s">
        <v>121</v>
      </c>
      <c r="H50" s="676"/>
      <c r="I50" s="485" t="s">
        <v>441</v>
      </c>
      <c r="J50" s="485" t="s">
        <v>120</v>
      </c>
      <c r="K50" s="485" t="s">
        <v>121</v>
      </c>
      <c r="L50" s="485" t="s">
        <v>459</v>
      </c>
      <c r="M50" s="485"/>
      <c r="N50" s="485"/>
    </row>
    <row r="51" spans="1:14" ht="15" customHeight="1" x14ac:dyDescent="0.2">
      <c r="A51" s="486" t="s">
        <v>460</v>
      </c>
      <c r="B51" s="487">
        <v>35993</v>
      </c>
      <c r="C51" s="487">
        <v>7817</v>
      </c>
      <c r="D51" s="487">
        <v>4517</v>
      </c>
      <c r="E51" s="488">
        <f>IF($A$51=37802,IF(COUNTBLANK(B$51:B$70)&gt;0,#N/A,B51/B$51*100),IF(COUNTBLANK(B$51:B$75)&gt;0,#N/A,B51/B$51*100))</f>
        <v>100</v>
      </c>
      <c r="F51" s="488">
        <f>IF($A$51=37802,IF(COUNTBLANK(C$51:C$70)&gt;0,#N/A,C51/C$51*100),IF(COUNTBLANK(C$51:C$75)&gt;0,#N/A,C51/C$51*100))</f>
        <v>100</v>
      </c>
      <c r="G51" s="488">
        <f>IF($A$51=37802,IF(COUNTBLANK(D$51:D$70)&gt;0,#N/A,D51/D$51*100),IF(COUNTBLANK(D$51:D$75)&gt;0,#N/A,D51/D$51*100))</f>
        <v>100</v>
      </c>
      <c r="H51" s="489" t="str">
        <f>IF(ISERROR(L51)=TRUE,IF(MONTH(A51)=MONTH(MAX(A$51:A$75)),A51,""),"")</f>
        <v/>
      </c>
      <c r="I51" s="488" t="str">
        <f>IF($H51&lt;&gt;"",E51,"")</f>
        <v/>
      </c>
      <c r="J51" s="488" t="str">
        <f>IF($H51&lt;&gt;"",F51,"")</f>
        <v/>
      </c>
      <c r="K51" s="488" t="str">
        <f t="shared" ref="J51:K66" si="10">IF($H51&lt;&gt;"",G51,"")</f>
        <v/>
      </c>
      <c r="L51" s="488" t="e">
        <f>IF(A$51=37802,IF(AND(COUNTBLANK(B$51:B$70)&lt;&gt;0,COUNTBLANK(C$51:C$70)&lt;&gt;0,COUNTBLANK(D$51:D$70)&lt;&gt;0),135,#N/A),IF(AND(COUNTBLANK(B$51:B$75)&lt;&gt;0,COUNTBLANK(C$51:C$75)&lt;&gt;0,COUNTBLANK(D$51:D$75)&lt;&gt;0),135,#N/A))</f>
        <v>#N/A</v>
      </c>
    </row>
    <row r="52" spans="1:14" ht="15" customHeight="1" x14ac:dyDescent="0.2">
      <c r="A52" s="486" t="s">
        <v>461</v>
      </c>
      <c r="B52" s="487">
        <v>36331</v>
      </c>
      <c r="C52" s="487">
        <v>7903</v>
      </c>
      <c r="D52" s="487">
        <v>4562</v>
      </c>
      <c r="E52" s="488">
        <f t="shared" ref="E52:G70" si="11">IF($A$51=37802,IF(COUNTBLANK(B$51:B$70)&gt;0,#N/A,B52/B$51*100),IF(COUNTBLANK(B$51:B$75)&gt;0,#N/A,B52/B$51*100))</f>
        <v>100.93907148612232</v>
      </c>
      <c r="F52" s="488">
        <f t="shared" si="11"/>
        <v>101.10016630420877</v>
      </c>
      <c r="G52" s="488">
        <f t="shared" si="11"/>
        <v>100.99623644011513</v>
      </c>
      <c r="H52" s="489" t="str">
        <f>IF(ISERROR(L52)=TRUE,IF(MONTH(A52)=MONTH(MAX(A$51:A$75)),A52,""),"")</f>
        <v/>
      </c>
      <c r="I52" s="488" t="str">
        <f t="shared" ref="I52:K75" si="12">IF($H52&lt;&gt;"",E52,"")</f>
        <v/>
      </c>
      <c r="J52" s="488" t="str">
        <f t="shared" si="10"/>
        <v/>
      </c>
      <c r="K52" s="488" t="str">
        <f t="shared" si="10"/>
        <v/>
      </c>
      <c r="L52" s="488" t="e">
        <f t="shared" ref="L52:L75" si="13">IF(A$51=37802,IF(AND(COUNTBLANK(B$51:B$70)&lt;&gt;0,COUNTBLANK(C$51:C$70)&lt;&gt;0,COUNTBLANK(D$51:D$70)&lt;&gt;0),135,#N/A),IF(AND(COUNTBLANK(B$51:B$75)&lt;&gt;0,COUNTBLANK(C$51:C$75)&lt;&gt;0,COUNTBLANK(D$51:D$75)&lt;&gt;0),135,#N/A))</f>
        <v>#N/A</v>
      </c>
    </row>
    <row r="53" spans="1:14" ht="15" customHeight="1" x14ac:dyDescent="0.2">
      <c r="A53" s="490">
        <v>41883</v>
      </c>
      <c r="B53" s="487">
        <v>36925</v>
      </c>
      <c r="C53" s="487">
        <v>7945</v>
      </c>
      <c r="D53" s="487">
        <v>4709</v>
      </c>
      <c r="E53" s="488">
        <f t="shared" si="11"/>
        <v>102.58939238185204</v>
      </c>
      <c r="F53" s="488">
        <f t="shared" si="11"/>
        <v>101.63745682486886</v>
      </c>
      <c r="G53" s="488">
        <f t="shared" si="11"/>
        <v>104.25060881115785</v>
      </c>
      <c r="H53" s="489">
        <f>IF(ISERROR(L53)=TRUE,IF(MONTH(A53)=MONTH(MAX(A$51:A$75)),A53,""),"")</f>
        <v>41883</v>
      </c>
      <c r="I53" s="488">
        <f t="shared" si="12"/>
        <v>102.58939238185204</v>
      </c>
      <c r="J53" s="488">
        <f t="shared" si="10"/>
        <v>101.63745682486886</v>
      </c>
      <c r="K53" s="488">
        <f t="shared" si="10"/>
        <v>104.25060881115785</v>
      </c>
      <c r="L53" s="488" t="e">
        <f t="shared" si="13"/>
        <v>#N/A</v>
      </c>
    </row>
    <row r="54" spans="1:14" ht="15" customHeight="1" x14ac:dyDescent="0.2">
      <c r="A54" s="490" t="s">
        <v>462</v>
      </c>
      <c r="B54" s="487">
        <v>36583</v>
      </c>
      <c r="C54" s="487">
        <v>8016</v>
      </c>
      <c r="D54" s="487">
        <v>4696</v>
      </c>
      <c r="E54" s="488">
        <f t="shared" si="11"/>
        <v>101.63920762370462</v>
      </c>
      <c r="F54" s="488">
        <f t="shared" si="11"/>
        <v>102.54573365741334</v>
      </c>
      <c r="G54" s="488">
        <f t="shared" si="11"/>
        <v>103.96280717290236</v>
      </c>
      <c r="H54" s="489" t="str">
        <f>IF(ISERROR(L54)=TRUE,IF(MONTH(A54)=MONTH(MAX(A$51:A$75)),A54,""),"")</f>
        <v/>
      </c>
      <c r="I54" s="488" t="str">
        <f t="shared" si="12"/>
        <v/>
      </c>
      <c r="J54" s="488" t="str">
        <f t="shared" si="10"/>
        <v/>
      </c>
      <c r="K54" s="488" t="str">
        <f t="shared" si="10"/>
        <v/>
      </c>
      <c r="L54" s="488" t="e">
        <f t="shared" si="13"/>
        <v>#N/A</v>
      </c>
    </row>
    <row r="55" spans="1:14" ht="15" customHeight="1" x14ac:dyDescent="0.2">
      <c r="A55" s="490" t="s">
        <v>463</v>
      </c>
      <c r="B55" s="487">
        <v>36486</v>
      </c>
      <c r="C55" s="487">
        <v>7862</v>
      </c>
      <c r="D55" s="487">
        <v>4569</v>
      </c>
      <c r="E55" s="488">
        <f t="shared" si="11"/>
        <v>101.36971077709556</v>
      </c>
      <c r="F55" s="488">
        <f t="shared" si="11"/>
        <v>100.57566841499298</v>
      </c>
      <c r="G55" s="488">
        <f t="shared" si="11"/>
        <v>101.15120655302192</v>
      </c>
      <c r="H55" s="489" t="str">
        <f t="shared" ref="H55:H70" si="14">IF(ISERROR(L55)=TRUE,IF(MONTH(A55)=MONTH(MAX(A$51:A$75)),A55,""),"")</f>
        <v/>
      </c>
      <c r="I55" s="488" t="str">
        <f t="shared" si="12"/>
        <v/>
      </c>
      <c r="J55" s="488" t="str">
        <f t="shared" si="10"/>
        <v/>
      </c>
      <c r="K55" s="488" t="str">
        <f t="shared" si="10"/>
        <v/>
      </c>
      <c r="L55" s="488" t="e">
        <f t="shared" si="13"/>
        <v>#N/A</v>
      </c>
    </row>
    <row r="56" spans="1:14" ht="15" customHeight="1" x14ac:dyDescent="0.2">
      <c r="A56" s="490" t="s">
        <v>464</v>
      </c>
      <c r="B56" s="487">
        <v>36943</v>
      </c>
      <c r="C56" s="487">
        <v>8141</v>
      </c>
      <c r="D56" s="487">
        <v>4709</v>
      </c>
      <c r="E56" s="488">
        <f t="shared" si="11"/>
        <v>102.63940210596505</v>
      </c>
      <c r="F56" s="488">
        <f t="shared" si="11"/>
        <v>104.14481258794935</v>
      </c>
      <c r="G56" s="488">
        <f t="shared" si="11"/>
        <v>104.25060881115785</v>
      </c>
      <c r="H56" s="489" t="str">
        <f t="shared" si="14"/>
        <v/>
      </c>
      <c r="I56" s="488" t="str">
        <f t="shared" si="12"/>
        <v/>
      </c>
      <c r="J56" s="488" t="str">
        <f t="shared" si="10"/>
        <v/>
      </c>
      <c r="K56" s="488" t="str">
        <f t="shared" si="10"/>
        <v/>
      </c>
      <c r="L56" s="488" t="e">
        <f t="shared" si="13"/>
        <v>#N/A</v>
      </c>
    </row>
    <row r="57" spans="1:14" ht="15" customHeight="1" x14ac:dyDescent="0.2">
      <c r="A57" s="490">
        <v>42248</v>
      </c>
      <c r="B57" s="487">
        <v>37594</v>
      </c>
      <c r="C57" s="487">
        <v>8033</v>
      </c>
      <c r="D57" s="487">
        <v>4866</v>
      </c>
      <c r="E57" s="488">
        <f t="shared" si="11"/>
        <v>104.44808712805266</v>
      </c>
      <c r="F57" s="488">
        <f t="shared" si="11"/>
        <v>102.76320839196622</v>
      </c>
      <c r="G57" s="488">
        <f t="shared" si="11"/>
        <v>107.72636705778172</v>
      </c>
      <c r="H57" s="489">
        <f t="shared" si="14"/>
        <v>42248</v>
      </c>
      <c r="I57" s="488">
        <f t="shared" si="12"/>
        <v>104.44808712805266</v>
      </c>
      <c r="J57" s="488">
        <f t="shared" si="10"/>
        <v>102.76320839196622</v>
      </c>
      <c r="K57" s="488">
        <f t="shared" si="10"/>
        <v>107.72636705778172</v>
      </c>
      <c r="L57" s="488" t="e">
        <f t="shared" si="13"/>
        <v>#N/A</v>
      </c>
    </row>
    <row r="58" spans="1:14" ht="15" customHeight="1" x14ac:dyDescent="0.2">
      <c r="A58" s="490" t="s">
        <v>465</v>
      </c>
      <c r="B58" s="487">
        <v>37053</v>
      </c>
      <c r="C58" s="487">
        <v>7988</v>
      </c>
      <c r="D58" s="487">
        <v>4787</v>
      </c>
      <c r="E58" s="488">
        <f t="shared" si="11"/>
        <v>102.94501708665574</v>
      </c>
      <c r="F58" s="488">
        <f t="shared" si="11"/>
        <v>102.18753997697327</v>
      </c>
      <c r="G58" s="488">
        <f t="shared" si="11"/>
        <v>105.97741864069073</v>
      </c>
      <c r="H58" s="489" t="str">
        <f t="shared" si="14"/>
        <v/>
      </c>
      <c r="I58" s="488" t="str">
        <f t="shared" si="12"/>
        <v/>
      </c>
      <c r="J58" s="488" t="str">
        <f t="shared" si="10"/>
        <v/>
      </c>
      <c r="K58" s="488" t="str">
        <f t="shared" si="10"/>
        <v/>
      </c>
      <c r="L58" s="488" t="e">
        <f t="shared" si="13"/>
        <v>#N/A</v>
      </c>
    </row>
    <row r="59" spans="1:14" ht="15" customHeight="1" x14ac:dyDescent="0.2">
      <c r="A59" s="490" t="s">
        <v>466</v>
      </c>
      <c r="B59" s="487">
        <v>37118</v>
      </c>
      <c r="C59" s="487">
        <v>7874</v>
      </c>
      <c r="D59" s="487">
        <v>4770</v>
      </c>
      <c r="E59" s="488">
        <f t="shared" si="11"/>
        <v>103.12560775706388</v>
      </c>
      <c r="F59" s="488">
        <f t="shared" si="11"/>
        <v>100.72917999232442</v>
      </c>
      <c r="G59" s="488">
        <f t="shared" si="11"/>
        <v>105.6010626522028</v>
      </c>
      <c r="H59" s="489" t="str">
        <f t="shared" si="14"/>
        <v/>
      </c>
      <c r="I59" s="488" t="str">
        <f t="shared" si="12"/>
        <v/>
      </c>
      <c r="J59" s="488" t="str">
        <f t="shared" si="10"/>
        <v/>
      </c>
      <c r="K59" s="488" t="str">
        <f t="shared" si="10"/>
        <v/>
      </c>
      <c r="L59" s="488" t="e">
        <f t="shared" si="13"/>
        <v>#N/A</v>
      </c>
    </row>
    <row r="60" spans="1:14" ht="15" customHeight="1" x14ac:dyDescent="0.2">
      <c r="A60" s="490" t="s">
        <v>467</v>
      </c>
      <c r="B60" s="487">
        <v>37480</v>
      </c>
      <c r="C60" s="487">
        <v>7927</v>
      </c>
      <c r="D60" s="487">
        <v>4875</v>
      </c>
      <c r="E60" s="488">
        <f t="shared" si="11"/>
        <v>104.13135887533687</v>
      </c>
      <c r="F60" s="488">
        <f t="shared" si="11"/>
        <v>101.40718945887168</v>
      </c>
      <c r="G60" s="488">
        <f t="shared" si="11"/>
        <v>107.92561434580475</v>
      </c>
      <c r="H60" s="489" t="str">
        <f t="shared" si="14"/>
        <v/>
      </c>
      <c r="I60" s="488" t="str">
        <f t="shared" si="12"/>
        <v/>
      </c>
      <c r="J60" s="488" t="str">
        <f t="shared" si="10"/>
        <v/>
      </c>
      <c r="K60" s="488" t="str">
        <f t="shared" si="10"/>
        <v/>
      </c>
      <c r="L60" s="488" t="e">
        <f t="shared" si="13"/>
        <v>#N/A</v>
      </c>
    </row>
    <row r="61" spans="1:14" ht="15" customHeight="1" x14ac:dyDescent="0.2">
      <c r="A61" s="490">
        <v>42614</v>
      </c>
      <c r="B61" s="487">
        <v>38274</v>
      </c>
      <c r="C61" s="487">
        <v>7911</v>
      </c>
      <c r="D61" s="487">
        <v>5094</v>
      </c>
      <c r="E61" s="488">
        <f t="shared" si="11"/>
        <v>106.33734337232239</v>
      </c>
      <c r="F61" s="488">
        <f t="shared" si="11"/>
        <v>101.20250735576309</v>
      </c>
      <c r="G61" s="488">
        <f t="shared" si="11"/>
        <v>112.77396502103166</v>
      </c>
      <c r="H61" s="489">
        <f t="shared" si="14"/>
        <v>42614</v>
      </c>
      <c r="I61" s="488">
        <f t="shared" si="12"/>
        <v>106.33734337232239</v>
      </c>
      <c r="J61" s="488">
        <f t="shared" si="10"/>
        <v>101.20250735576309</v>
      </c>
      <c r="K61" s="488">
        <f t="shared" si="10"/>
        <v>112.77396502103166</v>
      </c>
      <c r="L61" s="488" t="e">
        <f t="shared" si="13"/>
        <v>#N/A</v>
      </c>
    </row>
    <row r="62" spans="1:14" ht="15" customHeight="1" x14ac:dyDescent="0.2">
      <c r="A62" s="490" t="s">
        <v>468</v>
      </c>
      <c r="B62" s="487">
        <v>37807</v>
      </c>
      <c r="C62" s="487">
        <v>7967</v>
      </c>
      <c r="D62" s="487">
        <v>5121</v>
      </c>
      <c r="E62" s="488">
        <f t="shared" si="11"/>
        <v>105.0398688633901</v>
      </c>
      <c r="F62" s="488">
        <f t="shared" si="11"/>
        <v>101.91889471664322</v>
      </c>
      <c r="G62" s="488">
        <f t="shared" si="11"/>
        <v>113.37170688510072</v>
      </c>
      <c r="H62" s="489" t="str">
        <f t="shared" si="14"/>
        <v/>
      </c>
      <c r="I62" s="488" t="str">
        <f t="shared" si="12"/>
        <v/>
      </c>
      <c r="J62" s="488" t="str">
        <f t="shared" si="10"/>
        <v/>
      </c>
      <c r="K62" s="488" t="str">
        <f t="shared" si="10"/>
        <v/>
      </c>
      <c r="L62" s="488" t="e">
        <f t="shared" si="13"/>
        <v>#N/A</v>
      </c>
    </row>
    <row r="63" spans="1:14" ht="15" customHeight="1" x14ac:dyDescent="0.2">
      <c r="A63" s="490" t="s">
        <v>469</v>
      </c>
      <c r="B63" s="487">
        <v>38255</v>
      </c>
      <c r="C63" s="487">
        <v>8088</v>
      </c>
      <c r="D63" s="487">
        <v>5115</v>
      </c>
      <c r="E63" s="488">
        <f t="shared" si="11"/>
        <v>106.28455533020309</v>
      </c>
      <c r="F63" s="488">
        <f t="shared" si="11"/>
        <v>103.46680312140207</v>
      </c>
      <c r="G63" s="488">
        <f t="shared" si="11"/>
        <v>113.23887535975206</v>
      </c>
      <c r="H63" s="489" t="str">
        <f t="shared" si="14"/>
        <v/>
      </c>
      <c r="I63" s="488" t="str">
        <f t="shared" si="12"/>
        <v/>
      </c>
      <c r="J63" s="488" t="str">
        <f t="shared" si="10"/>
        <v/>
      </c>
      <c r="K63" s="488" t="str">
        <f t="shared" si="10"/>
        <v/>
      </c>
      <c r="L63" s="488" t="e">
        <f t="shared" si="13"/>
        <v>#N/A</v>
      </c>
    </row>
    <row r="64" spans="1:14" ht="15" customHeight="1" x14ac:dyDescent="0.2">
      <c r="A64" s="490" t="s">
        <v>470</v>
      </c>
      <c r="B64" s="487">
        <v>38606</v>
      </c>
      <c r="C64" s="487">
        <v>7986</v>
      </c>
      <c r="D64" s="487">
        <v>5206</v>
      </c>
      <c r="E64" s="488">
        <f t="shared" si="11"/>
        <v>107.25974495040703</v>
      </c>
      <c r="F64" s="488">
        <f t="shared" si="11"/>
        <v>102.16195471408469</v>
      </c>
      <c r="G64" s="488">
        <f t="shared" si="11"/>
        <v>115.2534868275404</v>
      </c>
      <c r="H64" s="489" t="str">
        <f t="shared" si="14"/>
        <v/>
      </c>
      <c r="I64" s="488" t="str">
        <f t="shared" si="12"/>
        <v/>
      </c>
      <c r="J64" s="488" t="str">
        <f t="shared" si="10"/>
        <v/>
      </c>
      <c r="K64" s="488" t="str">
        <f t="shared" si="10"/>
        <v/>
      </c>
      <c r="L64" s="488" t="e">
        <f t="shared" si="13"/>
        <v>#N/A</v>
      </c>
    </row>
    <row r="65" spans="1:12" ht="15" customHeight="1" x14ac:dyDescent="0.2">
      <c r="A65" s="490">
        <v>42979</v>
      </c>
      <c r="B65" s="487">
        <v>39239</v>
      </c>
      <c r="C65" s="487">
        <v>7794</v>
      </c>
      <c r="D65" s="487">
        <v>5322</v>
      </c>
      <c r="E65" s="488">
        <f t="shared" si="11"/>
        <v>109.01842024838162</v>
      </c>
      <c r="F65" s="488">
        <f t="shared" si="11"/>
        <v>99.70576947678137</v>
      </c>
      <c r="G65" s="488">
        <f t="shared" si="11"/>
        <v>117.82156298428161</v>
      </c>
      <c r="H65" s="489">
        <f t="shared" si="14"/>
        <v>42979</v>
      </c>
      <c r="I65" s="488">
        <f t="shared" si="12"/>
        <v>109.01842024838162</v>
      </c>
      <c r="J65" s="488">
        <f t="shared" si="10"/>
        <v>99.70576947678137</v>
      </c>
      <c r="K65" s="488">
        <f t="shared" si="10"/>
        <v>117.82156298428161</v>
      </c>
      <c r="L65" s="488" t="e">
        <f t="shared" si="13"/>
        <v>#N/A</v>
      </c>
    </row>
    <row r="66" spans="1:12" ht="15" customHeight="1" x14ac:dyDescent="0.2">
      <c r="A66" s="490" t="s">
        <v>471</v>
      </c>
      <c r="B66" s="487">
        <v>38971</v>
      </c>
      <c r="C66" s="487">
        <v>7758</v>
      </c>
      <c r="D66" s="487">
        <v>5361</v>
      </c>
      <c r="E66" s="488">
        <f t="shared" si="11"/>
        <v>108.27383102269886</v>
      </c>
      <c r="F66" s="488">
        <f t="shared" si="11"/>
        <v>99.245234744786998</v>
      </c>
      <c r="G66" s="488">
        <f t="shared" si="11"/>
        <v>118.68496789904803</v>
      </c>
      <c r="H66" s="489" t="str">
        <f t="shared" si="14"/>
        <v/>
      </c>
      <c r="I66" s="488" t="str">
        <f t="shared" si="12"/>
        <v/>
      </c>
      <c r="J66" s="488" t="str">
        <f t="shared" si="10"/>
        <v/>
      </c>
      <c r="K66" s="488" t="str">
        <f t="shared" si="10"/>
        <v/>
      </c>
      <c r="L66" s="488" t="e">
        <f t="shared" si="13"/>
        <v>#N/A</v>
      </c>
    </row>
    <row r="67" spans="1:12" ht="15" customHeight="1" x14ac:dyDescent="0.2">
      <c r="A67" s="490" t="s">
        <v>472</v>
      </c>
      <c r="B67" s="487">
        <v>39126</v>
      </c>
      <c r="C67" s="487">
        <v>7733</v>
      </c>
      <c r="D67" s="487">
        <v>5394</v>
      </c>
      <c r="E67" s="488">
        <f t="shared" si="11"/>
        <v>108.70447031367209</v>
      </c>
      <c r="F67" s="488">
        <f t="shared" si="11"/>
        <v>98.925418958679799</v>
      </c>
      <c r="G67" s="488">
        <f t="shared" si="11"/>
        <v>119.41554128846579</v>
      </c>
      <c r="H67" s="489" t="str">
        <f t="shared" si="14"/>
        <v/>
      </c>
      <c r="I67" s="488" t="str">
        <f t="shared" si="12"/>
        <v/>
      </c>
      <c r="J67" s="488" t="str">
        <f t="shared" si="12"/>
        <v/>
      </c>
      <c r="K67" s="488" t="str">
        <f t="shared" si="12"/>
        <v/>
      </c>
      <c r="L67" s="488" t="e">
        <f t="shared" si="13"/>
        <v>#N/A</v>
      </c>
    </row>
    <row r="68" spans="1:12" ht="15" customHeight="1" x14ac:dyDescent="0.2">
      <c r="A68" s="490" t="s">
        <v>473</v>
      </c>
      <c r="B68" s="487">
        <v>39458</v>
      </c>
      <c r="C68" s="487">
        <v>8003</v>
      </c>
      <c r="D68" s="487">
        <v>5582</v>
      </c>
      <c r="E68" s="488">
        <f t="shared" si="11"/>
        <v>109.62687189175672</v>
      </c>
      <c r="F68" s="488">
        <f t="shared" si="11"/>
        <v>102.37942944863758</v>
      </c>
      <c r="G68" s="488">
        <f t="shared" si="11"/>
        <v>123.57759574939118</v>
      </c>
      <c r="H68" s="489" t="str">
        <f t="shared" si="14"/>
        <v/>
      </c>
      <c r="I68" s="488" t="str">
        <f t="shared" si="12"/>
        <v/>
      </c>
      <c r="J68" s="488" t="str">
        <f t="shared" si="12"/>
        <v/>
      </c>
      <c r="K68" s="488" t="str">
        <f t="shared" si="12"/>
        <v/>
      </c>
      <c r="L68" s="488" t="e">
        <f t="shared" si="13"/>
        <v>#N/A</v>
      </c>
    </row>
    <row r="69" spans="1:12" ht="15" customHeight="1" x14ac:dyDescent="0.2">
      <c r="A69" s="490">
        <v>43344</v>
      </c>
      <c r="B69" s="487">
        <v>39909</v>
      </c>
      <c r="C69" s="487">
        <v>7816</v>
      </c>
      <c r="D69" s="487">
        <v>5653</v>
      </c>
      <c r="E69" s="488">
        <f t="shared" si="11"/>
        <v>110.87989331258856</v>
      </c>
      <c r="F69" s="488">
        <f t="shared" si="11"/>
        <v>99.987207368555715</v>
      </c>
      <c r="G69" s="488">
        <f t="shared" si="11"/>
        <v>125.14943546601727</v>
      </c>
      <c r="H69" s="489">
        <f t="shared" si="14"/>
        <v>43344</v>
      </c>
      <c r="I69" s="488">
        <f t="shared" si="12"/>
        <v>110.87989331258856</v>
      </c>
      <c r="J69" s="488">
        <f t="shared" si="12"/>
        <v>99.987207368555715</v>
      </c>
      <c r="K69" s="488">
        <f t="shared" si="12"/>
        <v>125.14943546601727</v>
      </c>
      <c r="L69" s="488" t="e">
        <f t="shared" si="13"/>
        <v>#N/A</v>
      </c>
    </row>
    <row r="70" spans="1:12" ht="15" customHeight="1" x14ac:dyDescent="0.2">
      <c r="A70" s="490" t="s">
        <v>474</v>
      </c>
      <c r="B70" s="487">
        <v>39822</v>
      </c>
      <c r="C70" s="487">
        <v>7790</v>
      </c>
      <c r="D70" s="487">
        <v>5643</v>
      </c>
      <c r="E70" s="488">
        <f t="shared" si="11"/>
        <v>110.63817964604227</v>
      </c>
      <c r="F70" s="488">
        <f t="shared" si="11"/>
        <v>99.654598951004232</v>
      </c>
      <c r="G70" s="488">
        <f t="shared" si="11"/>
        <v>124.92804959043613</v>
      </c>
      <c r="H70" s="489" t="str">
        <f t="shared" si="14"/>
        <v/>
      </c>
      <c r="I70" s="488" t="str">
        <f t="shared" si="12"/>
        <v/>
      </c>
      <c r="J70" s="488" t="str">
        <f t="shared" si="12"/>
        <v/>
      </c>
      <c r="K70" s="488" t="str">
        <f t="shared" si="12"/>
        <v/>
      </c>
      <c r="L70" s="488" t="e">
        <f t="shared" si="13"/>
        <v>#N/A</v>
      </c>
    </row>
    <row r="71" spans="1:12" ht="15" customHeight="1" x14ac:dyDescent="0.2">
      <c r="A71" s="490" t="s">
        <v>475</v>
      </c>
      <c r="B71" s="487">
        <v>40073</v>
      </c>
      <c r="C71" s="487">
        <v>7636</v>
      </c>
      <c r="D71" s="487">
        <v>5613</v>
      </c>
      <c r="E71" s="491">
        <f t="shared" ref="E71:G75" si="15">IF($A$51=37802,IF(COUNTBLANK(B$51:B$70)&gt;0,#N/A,IF(ISBLANK(B71)=FALSE,B71/B$51*100,#N/A)),IF(COUNTBLANK(B$51:B$75)&gt;0,#N/A,B71/B$51*100))</f>
        <v>111.3355374656183</v>
      </c>
      <c r="F71" s="491">
        <f t="shared" si="15"/>
        <v>97.684533708583857</v>
      </c>
      <c r="G71" s="491">
        <f t="shared" si="15"/>
        <v>124.26389196369271</v>
      </c>
      <c r="H71" s="492" t="str">
        <f>IF(A$51=37802,IF(ISERROR(L71)=TRUE,IF(ISBLANK(A71)=FALSE,IF(MONTH(A71)=MONTH(MAX(A$51:A$75)),A71,""),""),""),IF(ISERROR(L71)=TRUE,IF(MONTH(A71)=MONTH(MAX(A$51:A$75)),A71,""),""))</f>
        <v/>
      </c>
      <c r="I71" s="488" t="str">
        <f t="shared" si="12"/>
        <v/>
      </c>
      <c r="J71" s="488" t="str">
        <f t="shared" si="12"/>
        <v/>
      </c>
      <c r="K71" s="488" t="str">
        <f t="shared" si="12"/>
        <v/>
      </c>
      <c r="L71" s="488" t="e">
        <f t="shared" si="13"/>
        <v>#N/A</v>
      </c>
    </row>
    <row r="72" spans="1:12" ht="15" customHeight="1" x14ac:dyDescent="0.2">
      <c r="A72" s="490" t="s">
        <v>476</v>
      </c>
      <c r="B72" s="487">
        <v>40189</v>
      </c>
      <c r="C72" s="487">
        <v>7727</v>
      </c>
      <c r="D72" s="487">
        <v>5770</v>
      </c>
      <c r="E72" s="491">
        <f t="shared" si="15"/>
        <v>111.65782235434666</v>
      </c>
      <c r="F72" s="491">
        <f t="shared" si="15"/>
        <v>98.848663170014078</v>
      </c>
      <c r="G72" s="491">
        <f t="shared" si="15"/>
        <v>127.7396502103166</v>
      </c>
      <c r="H72" s="492" t="str">
        <f>IF(A$51=37802,IF(ISERROR(L72)=TRUE,IF(ISBLANK(A72)=FALSE,IF(MONTH(A72)=MONTH(MAX(A$51:A$75)),A72,""),""),""),IF(ISERROR(L72)=TRUE,IF(MONTH(A72)=MONTH(MAX(A$51:A$75)),A72,""),""))</f>
        <v/>
      </c>
      <c r="I72" s="488" t="str">
        <f t="shared" si="12"/>
        <v/>
      </c>
      <c r="J72" s="488" t="str">
        <f t="shared" si="12"/>
        <v/>
      </c>
      <c r="K72" s="488" t="str">
        <f t="shared" si="12"/>
        <v/>
      </c>
      <c r="L72" s="488" t="e">
        <f t="shared" si="13"/>
        <v>#N/A</v>
      </c>
    </row>
    <row r="73" spans="1:12" ht="15" customHeight="1" x14ac:dyDescent="0.2">
      <c r="A73" s="490">
        <v>43709</v>
      </c>
      <c r="B73" s="487">
        <v>40853</v>
      </c>
      <c r="C73" s="487">
        <v>7608</v>
      </c>
      <c r="D73" s="487">
        <v>5954</v>
      </c>
      <c r="E73" s="491">
        <f t="shared" si="15"/>
        <v>113.50262551051593</v>
      </c>
      <c r="F73" s="491">
        <f t="shared" si="15"/>
        <v>97.32634002814379</v>
      </c>
      <c r="G73" s="491">
        <f t="shared" si="15"/>
        <v>131.81315032100952</v>
      </c>
      <c r="H73" s="492">
        <f>IF(A$51=37802,IF(ISERROR(L73)=TRUE,IF(ISBLANK(A73)=FALSE,IF(MONTH(A73)=MONTH(MAX(A$51:A$75)),A73,""),""),""),IF(ISERROR(L73)=TRUE,IF(MONTH(A73)=MONTH(MAX(A$51:A$75)),A73,""),""))</f>
        <v>43709</v>
      </c>
      <c r="I73" s="488">
        <f t="shared" si="12"/>
        <v>113.50262551051593</v>
      </c>
      <c r="J73" s="488">
        <f t="shared" si="12"/>
        <v>97.32634002814379</v>
      </c>
      <c r="K73" s="488">
        <f t="shared" si="12"/>
        <v>131.81315032100952</v>
      </c>
      <c r="L73" s="488" t="e">
        <f t="shared" si="13"/>
        <v>#N/A</v>
      </c>
    </row>
    <row r="74" spans="1:12" ht="15" customHeight="1" x14ac:dyDescent="0.2">
      <c r="A74" s="490" t="s">
        <v>477</v>
      </c>
      <c r="B74" s="487">
        <v>40242</v>
      </c>
      <c r="C74" s="487">
        <v>7595</v>
      </c>
      <c r="D74" s="487">
        <v>5867</v>
      </c>
      <c r="E74" s="491">
        <f t="shared" si="15"/>
        <v>111.80507320867947</v>
      </c>
      <c r="F74" s="491">
        <f t="shared" si="15"/>
        <v>97.160035819368034</v>
      </c>
      <c r="G74" s="491">
        <f t="shared" si="15"/>
        <v>129.88709320345362</v>
      </c>
      <c r="H74" s="492" t="str">
        <f>IF(A$51=37802,IF(ISERROR(L74)=TRUE,IF(ISBLANK(A74)=FALSE,IF(MONTH(A74)=MONTH(MAX(A$51:A$75)),A74,""),""),""),IF(ISERROR(L74)=TRUE,IF(MONTH(A74)=MONTH(MAX(A$51:A$75)),A74,""),""))</f>
        <v/>
      </c>
      <c r="I74" s="488" t="str">
        <f t="shared" si="12"/>
        <v/>
      </c>
      <c r="J74" s="488" t="str">
        <f t="shared" si="12"/>
        <v/>
      </c>
      <c r="K74" s="488" t="str">
        <f t="shared" si="12"/>
        <v/>
      </c>
      <c r="L74" s="488" t="e">
        <f t="shared" si="13"/>
        <v>#N/A</v>
      </c>
    </row>
    <row r="75" spans="1:12" ht="15" customHeight="1" x14ac:dyDescent="0.2">
      <c r="A75" s="490" t="s">
        <v>478</v>
      </c>
      <c r="B75" s="487">
        <v>40649</v>
      </c>
      <c r="C75" s="493">
        <v>7432</v>
      </c>
      <c r="D75" s="493">
        <v>5744</v>
      </c>
      <c r="E75" s="491">
        <f t="shared" si="15"/>
        <v>112.93584863723503</v>
      </c>
      <c r="F75" s="491">
        <f t="shared" si="15"/>
        <v>95.074836893949083</v>
      </c>
      <c r="G75" s="491">
        <f t="shared" si="15"/>
        <v>127.16404693380564</v>
      </c>
      <c r="H75" s="492" t="str">
        <f>IF(A$51=37802,IF(ISERROR(L75)=TRUE,IF(ISBLANK(A75)=FALSE,IF(MONTH(A75)=MONTH(MAX(A$51:A$75)),A75,""),""),""),IF(ISERROR(L75)=TRUE,IF(MONTH(A75)=MONTH(MAX(A$51:A$75)),A75,""),""))</f>
        <v/>
      </c>
      <c r="I75" s="488" t="str">
        <f t="shared" si="12"/>
        <v/>
      </c>
      <c r="J75" s="488" t="str">
        <f t="shared" si="12"/>
        <v/>
      </c>
      <c r="K75" s="488" t="str">
        <f t="shared" si="12"/>
        <v/>
      </c>
      <c r="L75" s="488" t="e">
        <f t="shared" si="13"/>
        <v>#N/A</v>
      </c>
    </row>
    <row r="77" spans="1:12" ht="15" customHeight="1" x14ac:dyDescent="0.2">
      <c r="I77" s="488">
        <f>IF(I75&lt;&gt;"",I75,IF(I74&lt;&gt;"",I74,IF(I73&lt;&gt;"",I73,IF(I72&lt;&gt;"",I72,IF(I71&lt;&gt;"",I71,IF(I70&lt;&gt;"",I70,""))))))</f>
        <v>113.50262551051593</v>
      </c>
      <c r="J77" s="488">
        <f>IF(J75&lt;&gt;"",J75,IF(J74&lt;&gt;"",J74,IF(J73&lt;&gt;"",J73,IF(J72&lt;&gt;"",J72,IF(J71&lt;&gt;"",J71,IF(J70&lt;&gt;"",J70,""))))))</f>
        <v>97.32634002814379</v>
      </c>
      <c r="K77" s="488">
        <f>IF(K75&lt;&gt;"",K75,IF(K74&lt;&gt;"",K74,IF(K73&lt;&gt;"",K73,IF(K72&lt;&gt;"",K72,IF(K71&lt;&gt;"",K71,IF(K70&lt;&gt;"",K70,""))))))</f>
        <v>131.81315032100952</v>
      </c>
    </row>
    <row r="78" spans="1:12" ht="15" customHeight="1" x14ac:dyDescent="0.2">
      <c r="I78" s="495">
        <f>RANK(I77,$I77:$K77)</f>
        <v>2</v>
      </c>
      <c r="J78" s="495">
        <f>RANK(J77,$I77:$K77)</f>
        <v>3</v>
      </c>
      <c r="K78" s="495">
        <f>RANK(K77,$I77:$K77)</f>
        <v>1</v>
      </c>
    </row>
    <row r="79" spans="1:12" ht="15" customHeight="1" x14ac:dyDescent="0.2">
      <c r="I79" s="488" t="str">
        <f>"SvB: "&amp;IF(I77&gt;100,"+","")&amp;TEXT(I77-100,"0,0")&amp;"%"</f>
        <v>SvB: +13,5%</v>
      </c>
      <c r="J79" s="488" t="str">
        <f>"GeB - ausschließlich: "&amp;IF(J77&gt;100,"+","")&amp;TEXT(J77-100,"0,0")&amp;"%"</f>
        <v>GeB - ausschließlich: -2,7%</v>
      </c>
      <c r="K79" s="488" t="str">
        <f>"GeB - im Nebenjob: "&amp;IF(K77&gt;100,"+","")&amp;TEXT(K77-100,"0,0")&amp;"%"</f>
        <v>GeB - im Nebenjob: +31,8%</v>
      </c>
    </row>
    <row r="81" spans="9:9" ht="15" customHeight="1" x14ac:dyDescent="0.2">
      <c r="I81" s="488" t="str">
        <f>IF(ISERROR(HLOOKUP(1,I$78:K$79,2,FALSE)),"",HLOOKUP(1,I$78:K$79,2,FALSE))</f>
        <v>GeB - im Nebenjob: +31,8%</v>
      </c>
    </row>
    <row r="82" spans="9:9" ht="15" customHeight="1" x14ac:dyDescent="0.2">
      <c r="I82" s="488" t="str">
        <f>IF(ISERROR(HLOOKUP(2,I$78:K$79,2,FALSE)),"",HLOOKUP(2,I$78:K$79,2,FALSE))</f>
        <v>SvB: +13,5%</v>
      </c>
    </row>
    <row r="83" spans="9:9" ht="15" customHeight="1" x14ac:dyDescent="0.2">
      <c r="I83" s="488" t="str">
        <f>IF(ISERROR(HLOOKUP(3,I$78:K$79,2,FALSE)),"",HLOOKUP(3,I$78:K$79,2,FALSE))</f>
        <v>GeB - ausschließlich: -2,7%</v>
      </c>
    </row>
  </sheetData>
  <mergeCells count="16">
    <mergeCell ref="B4:C4"/>
    <mergeCell ref="D4:E4"/>
    <mergeCell ref="F4:G4"/>
    <mergeCell ref="H4:I4"/>
    <mergeCell ref="J4:N4"/>
    <mergeCell ref="J12:N12"/>
    <mergeCell ref="A49:A50"/>
    <mergeCell ref="B49:D49"/>
    <mergeCell ref="E49:G49"/>
    <mergeCell ref="H49:H50"/>
    <mergeCell ref="I49:K49"/>
    <mergeCell ref="A12:A13"/>
    <mergeCell ref="B12:C12"/>
    <mergeCell ref="D12:E12"/>
    <mergeCell ref="F12:G12"/>
    <mergeCell ref="H12:I12"/>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3" customWidth="1"/>
    <col min="2" max="2" width="15.125" style="523" customWidth="1"/>
    <col min="3" max="3" width="20.375" style="523" customWidth="1"/>
    <col min="4" max="5" width="10" style="523" customWidth="1"/>
    <col min="6" max="8" width="11" style="523"/>
    <col min="9" max="9" width="13.75" style="523" customWidth="1"/>
    <col min="10" max="256" width="11" style="523"/>
    <col min="257" max="257" width="2.375" style="523" customWidth="1"/>
    <col min="258" max="258" width="15.125" style="523" customWidth="1"/>
    <col min="259" max="259" width="20.375" style="523" customWidth="1"/>
    <col min="260" max="261" width="10" style="523" customWidth="1"/>
    <col min="262" max="264" width="11" style="523"/>
    <col min="265" max="265" width="13.75" style="523" customWidth="1"/>
    <col min="266" max="512" width="11" style="523"/>
    <col min="513" max="513" width="2.375" style="523" customWidth="1"/>
    <col min="514" max="514" width="15.125" style="523" customWidth="1"/>
    <col min="515" max="515" width="20.375" style="523" customWidth="1"/>
    <col min="516" max="517" width="10" style="523" customWidth="1"/>
    <col min="518" max="520" width="11" style="523"/>
    <col min="521" max="521" width="13.75" style="523" customWidth="1"/>
    <col min="522" max="768" width="11" style="523"/>
    <col min="769" max="769" width="2.375" style="523" customWidth="1"/>
    <col min="770" max="770" width="15.125" style="523" customWidth="1"/>
    <col min="771" max="771" width="20.375" style="523" customWidth="1"/>
    <col min="772" max="773" width="10" style="523" customWidth="1"/>
    <col min="774" max="776" width="11" style="523"/>
    <col min="777" max="777" width="13.75" style="523" customWidth="1"/>
    <col min="778" max="1024" width="11" style="523"/>
    <col min="1025" max="1025" width="2.375" style="523" customWidth="1"/>
    <col min="1026" max="1026" width="15.125" style="523" customWidth="1"/>
    <col min="1027" max="1027" width="20.375" style="523" customWidth="1"/>
    <col min="1028" max="1029" width="10" style="523" customWidth="1"/>
    <col min="1030" max="1032" width="11" style="523"/>
    <col min="1033" max="1033" width="13.75" style="523" customWidth="1"/>
    <col min="1034" max="1280" width="11" style="523"/>
    <col min="1281" max="1281" width="2.375" style="523" customWidth="1"/>
    <col min="1282" max="1282" width="15.125" style="523" customWidth="1"/>
    <col min="1283" max="1283" width="20.375" style="523" customWidth="1"/>
    <col min="1284" max="1285" width="10" style="523" customWidth="1"/>
    <col min="1286" max="1288" width="11" style="523"/>
    <col min="1289" max="1289" width="13.75" style="523" customWidth="1"/>
    <col min="1290" max="1536" width="11" style="523"/>
    <col min="1537" max="1537" width="2.375" style="523" customWidth="1"/>
    <col min="1538" max="1538" width="15.125" style="523" customWidth="1"/>
    <col min="1539" max="1539" width="20.375" style="523" customWidth="1"/>
    <col min="1540" max="1541" width="10" style="523" customWidth="1"/>
    <col min="1542" max="1544" width="11" style="523"/>
    <col min="1545" max="1545" width="13.75" style="523" customWidth="1"/>
    <col min="1546" max="1792" width="11" style="523"/>
    <col min="1793" max="1793" width="2.375" style="523" customWidth="1"/>
    <col min="1794" max="1794" width="15.125" style="523" customWidth="1"/>
    <col min="1795" max="1795" width="20.375" style="523" customWidth="1"/>
    <col min="1796" max="1797" width="10" style="523" customWidth="1"/>
    <col min="1798" max="1800" width="11" style="523"/>
    <col min="1801" max="1801" width="13.75" style="523" customWidth="1"/>
    <col min="1802" max="2048" width="11" style="523"/>
    <col min="2049" max="2049" width="2.375" style="523" customWidth="1"/>
    <col min="2050" max="2050" width="15.125" style="523" customWidth="1"/>
    <col min="2051" max="2051" width="20.375" style="523" customWidth="1"/>
    <col min="2052" max="2053" width="10" style="523" customWidth="1"/>
    <col min="2054" max="2056" width="11" style="523"/>
    <col min="2057" max="2057" width="13.75" style="523" customWidth="1"/>
    <col min="2058" max="2304" width="11" style="523"/>
    <col min="2305" max="2305" width="2.375" style="523" customWidth="1"/>
    <col min="2306" max="2306" width="15.125" style="523" customWidth="1"/>
    <col min="2307" max="2307" width="20.375" style="523" customWidth="1"/>
    <col min="2308" max="2309" width="10" style="523" customWidth="1"/>
    <col min="2310" max="2312" width="11" style="523"/>
    <col min="2313" max="2313" width="13.75" style="523" customWidth="1"/>
    <col min="2314" max="2560" width="11" style="523"/>
    <col min="2561" max="2561" width="2.375" style="523" customWidth="1"/>
    <col min="2562" max="2562" width="15.125" style="523" customWidth="1"/>
    <col min="2563" max="2563" width="20.375" style="523" customWidth="1"/>
    <col min="2564" max="2565" width="10" style="523" customWidth="1"/>
    <col min="2566" max="2568" width="11" style="523"/>
    <col min="2569" max="2569" width="13.75" style="523" customWidth="1"/>
    <col min="2570" max="2816" width="11" style="523"/>
    <col min="2817" max="2817" width="2.375" style="523" customWidth="1"/>
    <col min="2818" max="2818" width="15.125" style="523" customWidth="1"/>
    <col min="2819" max="2819" width="20.375" style="523" customWidth="1"/>
    <col min="2820" max="2821" width="10" style="523" customWidth="1"/>
    <col min="2822" max="2824" width="11" style="523"/>
    <col min="2825" max="2825" width="13.75" style="523" customWidth="1"/>
    <col min="2826" max="3072" width="11" style="523"/>
    <col min="3073" max="3073" width="2.375" style="523" customWidth="1"/>
    <col min="3074" max="3074" width="15.125" style="523" customWidth="1"/>
    <col min="3075" max="3075" width="20.375" style="523" customWidth="1"/>
    <col min="3076" max="3077" width="10" style="523" customWidth="1"/>
    <col min="3078" max="3080" width="11" style="523"/>
    <col min="3081" max="3081" width="13.75" style="523" customWidth="1"/>
    <col min="3082" max="3328" width="11" style="523"/>
    <col min="3329" max="3329" width="2.375" style="523" customWidth="1"/>
    <col min="3330" max="3330" width="15.125" style="523" customWidth="1"/>
    <col min="3331" max="3331" width="20.375" style="523" customWidth="1"/>
    <col min="3332" max="3333" width="10" style="523" customWidth="1"/>
    <col min="3334" max="3336" width="11" style="523"/>
    <col min="3337" max="3337" width="13.75" style="523" customWidth="1"/>
    <col min="3338" max="3584" width="11" style="523"/>
    <col min="3585" max="3585" width="2.375" style="523" customWidth="1"/>
    <col min="3586" max="3586" width="15.125" style="523" customWidth="1"/>
    <col min="3587" max="3587" width="20.375" style="523" customWidth="1"/>
    <col min="3588" max="3589" width="10" style="523" customWidth="1"/>
    <col min="3590" max="3592" width="11" style="523"/>
    <col min="3593" max="3593" width="13.75" style="523" customWidth="1"/>
    <col min="3594" max="3840" width="11" style="523"/>
    <col min="3841" max="3841" width="2.375" style="523" customWidth="1"/>
    <col min="3842" max="3842" width="15.125" style="523" customWidth="1"/>
    <col min="3843" max="3843" width="20.375" style="523" customWidth="1"/>
    <col min="3844" max="3845" width="10" style="523" customWidth="1"/>
    <col min="3846" max="3848" width="11" style="523"/>
    <col min="3849" max="3849" width="13.75" style="523" customWidth="1"/>
    <col min="3850" max="4096" width="11" style="523"/>
    <col min="4097" max="4097" width="2.375" style="523" customWidth="1"/>
    <col min="4098" max="4098" width="15.125" style="523" customWidth="1"/>
    <col min="4099" max="4099" width="20.375" style="523" customWidth="1"/>
    <col min="4100" max="4101" width="10" style="523" customWidth="1"/>
    <col min="4102" max="4104" width="11" style="523"/>
    <col min="4105" max="4105" width="13.75" style="523" customWidth="1"/>
    <col min="4106" max="4352" width="11" style="523"/>
    <col min="4353" max="4353" width="2.375" style="523" customWidth="1"/>
    <col min="4354" max="4354" width="15.125" style="523" customWidth="1"/>
    <col min="4355" max="4355" width="20.375" style="523" customWidth="1"/>
    <col min="4356" max="4357" width="10" style="523" customWidth="1"/>
    <col min="4358" max="4360" width="11" style="523"/>
    <col min="4361" max="4361" width="13.75" style="523" customWidth="1"/>
    <col min="4362" max="4608" width="11" style="523"/>
    <col min="4609" max="4609" width="2.375" style="523" customWidth="1"/>
    <col min="4610" max="4610" width="15.125" style="523" customWidth="1"/>
    <col min="4611" max="4611" width="20.375" style="523" customWidth="1"/>
    <col min="4612" max="4613" width="10" style="523" customWidth="1"/>
    <col min="4614" max="4616" width="11" style="523"/>
    <col min="4617" max="4617" width="13.75" style="523" customWidth="1"/>
    <col min="4618" max="4864" width="11" style="523"/>
    <col min="4865" max="4865" width="2.375" style="523" customWidth="1"/>
    <col min="4866" max="4866" width="15.125" style="523" customWidth="1"/>
    <col min="4867" max="4867" width="20.375" style="523" customWidth="1"/>
    <col min="4868" max="4869" width="10" style="523" customWidth="1"/>
    <col min="4870" max="4872" width="11" style="523"/>
    <col min="4873" max="4873" width="13.75" style="523" customWidth="1"/>
    <col min="4874" max="5120" width="11" style="523"/>
    <col min="5121" max="5121" width="2.375" style="523" customWidth="1"/>
    <col min="5122" max="5122" width="15.125" style="523" customWidth="1"/>
    <col min="5123" max="5123" width="20.375" style="523" customWidth="1"/>
    <col min="5124" max="5125" width="10" style="523" customWidth="1"/>
    <col min="5126" max="5128" width="11" style="523"/>
    <col min="5129" max="5129" width="13.75" style="523" customWidth="1"/>
    <col min="5130" max="5376" width="11" style="523"/>
    <col min="5377" max="5377" width="2.375" style="523" customWidth="1"/>
    <col min="5378" max="5378" width="15.125" style="523" customWidth="1"/>
    <col min="5379" max="5379" width="20.375" style="523" customWidth="1"/>
    <col min="5380" max="5381" width="10" style="523" customWidth="1"/>
    <col min="5382" max="5384" width="11" style="523"/>
    <col min="5385" max="5385" width="13.75" style="523" customWidth="1"/>
    <col min="5386" max="5632" width="11" style="523"/>
    <col min="5633" max="5633" width="2.375" style="523" customWidth="1"/>
    <col min="5634" max="5634" width="15.125" style="523" customWidth="1"/>
    <col min="5635" max="5635" width="20.375" style="523" customWidth="1"/>
    <col min="5636" max="5637" width="10" style="523" customWidth="1"/>
    <col min="5638" max="5640" width="11" style="523"/>
    <col min="5641" max="5641" width="13.75" style="523" customWidth="1"/>
    <col min="5642" max="5888" width="11" style="523"/>
    <col min="5889" max="5889" width="2.375" style="523" customWidth="1"/>
    <col min="5890" max="5890" width="15.125" style="523" customWidth="1"/>
    <col min="5891" max="5891" width="20.375" style="523" customWidth="1"/>
    <col min="5892" max="5893" width="10" style="523" customWidth="1"/>
    <col min="5894" max="5896" width="11" style="523"/>
    <col min="5897" max="5897" width="13.75" style="523" customWidth="1"/>
    <col min="5898" max="6144" width="11" style="523"/>
    <col min="6145" max="6145" width="2.375" style="523" customWidth="1"/>
    <col min="6146" max="6146" width="15.125" style="523" customWidth="1"/>
    <col min="6147" max="6147" width="20.375" style="523" customWidth="1"/>
    <col min="6148" max="6149" width="10" style="523" customWidth="1"/>
    <col min="6150" max="6152" width="11" style="523"/>
    <col min="6153" max="6153" width="13.75" style="523" customWidth="1"/>
    <col min="6154" max="6400" width="11" style="523"/>
    <col min="6401" max="6401" width="2.375" style="523" customWidth="1"/>
    <col min="6402" max="6402" width="15.125" style="523" customWidth="1"/>
    <col min="6403" max="6403" width="20.375" style="523" customWidth="1"/>
    <col min="6404" max="6405" width="10" style="523" customWidth="1"/>
    <col min="6406" max="6408" width="11" style="523"/>
    <col min="6409" max="6409" width="13.75" style="523" customWidth="1"/>
    <col min="6410" max="6656" width="11" style="523"/>
    <col min="6657" max="6657" width="2.375" style="523" customWidth="1"/>
    <col min="6658" max="6658" width="15.125" style="523" customWidth="1"/>
    <col min="6659" max="6659" width="20.375" style="523" customWidth="1"/>
    <col min="6660" max="6661" width="10" style="523" customWidth="1"/>
    <col min="6662" max="6664" width="11" style="523"/>
    <col min="6665" max="6665" width="13.75" style="523" customWidth="1"/>
    <col min="6666" max="6912" width="11" style="523"/>
    <col min="6913" max="6913" width="2.375" style="523" customWidth="1"/>
    <col min="6914" max="6914" width="15.125" style="523" customWidth="1"/>
    <col min="6915" max="6915" width="20.375" style="523" customWidth="1"/>
    <col min="6916" max="6917" width="10" style="523" customWidth="1"/>
    <col min="6918" max="6920" width="11" style="523"/>
    <col min="6921" max="6921" width="13.75" style="523" customWidth="1"/>
    <col min="6922" max="7168" width="11" style="523"/>
    <col min="7169" max="7169" width="2.375" style="523" customWidth="1"/>
    <col min="7170" max="7170" width="15.125" style="523" customWidth="1"/>
    <col min="7171" max="7171" width="20.375" style="523" customWidth="1"/>
    <col min="7172" max="7173" width="10" style="523" customWidth="1"/>
    <col min="7174" max="7176" width="11" style="523"/>
    <col min="7177" max="7177" width="13.75" style="523" customWidth="1"/>
    <col min="7178" max="7424" width="11" style="523"/>
    <col min="7425" max="7425" width="2.375" style="523" customWidth="1"/>
    <col min="7426" max="7426" width="15.125" style="523" customWidth="1"/>
    <col min="7427" max="7427" width="20.375" style="523" customWidth="1"/>
    <col min="7428" max="7429" width="10" style="523" customWidth="1"/>
    <col min="7430" max="7432" width="11" style="523"/>
    <col min="7433" max="7433" width="13.75" style="523" customWidth="1"/>
    <col min="7434" max="7680" width="11" style="523"/>
    <col min="7681" max="7681" width="2.375" style="523" customWidth="1"/>
    <col min="7682" max="7682" width="15.125" style="523" customWidth="1"/>
    <col min="7683" max="7683" width="20.375" style="523" customWidth="1"/>
    <col min="7684" max="7685" width="10" style="523" customWidth="1"/>
    <col min="7686" max="7688" width="11" style="523"/>
    <col min="7689" max="7689" width="13.75" style="523" customWidth="1"/>
    <col min="7690" max="7936" width="11" style="523"/>
    <col min="7937" max="7937" width="2.375" style="523" customWidth="1"/>
    <col min="7938" max="7938" width="15.125" style="523" customWidth="1"/>
    <col min="7939" max="7939" width="20.375" style="523" customWidth="1"/>
    <col min="7940" max="7941" width="10" style="523" customWidth="1"/>
    <col min="7942" max="7944" width="11" style="523"/>
    <col min="7945" max="7945" width="13.75" style="523" customWidth="1"/>
    <col min="7946" max="8192" width="11" style="523"/>
    <col min="8193" max="8193" width="2.375" style="523" customWidth="1"/>
    <col min="8194" max="8194" width="15.125" style="523" customWidth="1"/>
    <col min="8195" max="8195" width="20.375" style="523" customWidth="1"/>
    <col min="8196" max="8197" width="10" style="523" customWidth="1"/>
    <col min="8198" max="8200" width="11" style="523"/>
    <col min="8201" max="8201" width="13.75" style="523" customWidth="1"/>
    <col min="8202" max="8448" width="11" style="523"/>
    <col min="8449" max="8449" width="2.375" style="523" customWidth="1"/>
    <col min="8450" max="8450" width="15.125" style="523" customWidth="1"/>
    <col min="8451" max="8451" width="20.375" style="523" customWidth="1"/>
    <col min="8452" max="8453" width="10" style="523" customWidth="1"/>
    <col min="8454" max="8456" width="11" style="523"/>
    <col min="8457" max="8457" width="13.75" style="523" customWidth="1"/>
    <col min="8458" max="8704" width="11" style="523"/>
    <col min="8705" max="8705" width="2.375" style="523" customWidth="1"/>
    <col min="8706" max="8706" width="15.125" style="523" customWidth="1"/>
    <col min="8707" max="8707" width="20.375" style="523" customWidth="1"/>
    <col min="8708" max="8709" width="10" style="523" customWidth="1"/>
    <col min="8710" max="8712" width="11" style="523"/>
    <col min="8713" max="8713" width="13.75" style="523" customWidth="1"/>
    <col min="8714" max="8960" width="11" style="523"/>
    <col min="8961" max="8961" width="2.375" style="523" customWidth="1"/>
    <col min="8962" max="8962" width="15.125" style="523" customWidth="1"/>
    <col min="8963" max="8963" width="20.375" style="523" customWidth="1"/>
    <col min="8964" max="8965" width="10" style="523" customWidth="1"/>
    <col min="8966" max="8968" width="11" style="523"/>
    <col min="8969" max="8969" width="13.75" style="523" customWidth="1"/>
    <col min="8970" max="9216" width="11" style="523"/>
    <col min="9217" max="9217" width="2.375" style="523" customWidth="1"/>
    <col min="9218" max="9218" width="15.125" style="523" customWidth="1"/>
    <col min="9219" max="9219" width="20.375" style="523" customWidth="1"/>
    <col min="9220" max="9221" width="10" style="523" customWidth="1"/>
    <col min="9222" max="9224" width="11" style="523"/>
    <col min="9225" max="9225" width="13.75" style="523" customWidth="1"/>
    <col min="9226" max="9472" width="11" style="523"/>
    <col min="9473" max="9473" width="2.375" style="523" customWidth="1"/>
    <col min="9474" max="9474" width="15.125" style="523" customWidth="1"/>
    <col min="9475" max="9475" width="20.375" style="523" customWidth="1"/>
    <col min="9476" max="9477" width="10" style="523" customWidth="1"/>
    <col min="9478" max="9480" width="11" style="523"/>
    <col min="9481" max="9481" width="13.75" style="523" customWidth="1"/>
    <col min="9482" max="9728" width="11" style="523"/>
    <col min="9729" max="9729" width="2.375" style="523" customWidth="1"/>
    <col min="9730" max="9730" width="15.125" style="523" customWidth="1"/>
    <col min="9731" max="9731" width="20.375" style="523" customWidth="1"/>
    <col min="9732" max="9733" width="10" style="523" customWidth="1"/>
    <col min="9734" max="9736" width="11" style="523"/>
    <col min="9737" max="9737" width="13.75" style="523" customWidth="1"/>
    <col min="9738" max="9984" width="11" style="523"/>
    <col min="9985" max="9985" width="2.375" style="523" customWidth="1"/>
    <col min="9986" max="9986" width="15.125" style="523" customWidth="1"/>
    <col min="9987" max="9987" width="20.375" style="523" customWidth="1"/>
    <col min="9988" max="9989" width="10" style="523" customWidth="1"/>
    <col min="9990" max="9992" width="11" style="523"/>
    <col min="9993" max="9993" width="13.75" style="523" customWidth="1"/>
    <col min="9994" max="10240" width="11" style="523"/>
    <col min="10241" max="10241" width="2.375" style="523" customWidth="1"/>
    <col min="10242" max="10242" width="15.125" style="523" customWidth="1"/>
    <col min="10243" max="10243" width="20.375" style="523" customWidth="1"/>
    <col min="10244" max="10245" width="10" style="523" customWidth="1"/>
    <col min="10246" max="10248" width="11" style="523"/>
    <col min="10249" max="10249" width="13.75" style="523" customWidth="1"/>
    <col min="10250" max="10496" width="11" style="523"/>
    <col min="10497" max="10497" width="2.375" style="523" customWidth="1"/>
    <col min="10498" max="10498" width="15.125" style="523" customWidth="1"/>
    <col min="10499" max="10499" width="20.375" style="523" customWidth="1"/>
    <col min="10500" max="10501" width="10" style="523" customWidth="1"/>
    <col min="10502" max="10504" width="11" style="523"/>
    <col min="10505" max="10505" width="13.75" style="523" customWidth="1"/>
    <col min="10506" max="10752" width="11" style="523"/>
    <col min="10753" max="10753" width="2.375" style="523" customWidth="1"/>
    <col min="10754" max="10754" width="15.125" style="523" customWidth="1"/>
    <col min="10755" max="10755" width="20.375" style="523" customWidth="1"/>
    <col min="10756" max="10757" width="10" style="523" customWidth="1"/>
    <col min="10758" max="10760" width="11" style="523"/>
    <col min="10761" max="10761" width="13.75" style="523" customWidth="1"/>
    <col min="10762" max="11008" width="11" style="523"/>
    <col min="11009" max="11009" width="2.375" style="523" customWidth="1"/>
    <col min="11010" max="11010" width="15.125" style="523" customWidth="1"/>
    <col min="11011" max="11011" width="20.375" style="523" customWidth="1"/>
    <col min="11012" max="11013" width="10" style="523" customWidth="1"/>
    <col min="11014" max="11016" width="11" style="523"/>
    <col min="11017" max="11017" width="13.75" style="523" customWidth="1"/>
    <col min="11018" max="11264" width="11" style="523"/>
    <col min="11265" max="11265" width="2.375" style="523" customWidth="1"/>
    <col min="11266" max="11266" width="15.125" style="523" customWidth="1"/>
    <col min="11267" max="11267" width="20.375" style="523" customWidth="1"/>
    <col min="11268" max="11269" width="10" style="523" customWidth="1"/>
    <col min="11270" max="11272" width="11" style="523"/>
    <col min="11273" max="11273" width="13.75" style="523" customWidth="1"/>
    <col min="11274" max="11520" width="11" style="523"/>
    <col min="11521" max="11521" width="2.375" style="523" customWidth="1"/>
    <col min="11522" max="11522" width="15.125" style="523" customWidth="1"/>
    <col min="11523" max="11523" width="20.375" style="523" customWidth="1"/>
    <col min="11524" max="11525" width="10" style="523" customWidth="1"/>
    <col min="11526" max="11528" width="11" style="523"/>
    <col min="11529" max="11529" width="13.75" style="523" customWidth="1"/>
    <col min="11530" max="11776" width="11" style="523"/>
    <col min="11777" max="11777" width="2.375" style="523" customWidth="1"/>
    <col min="11778" max="11778" width="15.125" style="523" customWidth="1"/>
    <col min="11779" max="11779" width="20.375" style="523" customWidth="1"/>
    <col min="11780" max="11781" width="10" style="523" customWidth="1"/>
    <col min="11782" max="11784" width="11" style="523"/>
    <col min="11785" max="11785" width="13.75" style="523" customWidth="1"/>
    <col min="11786" max="12032" width="11" style="523"/>
    <col min="12033" max="12033" width="2.375" style="523" customWidth="1"/>
    <col min="12034" max="12034" width="15.125" style="523" customWidth="1"/>
    <col min="12035" max="12035" width="20.375" style="523" customWidth="1"/>
    <col min="12036" max="12037" width="10" style="523" customWidth="1"/>
    <col min="12038" max="12040" width="11" style="523"/>
    <col min="12041" max="12041" width="13.75" style="523" customWidth="1"/>
    <col min="12042" max="12288" width="11" style="523"/>
    <col min="12289" max="12289" width="2.375" style="523" customWidth="1"/>
    <col min="12290" max="12290" width="15.125" style="523" customWidth="1"/>
    <col min="12291" max="12291" width="20.375" style="523" customWidth="1"/>
    <col min="12292" max="12293" width="10" style="523" customWidth="1"/>
    <col min="12294" max="12296" width="11" style="523"/>
    <col min="12297" max="12297" width="13.75" style="523" customWidth="1"/>
    <col min="12298" max="12544" width="11" style="523"/>
    <col min="12545" max="12545" width="2.375" style="523" customWidth="1"/>
    <col min="12546" max="12546" width="15.125" style="523" customWidth="1"/>
    <col min="12547" max="12547" width="20.375" style="523" customWidth="1"/>
    <col min="12548" max="12549" width="10" style="523" customWidth="1"/>
    <col min="12550" max="12552" width="11" style="523"/>
    <col min="12553" max="12553" width="13.75" style="523" customWidth="1"/>
    <col min="12554" max="12800" width="11" style="523"/>
    <col min="12801" max="12801" width="2.375" style="523" customWidth="1"/>
    <col min="12802" max="12802" width="15.125" style="523" customWidth="1"/>
    <col min="12803" max="12803" width="20.375" style="523" customWidth="1"/>
    <col min="12804" max="12805" width="10" style="523" customWidth="1"/>
    <col min="12806" max="12808" width="11" style="523"/>
    <col min="12809" max="12809" width="13.75" style="523" customWidth="1"/>
    <col min="12810" max="13056" width="11" style="523"/>
    <col min="13057" max="13057" width="2.375" style="523" customWidth="1"/>
    <col min="13058" max="13058" width="15.125" style="523" customWidth="1"/>
    <col min="13059" max="13059" width="20.375" style="523" customWidth="1"/>
    <col min="13060" max="13061" width="10" style="523" customWidth="1"/>
    <col min="13062" max="13064" width="11" style="523"/>
    <col min="13065" max="13065" width="13.75" style="523" customWidth="1"/>
    <col min="13066" max="13312" width="11" style="523"/>
    <col min="13313" max="13313" width="2.375" style="523" customWidth="1"/>
    <col min="13314" max="13314" width="15.125" style="523" customWidth="1"/>
    <col min="13315" max="13315" width="20.375" style="523" customWidth="1"/>
    <col min="13316" max="13317" width="10" style="523" customWidth="1"/>
    <col min="13318" max="13320" width="11" style="523"/>
    <col min="13321" max="13321" width="13.75" style="523" customWidth="1"/>
    <col min="13322" max="13568" width="11" style="523"/>
    <col min="13569" max="13569" width="2.375" style="523" customWidth="1"/>
    <col min="13570" max="13570" width="15.125" style="523" customWidth="1"/>
    <col min="13571" max="13571" width="20.375" style="523" customWidth="1"/>
    <col min="13572" max="13573" width="10" style="523" customWidth="1"/>
    <col min="13574" max="13576" width="11" style="523"/>
    <col min="13577" max="13577" width="13.75" style="523" customWidth="1"/>
    <col min="13578" max="13824" width="11" style="523"/>
    <col min="13825" max="13825" width="2.375" style="523" customWidth="1"/>
    <col min="13826" max="13826" width="15.125" style="523" customWidth="1"/>
    <col min="13827" max="13827" width="20.375" style="523" customWidth="1"/>
    <col min="13828" max="13829" width="10" style="523" customWidth="1"/>
    <col min="13830" max="13832" width="11" style="523"/>
    <col min="13833" max="13833" width="13.75" style="523" customWidth="1"/>
    <col min="13834" max="14080" width="11" style="523"/>
    <col min="14081" max="14081" width="2.375" style="523" customWidth="1"/>
    <col min="14082" max="14082" width="15.125" style="523" customWidth="1"/>
    <col min="14083" max="14083" width="20.375" style="523" customWidth="1"/>
    <col min="14084" max="14085" width="10" style="523" customWidth="1"/>
    <col min="14086" max="14088" width="11" style="523"/>
    <col min="14089" max="14089" width="13.75" style="523" customWidth="1"/>
    <col min="14090" max="14336" width="11" style="523"/>
    <col min="14337" max="14337" width="2.375" style="523" customWidth="1"/>
    <col min="14338" max="14338" width="15.125" style="523" customWidth="1"/>
    <col min="14339" max="14339" width="20.375" style="523" customWidth="1"/>
    <col min="14340" max="14341" width="10" style="523" customWidth="1"/>
    <col min="14342" max="14344" width="11" style="523"/>
    <col min="14345" max="14345" width="13.75" style="523" customWidth="1"/>
    <col min="14346" max="14592" width="11" style="523"/>
    <col min="14593" max="14593" width="2.375" style="523" customWidth="1"/>
    <col min="14594" max="14594" width="15.125" style="523" customWidth="1"/>
    <col min="14595" max="14595" width="20.375" style="523" customWidth="1"/>
    <col min="14596" max="14597" width="10" style="523" customWidth="1"/>
    <col min="14598" max="14600" width="11" style="523"/>
    <col min="14601" max="14601" width="13.75" style="523" customWidth="1"/>
    <col min="14602" max="14848" width="11" style="523"/>
    <col min="14849" max="14849" width="2.375" style="523" customWidth="1"/>
    <col min="14850" max="14850" width="15.125" style="523" customWidth="1"/>
    <col min="14851" max="14851" width="20.375" style="523" customWidth="1"/>
    <col min="14852" max="14853" width="10" style="523" customWidth="1"/>
    <col min="14854" max="14856" width="11" style="523"/>
    <col min="14857" max="14857" width="13.75" style="523" customWidth="1"/>
    <col min="14858" max="15104" width="11" style="523"/>
    <col min="15105" max="15105" width="2.375" style="523" customWidth="1"/>
    <col min="15106" max="15106" width="15.125" style="523" customWidth="1"/>
    <col min="15107" max="15107" width="20.375" style="523" customWidth="1"/>
    <col min="15108" max="15109" width="10" style="523" customWidth="1"/>
    <col min="15110" max="15112" width="11" style="523"/>
    <col min="15113" max="15113" width="13.75" style="523" customWidth="1"/>
    <col min="15114" max="15360" width="11" style="523"/>
    <col min="15361" max="15361" width="2.375" style="523" customWidth="1"/>
    <col min="15362" max="15362" width="15.125" style="523" customWidth="1"/>
    <col min="15363" max="15363" width="20.375" style="523" customWidth="1"/>
    <col min="15364" max="15365" width="10" style="523" customWidth="1"/>
    <col min="15366" max="15368" width="11" style="523"/>
    <col min="15369" max="15369" width="13.75" style="523" customWidth="1"/>
    <col min="15370" max="15616" width="11" style="523"/>
    <col min="15617" max="15617" width="2.375" style="523" customWidth="1"/>
    <col min="15618" max="15618" width="15.125" style="523" customWidth="1"/>
    <col min="15619" max="15619" width="20.375" style="523" customWidth="1"/>
    <col min="15620" max="15621" width="10" style="523" customWidth="1"/>
    <col min="15622" max="15624" width="11" style="523"/>
    <col min="15625" max="15625" width="13.75" style="523" customWidth="1"/>
    <col min="15626" max="15872" width="11" style="523"/>
    <col min="15873" max="15873" width="2.375" style="523" customWidth="1"/>
    <col min="15874" max="15874" width="15.125" style="523" customWidth="1"/>
    <col min="15875" max="15875" width="20.375" style="523" customWidth="1"/>
    <col min="15876" max="15877" width="10" style="523" customWidth="1"/>
    <col min="15878" max="15880" width="11" style="523"/>
    <col min="15881" max="15881" width="13.75" style="523" customWidth="1"/>
    <col min="15882" max="16128" width="11" style="523"/>
    <col min="16129" max="16129" width="2.375" style="523" customWidth="1"/>
    <col min="16130" max="16130" width="15.125" style="523" customWidth="1"/>
    <col min="16131" max="16131" width="20.375" style="523" customWidth="1"/>
    <col min="16132" max="16133" width="10" style="523" customWidth="1"/>
    <col min="16134" max="16136" width="11" style="523"/>
    <col min="16137" max="16137" width="13.75" style="523" customWidth="1"/>
    <col min="16138" max="16384" width="11" style="523"/>
  </cols>
  <sheetData>
    <row r="1" spans="1:11" s="497" customFormat="1" ht="33.6" customHeight="1" x14ac:dyDescent="0.2">
      <c r="A1" s="496"/>
      <c r="B1" s="496"/>
      <c r="C1" s="496"/>
      <c r="D1" s="496"/>
      <c r="E1" s="15"/>
      <c r="F1" s="15"/>
      <c r="G1" s="15"/>
      <c r="I1" s="498"/>
    </row>
    <row r="2" spans="1:11" s="71" customFormat="1" ht="13.15" customHeight="1" x14ac:dyDescent="0.2">
      <c r="A2" s="499"/>
      <c r="C2" s="500"/>
      <c r="D2" s="500"/>
      <c r="G2" s="501" t="s">
        <v>479</v>
      </c>
      <c r="H2" s="502"/>
      <c r="I2" s="502"/>
      <c r="K2" s="498"/>
    </row>
    <row r="3" spans="1:11" s="497" customFormat="1" ht="19.5" customHeight="1" x14ac:dyDescent="0.25">
      <c r="A3" s="503" t="s">
        <v>480</v>
      </c>
      <c r="D3" s="504"/>
    </row>
    <row r="4" spans="1:11" s="71" customFormat="1" ht="19.5" customHeight="1" x14ac:dyDescent="0.2">
      <c r="A4" s="499"/>
      <c r="C4" s="500"/>
      <c r="D4" s="500"/>
      <c r="E4" s="500"/>
      <c r="G4" s="505"/>
      <c r="H4" s="502"/>
      <c r="I4" s="502"/>
    </row>
    <row r="5" spans="1:11" s="71" customFormat="1" ht="13.15" customHeight="1" x14ac:dyDescent="0.2">
      <c r="A5" s="499"/>
      <c r="C5" s="500"/>
      <c r="D5" s="500"/>
      <c r="E5" s="500"/>
      <c r="G5" s="505"/>
      <c r="H5" s="502"/>
      <c r="I5" s="502"/>
    </row>
    <row r="6" spans="1:11" s="71" customFormat="1" ht="13.15" customHeight="1" x14ac:dyDescent="0.2">
      <c r="A6" s="689" t="s">
        <v>481</v>
      </c>
      <c r="B6" s="665"/>
      <c r="C6" s="665"/>
      <c r="D6" s="665"/>
      <c r="E6" s="665"/>
      <c r="F6" s="690"/>
      <c r="G6" s="690"/>
      <c r="H6" s="502"/>
      <c r="I6" s="502"/>
    </row>
    <row r="7" spans="1:11" s="71" customFormat="1" ht="13.15" customHeight="1" x14ac:dyDescent="0.2">
      <c r="A7" s="499"/>
      <c r="C7" s="500"/>
      <c r="D7" s="500"/>
      <c r="E7" s="500"/>
      <c r="G7" s="505"/>
      <c r="H7" s="502"/>
      <c r="I7" s="502"/>
    </row>
    <row r="8" spans="1:11" s="505" customFormat="1" ht="13.15" customHeight="1" x14ac:dyDescent="0.2">
      <c r="B8" s="506" t="s">
        <v>482</v>
      </c>
      <c r="C8" s="507"/>
      <c r="D8" s="507"/>
      <c r="E8" s="508"/>
      <c r="F8" s="509"/>
      <c r="G8" s="509"/>
      <c r="H8" s="502"/>
      <c r="I8" s="502"/>
    </row>
    <row r="9" spans="1:11" s="505" customFormat="1" ht="13.15" customHeight="1" x14ac:dyDescent="0.2">
      <c r="A9" s="510"/>
      <c r="B9" s="680" t="s">
        <v>483</v>
      </c>
      <c r="C9" s="680"/>
      <c r="D9" s="681"/>
      <c r="E9" s="461"/>
      <c r="F9" s="461"/>
      <c r="H9" s="502"/>
      <c r="I9" s="502"/>
    </row>
    <row r="10" spans="1:11" s="505" customFormat="1" ht="13.15" customHeight="1" x14ac:dyDescent="0.2">
      <c r="A10" s="510"/>
      <c r="B10" s="680" t="s">
        <v>484</v>
      </c>
      <c r="C10" s="680"/>
      <c r="D10" s="681"/>
      <c r="E10" s="511"/>
      <c r="G10" s="512"/>
      <c r="H10" s="513"/>
      <c r="I10" s="513"/>
    </row>
    <row r="11" spans="1:11" s="505" customFormat="1" ht="13.15" customHeight="1" x14ac:dyDescent="0.2">
      <c r="A11" s="510"/>
      <c r="B11" s="680" t="s">
        <v>485</v>
      </c>
      <c r="C11" s="680"/>
      <c r="D11" s="681"/>
      <c r="E11" s="511"/>
      <c r="G11" s="512"/>
      <c r="H11" s="514"/>
      <c r="I11" s="514"/>
    </row>
    <row r="12" spans="1:11" s="505" customFormat="1" ht="13.15" customHeight="1" x14ac:dyDescent="0.2">
      <c r="A12" s="510"/>
      <c r="B12" s="680" t="s">
        <v>486</v>
      </c>
      <c r="C12" s="680"/>
      <c r="D12" s="681"/>
      <c r="E12" s="511"/>
      <c r="G12" s="512"/>
      <c r="H12" s="514"/>
      <c r="I12" s="514"/>
    </row>
    <row r="13" spans="1:11" s="505" customFormat="1" ht="13.15" customHeight="1" x14ac:dyDescent="0.2">
      <c r="A13" s="510"/>
      <c r="B13" s="680" t="s">
        <v>487</v>
      </c>
      <c r="C13" s="680"/>
      <c r="D13" s="681"/>
      <c r="E13" s="511"/>
      <c r="G13" s="512"/>
    </row>
    <row r="14" spans="1:11" s="505" customFormat="1" ht="13.15" customHeight="1" x14ac:dyDescent="0.2">
      <c r="A14" s="510"/>
      <c r="B14" s="680" t="s">
        <v>488</v>
      </c>
      <c r="C14" s="680"/>
      <c r="D14" s="681"/>
      <c r="E14" s="511"/>
      <c r="G14" s="512"/>
    </row>
    <row r="15" spans="1:11" s="505" customFormat="1" ht="13.15" customHeight="1" x14ac:dyDescent="0.2">
      <c r="A15" s="510"/>
      <c r="B15" s="680" t="s">
        <v>489</v>
      </c>
      <c r="C15" s="680"/>
      <c r="D15" s="681"/>
      <c r="E15" s="511"/>
      <c r="G15" s="512"/>
    </row>
    <row r="16" spans="1:11" s="505" customFormat="1" ht="13.15" customHeight="1" x14ac:dyDescent="0.2">
      <c r="A16" s="510"/>
      <c r="B16" s="680" t="s">
        <v>490</v>
      </c>
      <c r="C16" s="680"/>
      <c r="D16" s="681"/>
      <c r="E16" s="511"/>
      <c r="G16" s="512"/>
    </row>
    <row r="17" spans="1:8" s="505" customFormat="1" ht="13.15" customHeight="1" x14ac:dyDescent="0.2">
      <c r="A17" s="510"/>
      <c r="B17" s="688"/>
      <c r="C17" s="688"/>
      <c r="D17" s="515"/>
      <c r="E17" s="511"/>
      <c r="G17" s="512"/>
    </row>
    <row r="18" spans="1:8" s="505" customFormat="1" ht="13.15" customHeight="1" x14ac:dyDescent="0.2">
      <c r="B18" s="506" t="s">
        <v>491</v>
      </c>
      <c r="C18" s="516"/>
      <c r="D18" s="515"/>
      <c r="E18" s="511"/>
      <c r="G18" s="512"/>
    </row>
    <row r="19" spans="1:8" s="505" customFormat="1" ht="13.15" customHeight="1" x14ac:dyDescent="0.2">
      <c r="A19" s="510"/>
      <c r="B19" s="680" t="s">
        <v>492</v>
      </c>
      <c r="C19" s="680"/>
      <c r="D19" s="681"/>
      <c r="E19" s="511"/>
      <c r="G19" s="512"/>
    </row>
    <row r="20" spans="1:8" s="505" customFormat="1" ht="13.15" customHeight="1" x14ac:dyDescent="0.2">
      <c r="A20" s="510"/>
      <c r="B20" s="680" t="s">
        <v>493</v>
      </c>
      <c r="C20" s="680"/>
      <c r="D20" s="681"/>
      <c r="E20" s="511"/>
      <c r="G20" s="512"/>
    </row>
    <row r="21" spans="1:8" s="505" customFormat="1" ht="13.15" customHeight="1" x14ac:dyDescent="0.2">
      <c r="A21" s="510"/>
      <c r="B21" s="680" t="s">
        <v>494</v>
      </c>
      <c r="C21" s="680"/>
      <c r="D21" s="681"/>
      <c r="E21" s="511"/>
      <c r="G21" s="512"/>
    </row>
    <row r="22" spans="1:8" s="505" customFormat="1" ht="13.15" customHeight="1" x14ac:dyDescent="0.2">
      <c r="A22" s="510"/>
      <c r="B22" s="680" t="s">
        <v>495</v>
      </c>
      <c r="C22" s="680"/>
      <c r="D22" s="681"/>
      <c r="E22" s="511"/>
      <c r="G22" s="512"/>
    </row>
    <row r="23" spans="1:8" s="505" customFormat="1" ht="13.15" customHeight="1" x14ac:dyDescent="0.2">
      <c r="A23" s="510"/>
      <c r="B23" s="680" t="s">
        <v>496</v>
      </c>
      <c r="C23" s="680"/>
      <c r="D23" s="681"/>
      <c r="E23" s="511"/>
      <c r="G23" s="512"/>
    </row>
    <row r="24" spans="1:8" s="505" customFormat="1" ht="13.15" customHeight="1" x14ac:dyDescent="0.2">
      <c r="A24" s="510"/>
      <c r="B24" s="680" t="s">
        <v>497</v>
      </c>
      <c r="C24" s="680"/>
      <c r="D24" s="681"/>
      <c r="E24" s="511"/>
      <c r="G24" s="512"/>
    </row>
    <row r="25" spans="1:8" s="505" customFormat="1" ht="13.15" customHeight="1" x14ac:dyDescent="0.2">
      <c r="A25" s="510"/>
      <c r="B25" s="680" t="s">
        <v>498</v>
      </c>
      <c r="C25" s="680"/>
      <c r="D25" s="681"/>
      <c r="E25" s="511"/>
      <c r="G25" s="512"/>
    </row>
    <row r="26" spans="1:8" s="505" customFormat="1" ht="13.15" customHeight="1" x14ac:dyDescent="0.2">
      <c r="A26" s="510"/>
      <c r="B26" s="680" t="s">
        <v>499</v>
      </c>
      <c r="C26" s="680"/>
      <c r="D26" s="681"/>
      <c r="E26" s="511"/>
      <c r="G26" s="71"/>
    </row>
    <row r="27" spans="1:8" s="505" customFormat="1" ht="13.15" customHeight="1" x14ac:dyDescent="0.2">
      <c r="A27" s="510"/>
      <c r="B27" s="680" t="s">
        <v>500</v>
      </c>
      <c r="C27" s="680"/>
      <c r="D27" s="681"/>
      <c r="E27" s="511"/>
      <c r="G27" s="71"/>
    </row>
    <row r="28" spans="1:8" s="71" customFormat="1" ht="13.15" customHeight="1" x14ac:dyDescent="0.2">
      <c r="A28" s="510"/>
      <c r="B28" s="680" t="s">
        <v>501</v>
      </c>
      <c r="C28" s="680"/>
      <c r="D28" s="681"/>
      <c r="E28" s="511"/>
      <c r="F28" s="505"/>
    </row>
    <row r="29" spans="1:8" s="71" customFormat="1" ht="13.15" customHeight="1" x14ac:dyDescent="0.2">
      <c r="A29" s="510"/>
      <c r="B29" s="680" t="s">
        <v>502</v>
      </c>
      <c r="C29" s="680"/>
      <c r="D29" s="681"/>
      <c r="E29" s="511"/>
    </row>
    <row r="30" spans="1:8" s="71" customFormat="1" ht="13.15" customHeight="1" x14ac:dyDescent="0.2">
      <c r="A30" s="510"/>
      <c r="B30" s="680" t="s">
        <v>503</v>
      </c>
      <c r="C30" s="680"/>
      <c r="D30" s="681"/>
      <c r="E30" s="511"/>
    </row>
    <row r="31" spans="1:8" s="71" customFormat="1" ht="13.15" customHeight="1" x14ac:dyDescent="0.2">
      <c r="A31" s="510"/>
      <c r="B31" s="680" t="s">
        <v>504</v>
      </c>
      <c r="C31" s="680"/>
      <c r="D31" s="681"/>
      <c r="E31" s="511"/>
      <c r="H31" s="517"/>
    </row>
    <row r="32" spans="1:8" s="71" customFormat="1" ht="13.15" customHeight="1" x14ac:dyDescent="0.2">
      <c r="A32" s="510"/>
      <c r="B32" s="680" t="s">
        <v>505</v>
      </c>
      <c r="C32" s="680"/>
      <c r="D32" s="681"/>
      <c r="E32" s="511"/>
      <c r="H32" s="517"/>
    </row>
    <row r="33" spans="1:8" s="505" customFormat="1" ht="13.15" customHeight="1" x14ac:dyDescent="0.2">
      <c r="A33" s="510"/>
      <c r="B33" s="680" t="s">
        <v>506</v>
      </c>
      <c r="C33" s="680"/>
      <c r="D33" s="681"/>
      <c r="E33" s="511"/>
      <c r="F33" s="71"/>
      <c r="G33" s="71"/>
      <c r="H33" s="518"/>
    </row>
    <row r="34" spans="1:8" ht="13.15" customHeight="1" x14ac:dyDescent="0.2">
      <c r="A34" s="510"/>
      <c r="B34" s="519"/>
      <c r="C34" s="520"/>
      <c r="D34" s="521"/>
      <c r="E34" s="511"/>
      <c r="F34" s="71"/>
      <c r="G34" s="71"/>
      <c r="H34" s="522"/>
    </row>
    <row r="35" spans="1:8" ht="13.15" customHeight="1" x14ac:dyDescent="0.2">
      <c r="A35" s="682" t="s">
        <v>507</v>
      </c>
      <c r="B35" s="682"/>
      <c r="C35" s="682"/>
      <c r="D35" s="682"/>
      <c r="E35" s="682"/>
      <c r="F35" s="682"/>
      <c r="G35" s="682"/>
      <c r="H35" s="522"/>
    </row>
    <row r="36" spans="1:8" ht="13.15" customHeight="1" x14ac:dyDescent="0.2">
      <c r="A36" s="524"/>
      <c r="B36" s="525"/>
      <c r="C36" s="525"/>
      <c r="D36" s="526"/>
      <c r="E36" s="526"/>
      <c r="F36" s="526"/>
      <c r="G36" s="526"/>
      <c r="H36" s="522"/>
    </row>
    <row r="37" spans="1:8" ht="13.15" customHeight="1" x14ac:dyDescent="0.2">
      <c r="A37" s="683" t="s">
        <v>508</v>
      </c>
      <c r="B37" s="683"/>
      <c r="C37" s="683"/>
      <c r="D37" s="683"/>
      <c r="E37" s="683"/>
      <c r="F37" s="683"/>
      <c r="G37" s="683"/>
      <c r="H37" s="522"/>
    </row>
    <row r="38" spans="1:8" ht="13.15" customHeight="1" x14ac:dyDescent="0.2">
      <c r="A38" s="527"/>
      <c r="B38" s="528"/>
      <c r="C38" s="528"/>
      <c r="D38" s="515"/>
      <c r="E38" s="529"/>
      <c r="F38" s="517"/>
      <c r="G38" s="517"/>
      <c r="H38" s="522"/>
    </row>
    <row r="39" spans="1:8" ht="13.15" customHeight="1" x14ac:dyDescent="0.2">
      <c r="A39" s="684" t="s">
        <v>509</v>
      </c>
      <c r="B39" s="684"/>
      <c r="C39" s="684"/>
      <c r="D39" s="684"/>
      <c r="E39" s="684"/>
      <c r="F39" s="685"/>
      <c r="G39" s="685"/>
    </row>
    <row r="40" spans="1:8" ht="13.15" customHeight="1" x14ac:dyDescent="0.2">
      <c r="A40" s="685"/>
      <c r="B40" s="685"/>
      <c r="C40" s="685"/>
      <c r="D40" s="685"/>
      <c r="E40" s="685"/>
      <c r="F40" s="685"/>
      <c r="G40" s="685"/>
    </row>
    <row r="41" spans="1:8" ht="13.15" customHeight="1" x14ac:dyDescent="0.2">
      <c r="A41" s="530"/>
      <c r="B41" s="530"/>
      <c r="C41" s="530"/>
      <c r="D41" s="531"/>
      <c r="E41" s="531"/>
      <c r="F41" s="522"/>
      <c r="G41" s="522"/>
    </row>
    <row r="42" spans="1:8" ht="13.15" customHeight="1" x14ac:dyDescent="0.2">
      <c r="A42" s="686" t="s">
        <v>510</v>
      </c>
      <c r="B42" s="687"/>
      <c r="C42" s="687"/>
      <c r="D42" s="687"/>
      <c r="E42" s="687"/>
      <c r="F42" s="687"/>
      <c r="G42" s="687"/>
    </row>
    <row r="43" spans="1:8" ht="13.15" customHeight="1" x14ac:dyDescent="0.2">
      <c r="A43" s="683" t="s">
        <v>511</v>
      </c>
      <c r="B43" s="683"/>
      <c r="C43" s="532" t="s">
        <v>512</v>
      </c>
      <c r="D43" s="532"/>
      <c r="E43" s="532"/>
      <c r="F43" s="532"/>
      <c r="G43" s="532"/>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62" t="s">
        <v>7</v>
      </c>
      <c r="B4" s="562"/>
      <c r="C4" s="562"/>
      <c r="D4" s="562"/>
      <c r="E4" s="562"/>
      <c r="F4" s="562"/>
    </row>
    <row r="5" spans="1:6" ht="12.75" customHeight="1" x14ac:dyDescent="0.2">
      <c r="A5" s="21"/>
      <c r="B5" s="22"/>
      <c r="C5" s="21"/>
      <c r="D5" s="22"/>
      <c r="E5" s="21"/>
      <c r="F5" s="21"/>
    </row>
    <row r="6" spans="1:6" ht="12.75" customHeight="1" x14ac:dyDescent="0.2">
      <c r="A6" s="25" t="s">
        <v>8</v>
      </c>
      <c r="B6" s="26"/>
      <c r="C6" s="555" t="s">
        <v>9</v>
      </c>
      <c r="D6" s="555"/>
      <c r="E6" s="555"/>
      <c r="F6" s="555"/>
    </row>
    <row r="7" spans="1:6" ht="12.75" customHeight="1" x14ac:dyDescent="0.2">
      <c r="A7" s="25"/>
      <c r="B7" s="26"/>
      <c r="C7" s="27"/>
      <c r="D7" s="27"/>
      <c r="E7" s="27"/>
      <c r="F7" s="27"/>
    </row>
    <row r="8" spans="1:6" ht="12.75" customHeight="1" x14ac:dyDescent="0.2">
      <c r="A8" s="25" t="s">
        <v>10</v>
      </c>
      <c r="B8" s="26"/>
      <c r="C8" s="555" t="s">
        <v>11</v>
      </c>
      <c r="D8" s="555"/>
      <c r="E8" s="555"/>
      <c r="F8" s="555"/>
    </row>
    <row r="9" spans="1:6" ht="12.75" customHeight="1" x14ac:dyDescent="0.2">
      <c r="A9" s="25"/>
      <c r="B9" s="26"/>
      <c r="C9" s="27"/>
      <c r="D9" s="27"/>
      <c r="E9" s="27"/>
      <c r="F9" s="27"/>
    </row>
    <row r="10" spans="1:6" ht="12.75" customHeight="1" x14ac:dyDescent="0.2">
      <c r="A10" s="25" t="s">
        <v>12</v>
      </c>
      <c r="C10" s="563" t="s">
        <v>13</v>
      </c>
      <c r="D10" s="563"/>
      <c r="E10" s="563"/>
      <c r="F10" s="563"/>
    </row>
    <row r="11" spans="1:6" ht="12.75" customHeight="1" x14ac:dyDescent="0.2">
      <c r="A11" s="22"/>
      <c r="B11" s="21"/>
      <c r="C11" s="28"/>
      <c r="D11" s="27"/>
      <c r="E11" s="29"/>
      <c r="F11" s="27"/>
    </row>
    <row r="12" spans="1:6" ht="12.75" customHeight="1" x14ac:dyDescent="0.2">
      <c r="A12" s="25" t="s">
        <v>14</v>
      </c>
      <c r="B12" s="21"/>
      <c r="C12" s="564" t="s">
        <v>15</v>
      </c>
      <c r="D12" s="564"/>
      <c r="E12" s="564"/>
      <c r="F12" s="564"/>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54" t="s">
        <v>20</v>
      </c>
      <c r="B18" s="554"/>
      <c r="C18" s="31" t="s">
        <v>21</v>
      </c>
      <c r="D18" s="27"/>
      <c r="E18" s="27"/>
      <c r="F18" s="27"/>
    </row>
    <row r="19" spans="1:6" ht="12.75" customHeight="1" x14ac:dyDescent="0.2">
      <c r="A19" s="22"/>
      <c r="B19" s="21"/>
      <c r="C19" s="32"/>
      <c r="D19" s="27"/>
      <c r="E19" s="27"/>
      <c r="F19" s="27"/>
    </row>
    <row r="20" spans="1:6" ht="89.25" customHeight="1" x14ac:dyDescent="0.2">
      <c r="A20" s="25" t="s">
        <v>22</v>
      </c>
      <c r="B20" s="21"/>
      <c r="C20" s="555" t="s">
        <v>23</v>
      </c>
      <c r="D20" s="555"/>
      <c r="E20" s="555"/>
      <c r="F20" s="555"/>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56" t="s">
        <v>38</v>
      </c>
      <c r="D33" s="557"/>
      <c r="E33" s="557"/>
      <c r="F33" s="557"/>
    </row>
    <row r="34" spans="1:6" ht="12.75" customHeight="1" x14ac:dyDescent="0.2">
      <c r="A34" s="26"/>
      <c r="B34" s="26"/>
      <c r="C34" s="558" t="s">
        <v>39</v>
      </c>
      <c r="D34" s="559"/>
      <c r="E34" s="559"/>
      <c r="F34" s="559"/>
    </row>
    <row r="35" spans="1:6" ht="25.5" customHeight="1" x14ac:dyDescent="0.2">
      <c r="A35" s="26"/>
      <c r="B35" s="26"/>
      <c r="C35" s="560" t="s">
        <v>40</v>
      </c>
      <c r="D35" s="561"/>
      <c r="E35" s="561"/>
      <c r="F35" s="561"/>
    </row>
    <row r="36" spans="1:6" ht="12.75" x14ac:dyDescent="0.2">
      <c r="B36" s="26"/>
    </row>
    <row r="37" spans="1:6" ht="12.75" x14ac:dyDescent="0.2">
      <c r="A37" s="22" t="s">
        <v>41</v>
      </c>
      <c r="C37" s="45" t="s">
        <v>42</v>
      </c>
      <c r="D37" s="36"/>
      <c r="E37" s="36"/>
      <c r="F37" s="36"/>
    </row>
    <row r="38" spans="1:6" ht="28.5" customHeight="1" x14ac:dyDescent="0.2">
      <c r="C38" s="557" t="s">
        <v>43</v>
      </c>
      <c r="D38" s="557"/>
      <c r="E38" s="557"/>
      <c r="F38" s="557"/>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5" t="s">
        <v>89</v>
      </c>
      <c r="C41" s="565"/>
      <c r="D41" s="565"/>
      <c r="E41" s="565"/>
      <c r="F41" s="565"/>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40649</v>
      </c>
      <c r="E12" s="114">
        <v>40242</v>
      </c>
      <c r="F12" s="114">
        <v>40853</v>
      </c>
      <c r="G12" s="114">
        <v>40189</v>
      </c>
      <c r="H12" s="114">
        <v>40073</v>
      </c>
      <c r="I12" s="115">
        <v>576</v>
      </c>
      <c r="J12" s="116">
        <v>1.4373767873630625</v>
      </c>
      <c r="N12" s="117"/>
    </row>
    <row r="13" spans="1:15" s="110" customFormat="1" ht="13.5" customHeight="1" x14ac:dyDescent="0.2">
      <c r="A13" s="118" t="s">
        <v>105</v>
      </c>
      <c r="B13" s="119" t="s">
        <v>106</v>
      </c>
      <c r="C13" s="113">
        <v>55.012423429850671</v>
      </c>
      <c r="D13" s="114">
        <v>22362</v>
      </c>
      <c r="E13" s="114">
        <v>22119</v>
      </c>
      <c r="F13" s="114">
        <v>22500</v>
      </c>
      <c r="G13" s="114">
        <v>22142</v>
      </c>
      <c r="H13" s="114">
        <v>22007</v>
      </c>
      <c r="I13" s="115">
        <v>355</v>
      </c>
      <c r="J13" s="116">
        <v>1.6131230971963466</v>
      </c>
    </row>
    <row r="14" spans="1:15" s="110" customFormat="1" ht="13.5" customHeight="1" x14ac:dyDescent="0.2">
      <c r="A14" s="120"/>
      <c r="B14" s="119" t="s">
        <v>107</v>
      </c>
      <c r="C14" s="113">
        <v>44.987576570149329</v>
      </c>
      <c r="D14" s="114">
        <v>18287</v>
      </c>
      <c r="E14" s="114">
        <v>18123</v>
      </c>
      <c r="F14" s="114">
        <v>18353</v>
      </c>
      <c r="G14" s="114">
        <v>18047</v>
      </c>
      <c r="H14" s="114">
        <v>18066</v>
      </c>
      <c r="I14" s="115">
        <v>221</v>
      </c>
      <c r="J14" s="116">
        <v>1.2232923724122662</v>
      </c>
    </row>
    <row r="15" spans="1:15" s="110" customFormat="1" ht="13.5" customHeight="1" x14ac:dyDescent="0.2">
      <c r="A15" s="118" t="s">
        <v>105</v>
      </c>
      <c r="B15" s="121" t="s">
        <v>108</v>
      </c>
      <c r="C15" s="113">
        <v>11.109744397156142</v>
      </c>
      <c r="D15" s="114">
        <v>4516</v>
      </c>
      <c r="E15" s="114">
        <v>4528</v>
      </c>
      <c r="F15" s="114">
        <v>4733</v>
      </c>
      <c r="G15" s="114">
        <v>4330</v>
      </c>
      <c r="H15" s="114">
        <v>4428</v>
      </c>
      <c r="I15" s="115">
        <v>88</v>
      </c>
      <c r="J15" s="116">
        <v>1.9873532068654021</v>
      </c>
    </row>
    <row r="16" spans="1:15" s="110" customFormat="1" ht="13.5" customHeight="1" x14ac:dyDescent="0.2">
      <c r="A16" s="118"/>
      <c r="B16" s="121" t="s">
        <v>109</v>
      </c>
      <c r="C16" s="113">
        <v>68.434647838815224</v>
      </c>
      <c r="D16" s="114">
        <v>27818</v>
      </c>
      <c r="E16" s="114">
        <v>27466</v>
      </c>
      <c r="F16" s="114">
        <v>27917</v>
      </c>
      <c r="G16" s="114">
        <v>27786</v>
      </c>
      <c r="H16" s="114">
        <v>27699</v>
      </c>
      <c r="I16" s="115">
        <v>119</v>
      </c>
      <c r="J16" s="116">
        <v>0.42961839777609301</v>
      </c>
    </row>
    <row r="17" spans="1:10" s="110" customFormat="1" ht="13.5" customHeight="1" x14ac:dyDescent="0.2">
      <c r="A17" s="118"/>
      <c r="B17" s="121" t="s">
        <v>110</v>
      </c>
      <c r="C17" s="113">
        <v>19.294447587886541</v>
      </c>
      <c r="D17" s="114">
        <v>7843</v>
      </c>
      <c r="E17" s="114">
        <v>7780</v>
      </c>
      <c r="F17" s="114">
        <v>7751</v>
      </c>
      <c r="G17" s="114">
        <v>7629</v>
      </c>
      <c r="H17" s="114">
        <v>7512</v>
      </c>
      <c r="I17" s="115">
        <v>331</v>
      </c>
      <c r="J17" s="116">
        <v>4.406283280085197</v>
      </c>
    </row>
    <row r="18" spans="1:10" s="110" customFormat="1" ht="13.5" customHeight="1" x14ac:dyDescent="0.2">
      <c r="A18" s="120"/>
      <c r="B18" s="121" t="s">
        <v>111</v>
      </c>
      <c r="C18" s="113">
        <v>1.1611601761420944</v>
      </c>
      <c r="D18" s="114">
        <v>472</v>
      </c>
      <c r="E18" s="114">
        <v>468</v>
      </c>
      <c r="F18" s="114">
        <v>452</v>
      </c>
      <c r="G18" s="114">
        <v>444</v>
      </c>
      <c r="H18" s="114">
        <v>434</v>
      </c>
      <c r="I18" s="115">
        <v>38</v>
      </c>
      <c r="J18" s="116">
        <v>8.7557603686635943</v>
      </c>
    </row>
    <row r="19" spans="1:10" s="110" customFormat="1" ht="13.5" customHeight="1" x14ac:dyDescent="0.2">
      <c r="A19" s="120"/>
      <c r="B19" s="121" t="s">
        <v>112</v>
      </c>
      <c r="C19" s="113">
        <v>0.28782995891657853</v>
      </c>
      <c r="D19" s="114">
        <v>117</v>
      </c>
      <c r="E19" s="114">
        <v>102</v>
      </c>
      <c r="F19" s="114">
        <v>106</v>
      </c>
      <c r="G19" s="114">
        <v>95</v>
      </c>
      <c r="H19" s="114">
        <v>92</v>
      </c>
      <c r="I19" s="115">
        <v>25</v>
      </c>
      <c r="J19" s="116">
        <v>27.173913043478262</v>
      </c>
    </row>
    <row r="20" spans="1:10" s="110" customFormat="1" ht="13.5" customHeight="1" x14ac:dyDescent="0.2">
      <c r="A20" s="118" t="s">
        <v>113</v>
      </c>
      <c r="B20" s="122" t="s">
        <v>114</v>
      </c>
      <c r="C20" s="113">
        <v>70.294472188737728</v>
      </c>
      <c r="D20" s="114">
        <v>28574</v>
      </c>
      <c r="E20" s="114">
        <v>28463</v>
      </c>
      <c r="F20" s="114">
        <v>29011</v>
      </c>
      <c r="G20" s="114">
        <v>28492</v>
      </c>
      <c r="H20" s="114">
        <v>28389</v>
      </c>
      <c r="I20" s="115">
        <v>185</v>
      </c>
      <c r="J20" s="116">
        <v>0.65166085455634226</v>
      </c>
    </row>
    <row r="21" spans="1:10" s="110" customFormat="1" ht="13.5" customHeight="1" x14ac:dyDescent="0.2">
      <c r="A21" s="120"/>
      <c r="B21" s="122" t="s">
        <v>115</v>
      </c>
      <c r="C21" s="113">
        <v>29.705527811262268</v>
      </c>
      <c r="D21" s="114">
        <v>12075</v>
      </c>
      <c r="E21" s="114">
        <v>11779</v>
      </c>
      <c r="F21" s="114">
        <v>11842</v>
      </c>
      <c r="G21" s="114">
        <v>11697</v>
      </c>
      <c r="H21" s="114">
        <v>11684</v>
      </c>
      <c r="I21" s="115">
        <v>391</v>
      </c>
      <c r="J21" s="116">
        <v>3.3464566929133857</v>
      </c>
    </row>
    <row r="22" spans="1:10" s="110" customFormat="1" ht="13.5" customHeight="1" x14ac:dyDescent="0.2">
      <c r="A22" s="118" t="s">
        <v>113</v>
      </c>
      <c r="B22" s="122" t="s">
        <v>116</v>
      </c>
      <c r="C22" s="113">
        <v>90.430268887303498</v>
      </c>
      <c r="D22" s="114">
        <v>36759</v>
      </c>
      <c r="E22" s="114">
        <v>36534</v>
      </c>
      <c r="F22" s="114">
        <v>36989</v>
      </c>
      <c r="G22" s="114">
        <v>36435</v>
      </c>
      <c r="H22" s="114">
        <v>36448</v>
      </c>
      <c r="I22" s="115">
        <v>311</v>
      </c>
      <c r="J22" s="116">
        <v>0.85327041264266901</v>
      </c>
    </row>
    <row r="23" spans="1:10" s="110" customFormat="1" ht="13.5" customHeight="1" x14ac:dyDescent="0.2">
      <c r="A23" s="123"/>
      <c r="B23" s="124" t="s">
        <v>117</v>
      </c>
      <c r="C23" s="125">
        <v>9.5475903466259933</v>
      </c>
      <c r="D23" s="114">
        <v>3881</v>
      </c>
      <c r="E23" s="114">
        <v>3699</v>
      </c>
      <c r="F23" s="114">
        <v>3855</v>
      </c>
      <c r="G23" s="114">
        <v>3746</v>
      </c>
      <c r="H23" s="114">
        <v>3614</v>
      </c>
      <c r="I23" s="115">
        <v>267</v>
      </c>
      <c r="J23" s="116">
        <v>7.3879358052019919</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13176</v>
      </c>
      <c r="E26" s="114">
        <v>13462</v>
      </c>
      <c r="F26" s="114">
        <v>13562</v>
      </c>
      <c r="G26" s="114">
        <v>13497</v>
      </c>
      <c r="H26" s="140">
        <v>13249</v>
      </c>
      <c r="I26" s="115">
        <v>-73</v>
      </c>
      <c r="J26" s="116">
        <v>-0.5509849799984905</v>
      </c>
    </row>
    <row r="27" spans="1:10" s="110" customFormat="1" ht="13.5" customHeight="1" x14ac:dyDescent="0.2">
      <c r="A27" s="118" t="s">
        <v>105</v>
      </c>
      <c r="B27" s="119" t="s">
        <v>106</v>
      </c>
      <c r="C27" s="113">
        <v>41.325136612021858</v>
      </c>
      <c r="D27" s="115">
        <v>5445</v>
      </c>
      <c r="E27" s="114">
        <v>5500</v>
      </c>
      <c r="F27" s="114">
        <v>5536</v>
      </c>
      <c r="G27" s="114">
        <v>5502</v>
      </c>
      <c r="H27" s="140">
        <v>5392</v>
      </c>
      <c r="I27" s="115">
        <v>53</v>
      </c>
      <c r="J27" s="116">
        <v>0.98293768545994065</v>
      </c>
    </row>
    <row r="28" spans="1:10" s="110" customFormat="1" ht="13.5" customHeight="1" x14ac:dyDescent="0.2">
      <c r="A28" s="120"/>
      <c r="B28" s="119" t="s">
        <v>107</v>
      </c>
      <c r="C28" s="113">
        <v>58.674863387978142</v>
      </c>
      <c r="D28" s="115">
        <v>7731</v>
      </c>
      <c r="E28" s="114">
        <v>7962</v>
      </c>
      <c r="F28" s="114">
        <v>8026</v>
      </c>
      <c r="G28" s="114">
        <v>7995</v>
      </c>
      <c r="H28" s="140">
        <v>7857</v>
      </c>
      <c r="I28" s="115">
        <v>-126</v>
      </c>
      <c r="J28" s="116">
        <v>-1.6036655211912945</v>
      </c>
    </row>
    <row r="29" spans="1:10" s="110" customFormat="1" ht="13.5" customHeight="1" x14ac:dyDescent="0.2">
      <c r="A29" s="118" t="s">
        <v>105</v>
      </c>
      <c r="B29" s="121" t="s">
        <v>108</v>
      </c>
      <c r="C29" s="113">
        <v>15.467516697024895</v>
      </c>
      <c r="D29" s="115">
        <v>2038</v>
      </c>
      <c r="E29" s="114">
        <v>2096</v>
      </c>
      <c r="F29" s="114">
        <v>2181</v>
      </c>
      <c r="G29" s="114">
        <v>2165</v>
      </c>
      <c r="H29" s="140">
        <v>2058</v>
      </c>
      <c r="I29" s="115">
        <v>-20</v>
      </c>
      <c r="J29" s="116">
        <v>-0.97181729834791064</v>
      </c>
    </row>
    <row r="30" spans="1:10" s="110" customFormat="1" ht="13.5" customHeight="1" x14ac:dyDescent="0.2">
      <c r="A30" s="118"/>
      <c r="B30" s="121" t="s">
        <v>109</v>
      </c>
      <c r="C30" s="113">
        <v>46.227990285367333</v>
      </c>
      <c r="D30" s="115">
        <v>6091</v>
      </c>
      <c r="E30" s="114">
        <v>6227</v>
      </c>
      <c r="F30" s="114">
        <v>6285</v>
      </c>
      <c r="G30" s="114">
        <v>6294</v>
      </c>
      <c r="H30" s="140">
        <v>6273</v>
      </c>
      <c r="I30" s="115">
        <v>-182</v>
      </c>
      <c r="J30" s="116">
        <v>-2.9013231308783678</v>
      </c>
    </row>
    <row r="31" spans="1:10" s="110" customFormat="1" ht="13.5" customHeight="1" x14ac:dyDescent="0.2">
      <c r="A31" s="118"/>
      <c r="B31" s="121" t="s">
        <v>110</v>
      </c>
      <c r="C31" s="113">
        <v>20.71190042501518</v>
      </c>
      <c r="D31" s="115">
        <v>2729</v>
      </c>
      <c r="E31" s="114">
        <v>2782</v>
      </c>
      <c r="F31" s="114">
        <v>2777</v>
      </c>
      <c r="G31" s="114">
        <v>2751</v>
      </c>
      <c r="H31" s="140">
        <v>2703</v>
      </c>
      <c r="I31" s="115">
        <v>26</v>
      </c>
      <c r="J31" s="116">
        <v>0.96189419163891976</v>
      </c>
    </row>
    <row r="32" spans="1:10" s="110" customFormat="1" ht="13.5" customHeight="1" x14ac:dyDescent="0.2">
      <c r="A32" s="120"/>
      <c r="B32" s="121" t="s">
        <v>111</v>
      </c>
      <c r="C32" s="113">
        <v>17.592592592592592</v>
      </c>
      <c r="D32" s="115">
        <v>2318</v>
      </c>
      <c r="E32" s="114">
        <v>2357</v>
      </c>
      <c r="F32" s="114">
        <v>2319</v>
      </c>
      <c r="G32" s="114">
        <v>2287</v>
      </c>
      <c r="H32" s="140">
        <v>2215</v>
      </c>
      <c r="I32" s="115">
        <v>103</v>
      </c>
      <c r="J32" s="116">
        <v>4.6501128668171559</v>
      </c>
    </row>
    <row r="33" spans="1:10" s="110" customFormat="1" ht="13.5" customHeight="1" x14ac:dyDescent="0.2">
      <c r="A33" s="120"/>
      <c r="B33" s="121" t="s">
        <v>112</v>
      </c>
      <c r="C33" s="113">
        <v>1.7228293867638129</v>
      </c>
      <c r="D33" s="115">
        <v>227</v>
      </c>
      <c r="E33" s="114">
        <v>226</v>
      </c>
      <c r="F33" s="114">
        <v>223</v>
      </c>
      <c r="G33" s="114">
        <v>202</v>
      </c>
      <c r="H33" s="140">
        <v>185</v>
      </c>
      <c r="I33" s="115">
        <v>42</v>
      </c>
      <c r="J33" s="116">
        <v>22.702702702702702</v>
      </c>
    </row>
    <row r="34" spans="1:10" s="110" customFormat="1" ht="13.5" customHeight="1" x14ac:dyDescent="0.2">
      <c r="A34" s="118" t="s">
        <v>113</v>
      </c>
      <c r="B34" s="122" t="s">
        <v>116</v>
      </c>
      <c r="C34" s="113">
        <v>92.197935640558597</v>
      </c>
      <c r="D34" s="115">
        <v>12148</v>
      </c>
      <c r="E34" s="114">
        <v>12470</v>
      </c>
      <c r="F34" s="114">
        <v>12571</v>
      </c>
      <c r="G34" s="114">
        <v>12482</v>
      </c>
      <c r="H34" s="140">
        <v>12283</v>
      </c>
      <c r="I34" s="115">
        <v>-135</v>
      </c>
      <c r="J34" s="116">
        <v>-1.0990800293088008</v>
      </c>
    </row>
    <row r="35" spans="1:10" s="110" customFormat="1" ht="13.5" customHeight="1" x14ac:dyDescent="0.2">
      <c r="A35" s="118"/>
      <c r="B35" s="119" t="s">
        <v>117</v>
      </c>
      <c r="C35" s="113">
        <v>7.6654523375834849</v>
      </c>
      <c r="D35" s="115">
        <v>1010</v>
      </c>
      <c r="E35" s="114">
        <v>976</v>
      </c>
      <c r="F35" s="114">
        <v>974</v>
      </c>
      <c r="G35" s="114">
        <v>997</v>
      </c>
      <c r="H35" s="140">
        <v>947</v>
      </c>
      <c r="I35" s="115">
        <v>63</v>
      </c>
      <c r="J35" s="116">
        <v>6.6525871172122493</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7432</v>
      </c>
      <c r="E37" s="114">
        <v>7595</v>
      </c>
      <c r="F37" s="114">
        <v>7608</v>
      </c>
      <c r="G37" s="114">
        <v>7727</v>
      </c>
      <c r="H37" s="140">
        <v>7636</v>
      </c>
      <c r="I37" s="115">
        <v>-204</v>
      </c>
      <c r="J37" s="116">
        <v>-2.6715557883708749</v>
      </c>
    </row>
    <row r="38" spans="1:10" s="110" customFormat="1" ht="13.5" customHeight="1" x14ac:dyDescent="0.2">
      <c r="A38" s="118" t="s">
        <v>105</v>
      </c>
      <c r="B38" s="119" t="s">
        <v>106</v>
      </c>
      <c r="C38" s="113">
        <v>40.567814854682453</v>
      </c>
      <c r="D38" s="115">
        <v>3015</v>
      </c>
      <c r="E38" s="114">
        <v>3050</v>
      </c>
      <c r="F38" s="114">
        <v>3032</v>
      </c>
      <c r="G38" s="114">
        <v>3109</v>
      </c>
      <c r="H38" s="140">
        <v>3068</v>
      </c>
      <c r="I38" s="115">
        <v>-53</v>
      </c>
      <c r="J38" s="116">
        <v>-1.727509778357236</v>
      </c>
    </row>
    <row r="39" spans="1:10" s="110" customFormat="1" ht="13.5" customHeight="1" x14ac:dyDescent="0.2">
      <c r="A39" s="120"/>
      <c r="B39" s="119" t="s">
        <v>107</v>
      </c>
      <c r="C39" s="113">
        <v>59.432185145317547</v>
      </c>
      <c r="D39" s="115">
        <v>4417</v>
      </c>
      <c r="E39" s="114">
        <v>4545</v>
      </c>
      <c r="F39" s="114">
        <v>4576</v>
      </c>
      <c r="G39" s="114">
        <v>4618</v>
      </c>
      <c r="H39" s="140">
        <v>4568</v>
      </c>
      <c r="I39" s="115">
        <v>-151</v>
      </c>
      <c r="J39" s="116">
        <v>-3.3056042031523645</v>
      </c>
    </row>
    <row r="40" spans="1:10" s="110" customFormat="1" ht="13.5" customHeight="1" x14ac:dyDescent="0.2">
      <c r="A40" s="118" t="s">
        <v>105</v>
      </c>
      <c r="B40" s="121" t="s">
        <v>108</v>
      </c>
      <c r="C40" s="113">
        <v>19.577502691065661</v>
      </c>
      <c r="D40" s="115">
        <v>1455</v>
      </c>
      <c r="E40" s="114">
        <v>1505</v>
      </c>
      <c r="F40" s="114">
        <v>1534</v>
      </c>
      <c r="G40" s="114">
        <v>1605</v>
      </c>
      <c r="H40" s="140">
        <v>1538</v>
      </c>
      <c r="I40" s="115">
        <v>-83</v>
      </c>
      <c r="J40" s="116">
        <v>-5.3966189856957083</v>
      </c>
    </row>
    <row r="41" spans="1:10" s="110" customFormat="1" ht="13.5" customHeight="1" x14ac:dyDescent="0.2">
      <c r="A41" s="118"/>
      <c r="B41" s="121" t="s">
        <v>109</v>
      </c>
      <c r="C41" s="113">
        <v>28.027448869752423</v>
      </c>
      <c r="D41" s="115">
        <v>2083</v>
      </c>
      <c r="E41" s="114">
        <v>2143</v>
      </c>
      <c r="F41" s="114">
        <v>2158</v>
      </c>
      <c r="G41" s="114">
        <v>2240</v>
      </c>
      <c r="H41" s="140">
        <v>2282</v>
      </c>
      <c r="I41" s="115">
        <v>-199</v>
      </c>
      <c r="J41" s="116">
        <v>-8.7204206836108682</v>
      </c>
    </row>
    <row r="42" spans="1:10" s="110" customFormat="1" ht="13.5" customHeight="1" x14ac:dyDescent="0.2">
      <c r="A42" s="118"/>
      <c r="B42" s="121" t="s">
        <v>110</v>
      </c>
      <c r="C42" s="113">
        <v>21.918729817007534</v>
      </c>
      <c r="D42" s="115">
        <v>1629</v>
      </c>
      <c r="E42" s="114">
        <v>1654</v>
      </c>
      <c r="F42" s="114">
        <v>1659</v>
      </c>
      <c r="G42" s="114">
        <v>1661</v>
      </c>
      <c r="H42" s="140">
        <v>1663</v>
      </c>
      <c r="I42" s="115">
        <v>-34</v>
      </c>
      <c r="J42" s="116">
        <v>-2.0444978953698136</v>
      </c>
    </row>
    <row r="43" spans="1:10" s="110" customFormat="1" ht="13.5" customHeight="1" x14ac:dyDescent="0.2">
      <c r="A43" s="120"/>
      <c r="B43" s="121" t="s">
        <v>111</v>
      </c>
      <c r="C43" s="113">
        <v>30.476318622174382</v>
      </c>
      <c r="D43" s="115">
        <v>2265</v>
      </c>
      <c r="E43" s="114">
        <v>2293</v>
      </c>
      <c r="F43" s="114">
        <v>2257</v>
      </c>
      <c r="G43" s="114">
        <v>2221</v>
      </c>
      <c r="H43" s="140">
        <v>2153</v>
      </c>
      <c r="I43" s="115">
        <v>112</v>
      </c>
      <c r="J43" s="116">
        <v>5.2020436600092896</v>
      </c>
    </row>
    <row r="44" spans="1:10" s="110" customFormat="1" ht="13.5" customHeight="1" x14ac:dyDescent="0.2">
      <c r="A44" s="120"/>
      <c r="B44" s="121" t="s">
        <v>112</v>
      </c>
      <c r="C44" s="113">
        <v>2.9063509149623252</v>
      </c>
      <c r="D44" s="115">
        <v>216</v>
      </c>
      <c r="E44" s="114">
        <v>214</v>
      </c>
      <c r="F44" s="114">
        <v>210</v>
      </c>
      <c r="G44" s="114">
        <v>186</v>
      </c>
      <c r="H44" s="140">
        <v>167</v>
      </c>
      <c r="I44" s="115">
        <v>49</v>
      </c>
      <c r="J44" s="116">
        <v>29.341317365269461</v>
      </c>
    </row>
    <row r="45" spans="1:10" s="110" customFormat="1" ht="13.5" customHeight="1" x14ac:dyDescent="0.2">
      <c r="A45" s="118" t="s">
        <v>113</v>
      </c>
      <c r="B45" s="122" t="s">
        <v>116</v>
      </c>
      <c r="C45" s="113">
        <v>93.151237890204527</v>
      </c>
      <c r="D45" s="115">
        <v>6923</v>
      </c>
      <c r="E45" s="114">
        <v>7081</v>
      </c>
      <c r="F45" s="114">
        <v>7116</v>
      </c>
      <c r="G45" s="114">
        <v>7191</v>
      </c>
      <c r="H45" s="140">
        <v>7110</v>
      </c>
      <c r="I45" s="115">
        <v>-187</v>
      </c>
      <c r="J45" s="116">
        <v>-2.6300984528832632</v>
      </c>
    </row>
    <row r="46" spans="1:10" s="110" customFormat="1" ht="13.5" customHeight="1" x14ac:dyDescent="0.2">
      <c r="A46" s="118"/>
      <c r="B46" s="119" t="s">
        <v>117</v>
      </c>
      <c r="C46" s="113">
        <v>6.6065662002152852</v>
      </c>
      <c r="D46" s="115">
        <v>491</v>
      </c>
      <c r="E46" s="114">
        <v>498</v>
      </c>
      <c r="F46" s="114">
        <v>475</v>
      </c>
      <c r="G46" s="114">
        <v>518</v>
      </c>
      <c r="H46" s="140">
        <v>507</v>
      </c>
      <c r="I46" s="115">
        <v>-16</v>
      </c>
      <c r="J46" s="116">
        <v>-3.1558185404339252</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5744</v>
      </c>
      <c r="E48" s="114">
        <v>5867</v>
      </c>
      <c r="F48" s="114">
        <v>5954</v>
      </c>
      <c r="G48" s="114">
        <v>5770</v>
      </c>
      <c r="H48" s="140">
        <v>5613</v>
      </c>
      <c r="I48" s="115">
        <v>131</v>
      </c>
      <c r="J48" s="116">
        <v>2.333867806876893</v>
      </c>
    </row>
    <row r="49" spans="1:12" s="110" customFormat="1" ht="13.5" customHeight="1" x14ac:dyDescent="0.2">
      <c r="A49" s="118" t="s">
        <v>105</v>
      </c>
      <c r="B49" s="119" t="s">
        <v>106</v>
      </c>
      <c r="C49" s="113">
        <v>42.305013927576603</v>
      </c>
      <c r="D49" s="115">
        <v>2430</v>
      </c>
      <c r="E49" s="114">
        <v>2450</v>
      </c>
      <c r="F49" s="114">
        <v>2504</v>
      </c>
      <c r="G49" s="114">
        <v>2393</v>
      </c>
      <c r="H49" s="140">
        <v>2324</v>
      </c>
      <c r="I49" s="115">
        <v>106</v>
      </c>
      <c r="J49" s="116">
        <v>4.5611015490533564</v>
      </c>
    </row>
    <row r="50" spans="1:12" s="110" customFormat="1" ht="13.5" customHeight="1" x14ac:dyDescent="0.2">
      <c r="A50" s="120"/>
      <c r="B50" s="119" t="s">
        <v>107</v>
      </c>
      <c r="C50" s="113">
        <v>57.694986072423397</v>
      </c>
      <c r="D50" s="115">
        <v>3314</v>
      </c>
      <c r="E50" s="114">
        <v>3417</v>
      </c>
      <c r="F50" s="114">
        <v>3450</v>
      </c>
      <c r="G50" s="114">
        <v>3377</v>
      </c>
      <c r="H50" s="140">
        <v>3289</v>
      </c>
      <c r="I50" s="115">
        <v>25</v>
      </c>
      <c r="J50" s="116">
        <v>0.76010945576162969</v>
      </c>
    </row>
    <row r="51" spans="1:12" s="110" customFormat="1" ht="13.5" customHeight="1" x14ac:dyDescent="0.2">
      <c r="A51" s="118" t="s">
        <v>105</v>
      </c>
      <c r="B51" s="121" t="s">
        <v>108</v>
      </c>
      <c r="C51" s="113">
        <v>10.149721448467966</v>
      </c>
      <c r="D51" s="115">
        <v>583</v>
      </c>
      <c r="E51" s="114">
        <v>591</v>
      </c>
      <c r="F51" s="114">
        <v>647</v>
      </c>
      <c r="G51" s="114">
        <v>560</v>
      </c>
      <c r="H51" s="140">
        <v>520</v>
      </c>
      <c r="I51" s="115">
        <v>63</v>
      </c>
      <c r="J51" s="116">
        <v>12.115384615384615</v>
      </c>
    </row>
    <row r="52" spans="1:12" s="110" customFormat="1" ht="13.5" customHeight="1" x14ac:dyDescent="0.2">
      <c r="A52" s="118"/>
      <c r="B52" s="121" t="s">
        <v>109</v>
      </c>
      <c r="C52" s="113">
        <v>69.777158774373262</v>
      </c>
      <c r="D52" s="115">
        <v>4008</v>
      </c>
      <c r="E52" s="114">
        <v>4084</v>
      </c>
      <c r="F52" s="114">
        <v>4127</v>
      </c>
      <c r="G52" s="114">
        <v>4054</v>
      </c>
      <c r="H52" s="140">
        <v>3991</v>
      </c>
      <c r="I52" s="115">
        <v>17</v>
      </c>
      <c r="J52" s="116">
        <v>0.4259584064144325</v>
      </c>
    </row>
    <row r="53" spans="1:12" s="110" customFormat="1" ht="13.5" customHeight="1" x14ac:dyDescent="0.2">
      <c r="A53" s="118"/>
      <c r="B53" s="121" t="s">
        <v>110</v>
      </c>
      <c r="C53" s="113">
        <v>19.15041782729805</v>
      </c>
      <c r="D53" s="115">
        <v>1100</v>
      </c>
      <c r="E53" s="114">
        <v>1128</v>
      </c>
      <c r="F53" s="114">
        <v>1118</v>
      </c>
      <c r="G53" s="114">
        <v>1090</v>
      </c>
      <c r="H53" s="140">
        <v>1040</v>
      </c>
      <c r="I53" s="115">
        <v>60</v>
      </c>
      <c r="J53" s="116">
        <v>5.7692307692307692</v>
      </c>
    </row>
    <row r="54" spans="1:12" s="110" customFormat="1" ht="13.5" customHeight="1" x14ac:dyDescent="0.2">
      <c r="A54" s="120"/>
      <c r="B54" s="121" t="s">
        <v>111</v>
      </c>
      <c r="C54" s="113">
        <v>0.92270194986072418</v>
      </c>
      <c r="D54" s="115">
        <v>53</v>
      </c>
      <c r="E54" s="114">
        <v>64</v>
      </c>
      <c r="F54" s="114">
        <v>62</v>
      </c>
      <c r="G54" s="114">
        <v>66</v>
      </c>
      <c r="H54" s="140">
        <v>62</v>
      </c>
      <c r="I54" s="115">
        <v>-9</v>
      </c>
      <c r="J54" s="116">
        <v>-14.516129032258064</v>
      </c>
    </row>
    <row r="55" spans="1:12" s="110" customFormat="1" ht="13.5" customHeight="1" x14ac:dyDescent="0.2">
      <c r="A55" s="120"/>
      <c r="B55" s="121" t="s">
        <v>112</v>
      </c>
      <c r="C55" s="113">
        <v>0.1915041782729805</v>
      </c>
      <c r="D55" s="115">
        <v>11</v>
      </c>
      <c r="E55" s="114">
        <v>12</v>
      </c>
      <c r="F55" s="114">
        <v>13</v>
      </c>
      <c r="G55" s="114">
        <v>16</v>
      </c>
      <c r="H55" s="140">
        <v>18</v>
      </c>
      <c r="I55" s="115">
        <v>-7</v>
      </c>
      <c r="J55" s="116">
        <v>-38.888888888888886</v>
      </c>
    </row>
    <row r="56" spans="1:12" s="110" customFormat="1" ht="13.5" customHeight="1" x14ac:dyDescent="0.2">
      <c r="A56" s="118" t="s">
        <v>113</v>
      </c>
      <c r="B56" s="122" t="s">
        <v>116</v>
      </c>
      <c r="C56" s="113">
        <v>90.964484679665745</v>
      </c>
      <c r="D56" s="115">
        <v>5225</v>
      </c>
      <c r="E56" s="114">
        <v>5389</v>
      </c>
      <c r="F56" s="114">
        <v>5455</v>
      </c>
      <c r="G56" s="114">
        <v>5291</v>
      </c>
      <c r="H56" s="140">
        <v>5173</v>
      </c>
      <c r="I56" s="115">
        <v>52</v>
      </c>
      <c r="J56" s="116">
        <v>1.0052194084670405</v>
      </c>
    </row>
    <row r="57" spans="1:12" s="110" customFormat="1" ht="13.5" customHeight="1" x14ac:dyDescent="0.2">
      <c r="A57" s="142"/>
      <c r="B57" s="124" t="s">
        <v>117</v>
      </c>
      <c r="C57" s="125">
        <v>9.0355153203342624</v>
      </c>
      <c r="D57" s="143">
        <v>519</v>
      </c>
      <c r="E57" s="144">
        <v>478</v>
      </c>
      <c r="F57" s="144">
        <v>499</v>
      </c>
      <c r="G57" s="144">
        <v>479</v>
      </c>
      <c r="H57" s="145">
        <v>440</v>
      </c>
      <c r="I57" s="143">
        <v>79</v>
      </c>
      <c r="J57" s="146">
        <v>17.954545454545453</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3" t="s">
        <v>515</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9" t="s">
        <v>57</v>
      </c>
      <c r="B6" s="599"/>
      <c r="C6" s="167"/>
      <c r="D6" s="600" t="s">
        <v>127</v>
      </c>
      <c r="E6" s="600"/>
      <c r="F6" s="600"/>
      <c r="G6" s="600"/>
      <c r="H6" s="600"/>
      <c r="I6" s="600"/>
      <c r="J6" s="160"/>
      <c r="K6" s="161"/>
    </row>
    <row r="7" spans="1:11" s="94" customFormat="1" ht="24.95" customHeight="1" x14ac:dyDescent="0.2">
      <c r="A7" s="168"/>
      <c r="B7" s="169"/>
      <c r="C7" s="170"/>
      <c r="D7" s="601" t="s">
        <v>66</v>
      </c>
      <c r="E7" s="601"/>
      <c r="F7" s="601"/>
      <c r="G7" s="601" t="s">
        <v>128</v>
      </c>
      <c r="H7" s="601"/>
      <c r="I7" s="601"/>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5" t="s">
        <v>13</v>
      </c>
      <c r="B15" s="572"/>
      <c r="C15" s="572"/>
      <c r="D15" s="572"/>
      <c r="E15" s="572"/>
      <c r="F15" s="572"/>
      <c r="G15" s="572"/>
      <c r="H15" s="572"/>
      <c r="I15" s="596"/>
      <c r="J15" s="188"/>
      <c r="K15" s="161"/>
    </row>
    <row r="16" spans="1:11" s="192" customFormat="1" ht="24.95" customHeight="1" x14ac:dyDescent="0.2">
      <c r="A16" s="597" t="s">
        <v>104</v>
      </c>
      <c r="B16" s="598"/>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3" t="s">
        <v>139</v>
      </c>
      <c r="C20" s="593"/>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3" t="s">
        <v>143</v>
      </c>
      <c r="C22" s="593"/>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3" t="s">
        <v>155</v>
      </c>
      <c r="C28" s="593"/>
      <c r="D28" s="196"/>
      <c r="E28" s="196"/>
      <c r="F28" s="196"/>
      <c r="G28" s="196"/>
      <c r="H28" s="196"/>
      <c r="I28" s="197"/>
    </row>
    <row r="29" spans="1:9" s="198" customFormat="1" ht="24.95" customHeight="1" x14ac:dyDescent="0.2">
      <c r="A29" s="193" t="s">
        <v>156</v>
      </c>
      <c r="B29" s="593" t="s">
        <v>157</v>
      </c>
      <c r="C29" s="593"/>
      <c r="D29" s="196"/>
      <c r="E29" s="196"/>
      <c r="F29" s="196"/>
      <c r="G29" s="196"/>
      <c r="H29" s="196"/>
      <c r="I29" s="197"/>
    </row>
    <row r="30" spans="1:9" s="198" customFormat="1" ht="24.95" customHeight="1" x14ac:dyDescent="0.2">
      <c r="A30" s="201" t="s">
        <v>158</v>
      </c>
      <c r="B30" s="592" t="s">
        <v>159</v>
      </c>
      <c r="C30" s="592"/>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3" t="s">
        <v>162</v>
      </c>
      <c r="C32" s="593"/>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3" t="s">
        <v>168</v>
      </c>
      <c r="C36" s="593"/>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4" t="s">
        <v>175</v>
      </c>
      <c r="B44" s="594"/>
      <c r="C44" s="594"/>
      <c r="D44" s="594"/>
      <c r="E44" s="594"/>
      <c r="F44" s="594"/>
      <c r="G44" s="594"/>
      <c r="H44" s="594"/>
      <c r="I44" s="594"/>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D7:F7"/>
    <mergeCell ref="G7:I7"/>
    <mergeCell ref="A3:I3"/>
    <mergeCell ref="A4:I4"/>
    <mergeCell ref="A5:D5"/>
    <mergeCell ref="A6:B6"/>
    <mergeCell ref="D6:I6"/>
    <mergeCell ref="B30:C30"/>
    <mergeCell ref="B32:C32"/>
    <mergeCell ref="B36:C36"/>
    <mergeCell ref="A44:I44"/>
    <mergeCell ref="A15:I15"/>
    <mergeCell ref="A16:B16"/>
    <mergeCell ref="B20:C20"/>
    <mergeCell ref="B22:C22"/>
    <mergeCell ref="B28:C28"/>
    <mergeCell ref="B29:C29"/>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40649</v>
      </c>
      <c r="E12" s="236">
        <v>40242</v>
      </c>
      <c r="F12" s="114">
        <v>40853</v>
      </c>
      <c r="G12" s="114">
        <v>40189</v>
      </c>
      <c r="H12" s="140">
        <v>40073</v>
      </c>
      <c r="I12" s="115">
        <v>576</v>
      </c>
      <c r="J12" s="116">
        <v>1.4373767873630625</v>
      </c>
    </row>
    <row r="13" spans="1:15" s="110" customFormat="1" ht="12" customHeight="1" x14ac:dyDescent="0.2">
      <c r="A13" s="118" t="s">
        <v>105</v>
      </c>
      <c r="B13" s="119" t="s">
        <v>106</v>
      </c>
      <c r="C13" s="113">
        <v>55.012423429850671</v>
      </c>
      <c r="D13" s="115">
        <v>22362</v>
      </c>
      <c r="E13" s="114">
        <v>22119</v>
      </c>
      <c r="F13" s="114">
        <v>22500</v>
      </c>
      <c r="G13" s="114">
        <v>22142</v>
      </c>
      <c r="H13" s="140">
        <v>22007</v>
      </c>
      <c r="I13" s="115">
        <v>355</v>
      </c>
      <c r="J13" s="116">
        <v>1.6131230971963466</v>
      </c>
    </row>
    <row r="14" spans="1:15" s="110" customFormat="1" ht="12" customHeight="1" x14ac:dyDescent="0.2">
      <c r="A14" s="118"/>
      <c r="B14" s="119" t="s">
        <v>107</v>
      </c>
      <c r="C14" s="113">
        <v>44.987576570149329</v>
      </c>
      <c r="D14" s="115">
        <v>18287</v>
      </c>
      <c r="E14" s="114">
        <v>18123</v>
      </c>
      <c r="F14" s="114">
        <v>18353</v>
      </c>
      <c r="G14" s="114">
        <v>18047</v>
      </c>
      <c r="H14" s="140">
        <v>18066</v>
      </c>
      <c r="I14" s="115">
        <v>221</v>
      </c>
      <c r="J14" s="116">
        <v>1.2232923724122662</v>
      </c>
    </row>
    <row r="15" spans="1:15" s="110" customFormat="1" ht="12" customHeight="1" x14ac:dyDescent="0.2">
      <c r="A15" s="118" t="s">
        <v>105</v>
      </c>
      <c r="B15" s="121" t="s">
        <v>108</v>
      </c>
      <c r="C15" s="113">
        <v>11.109744397156142</v>
      </c>
      <c r="D15" s="115">
        <v>4516</v>
      </c>
      <c r="E15" s="114">
        <v>4528</v>
      </c>
      <c r="F15" s="114">
        <v>4733</v>
      </c>
      <c r="G15" s="114">
        <v>4330</v>
      </c>
      <c r="H15" s="140">
        <v>4428</v>
      </c>
      <c r="I15" s="115">
        <v>88</v>
      </c>
      <c r="J15" s="116">
        <v>1.9873532068654021</v>
      </c>
    </row>
    <row r="16" spans="1:15" s="110" customFormat="1" ht="12" customHeight="1" x14ac:dyDescent="0.2">
      <c r="A16" s="118"/>
      <c r="B16" s="121" t="s">
        <v>109</v>
      </c>
      <c r="C16" s="113">
        <v>68.434647838815224</v>
      </c>
      <c r="D16" s="115">
        <v>27818</v>
      </c>
      <c r="E16" s="114">
        <v>27466</v>
      </c>
      <c r="F16" s="114">
        <v>27917</v>
      </c>
      <c r="G16" s="114">
        <v>27786</v>
      </c>
      <c r="H16" s="140">
        <v>27699</v>
      </c>
      <c r="I16" s="115">
        <v>119</v>
      </c>
      <c r="J16" s="116">
        <v>0.42961839777609301</v>
      </c>
    </row>
    <row r="17" spans="1:10" s="110" customFormat="1" ht="12" customHeight="1" x14ac:dyDescent="0.2">
      <c r="A17" s="118"/>
      <c r="B17" s="121" t="s">
        <v>110</v>
      </c>
      <c r="C17" s="113">
        <v>19.294447587886541</v>
      </c>
      <c r="D17" s="115">
        <v>7843</v>
      </c>
      <c r="E17" s="114">
        <v>7780</v>
      </c>
      <c r="F17" s="114">
        <v>7751</v>
      </c>
      <c r="G17" s="114">
        <v>7629</v>
      </c>
      <c r="H17" s="140">
        <v>7512</v>
      </c>
      <c r="I17" s="115">
        <v>331</v>
      </c>
      <c r="J17" s="116">
        <v>4.406283280085197</v>
      </c>
    </row>
    <row r="18" spans="1:10" s="110" customFormat="1" ht="12" customHeight="1" x14ac:dyDescent="0.2">
      <c r="A18" s="120"/>
      <c r="B18" s="121" t="s">
        <v>111</v>
      </c>
      <c r="C18" s="113">
        <v>1.1611601761420944</v>
      </c>
      <c r="D18" s="115">
        <v>472</v>
      </c>
      <c r="E18" s="114">
        <v>468</v>
      </c>
      <c r="F18" s="114">
        <v>452</v>
      </c>
      <c r="G18" s="114">
        <v>444</v>
      </c>
      <c r="H18" s="140">
        <v>434</v>
      </c>
      <c r="I18" s="115">
        <v>38</v>
      </c>
      <c r="J18" s="116">
        <v>8.7557603686635943</v>
      </c>
    </row>
    <row r="19" spans="1:10" s="110" customFormat="1" ht="12" customHeight="1" x14ac:dyDescent="0.2">
      <c r="A19" s="120"/>
      <c r="B19" s="121" t="s">
        <v>112</v>
      </c>
      <c r="C19" s="113">
        <v>0.28782995891657853</v>
      </c>
      <c r="D19" s="115">
        <v>117</v>
      </c>
      <c r="E19" s="114">
        <v>102</v>
      </c>
      <c r="F19" s="114">
        <v>106</v>
      </c>
      <c r="G19" s="114">
        <v>95</v>
      </c>
      <c r="H19" s="140">
        <v>92</v>
      </c>
      <c r="I19" s="115">
        <v>25</v>
      </c>
      <c r="J19" s="116">
        <v>27.173913043478262</v>
      </c>
    </row>
    <row r="20" spans="1:10" s="110" customFormat="1" ht="12" customHeight="1" x14ac:dyDescent="0.2">
      <c r="A20" s="118" t="s">
        <v>113</v>
      </c>
      <c r="B20" s="119" t="s">
        <v>181</v>
      </c>
      <c r="C20" s="113">
        <v>70.294472188737728</v>
      </c>
      <c r="D20" s="115">
        <v>28574</v>
      </c>
      <c r="E20" s="114">
        <v>28463</v>
      </c>
      <c r="F20" s="114">
        <v>29011</v>
      </c>
      <c r="G20" s="114">
        <v>28492</v>
      </c>
      <c r="H20" s="140">
        <v>28389</v>
      </c>
      <c r="I20" s="115">
        <v>185</v>
      </c>
      <c r="J20" s="116">
        <v>0.65166085455634226</v>
      </c>
    </row>
    <row r="21" spans="1:10" s="110" customFormat="1" ht="12" customHeight="1" x14ac:dyDescent="0.2">
      <c r="A21" s="118"/>
      <c r="B21" s="119" t="s">
        <v>182</v>
      </c>
      <c r="C21" s="113">
        <v>29.705527811262268</v>
      </c>
      <c r="D21" s="115">
        <v>12075</v>
      </c>
      <c r="E21" s="114">
        <v>11779</v>
      </c>
      <c r="F21" s="114">
        <v>11842</v>
      </c>
      <c r="G21" s="114">
        <v>11697</v>
      </c>
      <c r="H21" s="140">
        <v>11684</v>
      </c>
      <c r="I21" s="115">
        <v>391</v>
      </c>
      <c r="J21" s="116">
        <v>3.3464566929133857</v>
      </c>
    </row>
    <row r="22" spans="1:10" s="110" customFormat="1" ht="12" customHeight="1" x14ac:dyDescent="0.2">
      <c r="A22" s="118" t="s">
        <v>113</v>
      </c>
      <c r="B22" s="119" t="s">
        <v>116</v>
      </c>
      <c r="C22" s="113">
        <v>90.430268887303498</v>
      </c>
      <c r="D22" s="115">
        <v>36759</v>
      </c>
      <c r="E22" s="114">
        <v>36534</v>
      </c>
      <c r="F22" s="114">
        <v>36989</v>
      </c>
      <c r="G22" s="114">
        <v>36435</v>
      </c>
      <c r="H22" s="140">
        <v>36448</v>
      </c>
      <c r="I22" s="115">
        <v>311</v>
      </c>
      <c r="J22" s="116">
        <v>0.85327041264266901</v>
      </c>
    </row>
    <row r="23" spans="1:10" s="110" customFormat="1" ht="12" customHeight="1" x14ac:dyDescent="0.2">
      <c r="A23" s="118"/>
      <c r="B23" s="119" t="s">
        <v>117</v>
      </c>
      <c r="C23" s="113">
        <v>9.5475903466259933</v>
      </c>
      <c r="D23" s="115">
        <v>3881</v>
      </c>
      <c r="E23" s="114">
        <v>3699</v>
      </c>
      <c r="F23" s="114">
        <v>3855</v>
      </c>
      <c r="G23" s="114">
        <v>3746</v>
      </c>
      <c r="H23" s="140">
        <v>3614</v>
      </c>
      <c r="I23" s="115">
        <v>267</v>
      </c>
      <c r="J23" s="116">
        <v>7.3879358052019919</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5724657</v>
      </c>
      <c r="E25" s="236">
        <v>5730037</v>
      </c>
      <c r="F25" s="236">
        <v>5778969</v>
      </c>
      <c r="G25" s="236">
        <v>5702850</v>
      </c>
      <c r="H25" s="241">
        <v>5667903</v>
      </c>
      <c r="I25" s="235">
        <v>56754</v>
      </c>
      <c r="J25" s="116">
        <v>1.0013227114154917</v>
      </c>
    </row>
    <row r="26" spans="1:10" s="110" customFormat="1" ht="12" customHeight="1" x14ac:dyDescent="0.2">
      <c r="A26" s="118" t="s">
        <v>105</v>
      </c>
      <c r="B26" s="119" t="s">
        <v>106</v>
      </c>
      <c r="C26" s="113">
        <v>54.110333597279279</v>
      </c>
      <c r="D26" s="115">
        <v>3097631</v>
      </c>
      <c r="E26" s="114">
        <v>3096697</v>
      </c>
      <c r="F26" s="114">
        <v>3142279</v>
      </c>
      <c r="G26" s="114">
        <v>3098993</v>
      </c>
      <c r="H26" s="140">
        <v>3073585</v>
      </c>
      <c r="I26" s="115">
        <v>24046</v>
      </c>
      <c r="J26" s="116">
        <v>0.78234374517054184</v>
      </c>
    </row>
    <row r="27" spans="1:10" s="110" customFormat="1" ht="12" customHeight="1" x14ac:dyDescent="0.2">
      <c r="A27" s="118"/>
      <c r="B27" s="119" t="s">
        <v>107</v>
      </c>
      <c r="C27" s="113">
        <v>45.889666402720721</v>
      </c>
      <c r="D27" s="115">
        <v>2627026</v>
      </c>
      <c r="E27" s="114">
        <v>2633340</v>
      </c>
      <c r="F27" s="114">
        <v>2636690</v>
      </c>
      <c r="G27" s="114">
        <v>2603857</v>
      </c>
      <c r="H27" s="140">
        <v>2594318</v>
      </c>
      <c r="I27" s="115">
        <v>32708</v>
      </c>
      <c r="J27" s="116">
        <v>1.2607552350945412</v>
      </c>
    </row>
    <row r="28" spans="1:10" s="110" customFormat="1" ht="12" customHeight="1" x14ac:dyDescent="0.2">
      <c r="A28" s="118" t="s">
        <v>105</v>
      </c>
      <c r="B28" s="121" t="s">
        <v>108</v>
      </c>
      <c r="C28" s="113">
        <v>11.34048729906438</v>
      </c>
      <c r="D28" s="115">
        <v>649204</v>
      </c>
      <c r="E28" s="114">
        <v>671269</v>
      </c>
      <c r="F28" s="114">
        <v>689123</v>
      </c>
      <c r="G28" s="114">
        <v>644208</v>
      </c>
      <c r="H28" s="140">
        <v>654381</v>
      </c>
      <c r="I28" s="115">
        <v>-5177</v>
      </c>
      <c r="J28" s="116">
        <v>-0.79112932679891379</v>
      </c>
    </row>
    <row r="29" spans="1:10" s="110" customFormat="1" ht="12" customHeight="1" x14ac:dyDescent="0.2">
      <c r="A29" s="118"/>
      <c r="B29" s="121" t="s">
        <v>109</v>
      </c>
      <c r="C29" s="113">
        <v>68.765779329661143</v>
      </c>
      <c r="D29" s="115">
        <v>3936605</v>
      </c>
      <c r="E29" s="114">
        <v>3932539</v>
      </c>
      <c r="F29" s="114">
        <v>3968891</v>
      </c>
      <c r="G29" s="114">
        <v>3957612</v>
      </c>
      <c r="H29" s="140">
        <v>3936643</v>
      </c>
      <c r="I29" s="115">
        <v>-38</v>
      </c>
      <c r="J29" s="116">
        <v>-9.6528946109667552E-4</v>
      </c>
    </row>
    <row r="30" spans="1:10" s="110" customFormat="1" ht="12" customHeight="1" x14ac:dyDescent="0.2">
      <c r="A30" s="118"/>
      <c r="B30" s="121" t="s">
        <v>110</v>
      </c>
      <c r="C30" s="113">
        <v>18.821302306845634</v>
      </c>
      <c r="D30" s="115">
        <v>1077455</v>
      </c>
      <c r="E30" s="114">
        <v>1065425</v>
      </c>
      <c r="F30" s="114">
        <v>1061053</v>
      </c>
      <c r="G30" s="114">
        <v>1042947</v>
      </c>
      <c r="H30" s="140">
        <v>1021467</v>
      </c>
      <c r="I30" s="115">
        <v>55988</v>
      </c>
      <c r="J30" s="116">
        <v>5.4811364439575634</v>
      </c>
    </row>
    <row r="31" spans="1:10" s="110" customFormat="1" ht="12" customHeight="1" x14ac:dyDescent="0.2">
      <c r="A31" s="120"/>
      <c r="B31" s="121" t="s">
        <v>111</v>
      </c>
      <c r="C31" s="113">
        <v>1.0724310644288382</v>
      </c>
      <c r="D31" s="115">
        <v>61393</v>
      </c>
      <c r="E31" s="114">
        <v>60803</v>
      </c>
      <c r="F31" s="114">
        <v>59902</v>
      </c>
      <c r="G31" s="114">
        <v>58083</v>
      </c>
      <c r="H31" s="140">
        <v>55412</v>
      </c>
      <c r="I31" s="115">
        <v>5981</v>
      </c>
      <c r="J31" s="116">
        <v>10.793690897278568</v>
      </c>
    </row>
    <row r="32" spans="1:10" s="110" customFormat="1" ht="12" customHeight="1" x14ac:dyDescent="0.2">
      <c r="A32" s="120"/>
      <c r="B32" s="121" t="s">
        <v>112</v>
      </c>
      <c r="C32" s="113">
        <v>0.29327521282061092</v>
      </c>
      <c r="D32" s="115">
        <v>16789</v>
      </c>
      <c r="E32" s="114">
        <v>16065</v>
      </c>
      <c r="F32" s="114">
        <v>16570</v>
      </c>
      <c r="G32" s="114">
        <v>14642</v>
      </c>
      <c r="H32" s="140">
        <v>13590</v>
      </c>
      <c r="I32" s="115">
        <v>3199</v>
      </c>
      <c r="J32" s="116">
        <v>23.539367181751288</v>
      </c>
    </row>
    <row r="33" spans="1:10" s="110" customFormat="1" ht="12" customHeight="1" x14ac:dyDescent="0.2">
      <c r="A33" s="118" t="s">
        <v>113</v>
      </c>
      <c r="B33" s="119" t="s">
        <v>181</v>
      </c>
      <c r="C33" s="113">
        <v>72.13829579658659</v>
      </c>
      <c r="D33" s="115">
        <v>4129670</v>
      </c>
      <c r="E33" s="114">
        <v>4136419</v>
      </c>
      <c r="F33" s="114">
        <v>4195173</v>
      </c>
      <c r="G33" s="114">
        <v>4138084</v>
      </c>
      <c r="H33" s="140">
        <v>4120883</v>
      </c>
      <c r="I33" s="115">
        <v>8787</v>
      </c>
      <c r="J33" s="116">
        <v>0.21323099927855269</v>
      </c>
    </row>
    <row r="34" spans="1:10" s="110" customFormat="1" ht="12" customHeight="1" x14ac:dyDescent="0.2">
      <c r="A34" s="118"/>
      <c r="B34" s="119" t="s">
        <v>182</v>
      </c>
      <c r="C34" s="113">
        <v>27.86170420341341</v>
      </c>
      <c r="D34" s="115">
        <v>1594987</v>
      </c>
      <c r="E34" s="114">
        <v>1593618</v>
      </c>
      <c r="F34" s="114">
        <v>1583796</v>
      </c>
      <c r="G34" s="114">
        <v>1564766</v>
      </c>
      <c r="H34" s="140">
        <v>1547020</v>
      </c>
      <c r="I34" s="115">
        <v>47967</v>
      </c>
      <c r="J34" s="116">
        <v>3.100606327002883</v>
      </c>
    </row>
    <row r="35" spans="1:10" s="110" customFormat="1" ht="12" customHeight="1" x14ac:dyDescent="0.2">
      <c r="A35" s="118" t="s">
        <v>113</v>
      </c>
      <c r="B35" s="119" t="s">
        <v>116</v>
      </c>
      <c r="C35" s="113">
        <v>84.27676976978708</v>
      </c>
      <c r="D35" s="115">
        <v>4824556</v>
      </c>
      <c r="E35" s="114">
        <v>4843707</v>
      </c>
      <c r="F35" s="114">
        <v>4878643</v>
      </c>
      <c r="G35" s="114">
        <v>4821356</v>
      </c>
      <c r="H35" s="140">
        <v>4811112</v>
      </c>
      <c r="I35" s="115">
        <v>13444</v>
      </c>
      <c r="J35" s="116">
        <v>0.27943643797941098</v>
      </c>
    </row>
    <row r="36" spans="1:10" s="110" customFormat="1" ht="12" customHeight="1" x14ac:dyDescent="0.2">
      <c r="A36" s="118"/>
      <c r="B36" s="119" t="s">
        <v>117</v>
      </c>
      <c r="C36" s="113">
        <v>15.688328575843059</v>
      </c>
      <c r="D36" s="115">
        <v>898103</v>
      </c>
      <c r="E36" s="114">
        <v>884405</v>
      </c>
      <c r="F36" s="114">
        <v>898394</v>
      </c>
      <c r="G36" s="114">
        <v>879450</v>
      </c>
      <c r="H36" s="140">
        <v>854782</v>
      </c>
      <c r="I36" s="115">
        <v>43321</v>
      </c>
      <c r="J36" s="116">
        <v>5.0680758368800465</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27441554</v>
      </c>
      <c r="E38" s="236">
        <v>27509686</v>
      </c>
      <c r="F38" s="236">
        <v>27669269</v>
      </c>
      <c r="G38" s="236">
        <v>27223430</v>
      </c>
      <c r="H38" s="241">
        <v>27137976</v>
      </c>
      <c r="I38" s="235">
        <v>303578</v>
      </c>
      <c r="J38" s="116">
        <v>1.1186464311118853</v>
      </c>
    </row>
    <row r="39" spans="1:10" s="110" customFormat="1" ht="12" customHeight="1" x14ac:dyDescent="0.2">
      <c r="A39" s="118" t="s">
        <v>105</v>
      </c>
      <c r="B39" s="119" t="s">
        <v>106</v>
      </c>
      <c r="C39" s="113">
        <v>54.248279816806296</v>
      </c>
      <c r="D39" s="115">
        <v>14886571</v>
      </c>
      <c r="E39" s="114">
        <v>14920349</v>
      </c>
      <c r="F39" s="114">
        <v>15072037</v>
      </c>
      <c r="G39" s="114">
        <v>14826108</v>
      </c>
      <c r="H39" s="140">
        <v>14759261</v>
      </c>
      <c r="I39" s="115">
        <v>127310</v>
      </c>
      <c r="J39" s="116">
        <v>0.86257706263206535</v>
      </c>
    </row>
    <row r="40" spans="1:10" s="110" customFormat="1" ht="12" customHeight="1" x14ac:dyDescent="0.2">
      <c r="A40" s="118"/>
      <c r="B40" s="119" t="s">
        <v>107</v>
      </c>
      <c r="C40" s="113">
        <v>45.751720183193704</v>
      </c>
      <c r="D40" s="115">
        <v>12554983</v>
      </c>
      <c r="E40" s="114">
        <v>12589337</v>
      </c>
      <c r="F40" s="114">
        <v>12597232</v>
      </c>
      <c r="G40" s="114">
        <v>12397322</v>
      </c>
      <c r="H40" s="140">
        <v>12378715</v>
      </c>
      <c r="I40" s="115">
        <v>176268</v>
      </c>
      <c r="J40" s="116">
        <v>1.4239604029982111</v>
      </c>
    </row>
    <row r="41" spans="1:10" s="110" customFormat="1" ht="12" customHeight="1" x14ac:dyDescent="0.2">
      <c r="A41" s="118" t="s">
        <v>105</v>
      </c>
      <c r="B41" s="121" t="s">
        <v>108</v>
      </c>
      <c r="C41" s="113">
        <v>10.538714389134086</v>
      </c>
      <c r="D41" s="115">
        <v>2891987</v>
      </c>
      <c r="E41" s="114">
        <v>2997767</v>
      </c>
      <c r="F41" s="114">
        <v>3072196</v>
      </c>
      <c r="G41" s="114">
        <v>2814032</v>
      </c>
      <c r="H41" s="140">
        <v>2889054</v>
      </c>
      <c r="I41" s="115">
        <v>2933</v>
      </c>
      <c r="J41" s="116">
        <v>0.10152112075440611</v>
      </c>
    </row>
    <row r="42" spans="1:10" s="110" customFormat="1" ht="12" customHeight="1" x14ac:dyDescent="0.2">
      <c r="A42" s="118"/>
      <c r="B42" s="121" t="s">
        <v>109</v>
      </c>
      <c r="C42" s="113">
        <v>68.326086780653895</v>
      </c>
      <c r="D42" s="115">
        <v>18749740</v>
      </c>
      <c r="E42" s="114">
        <v>18768586</v>
      </c>
      <c r="F42" s="114">
        <v>18897044</v>
      </c>
      <c r="G42" s="114">
        <v>18813939</v>
      </c>
      <c r="H42" s="140">
        <v>18759218</v>
      </c>
      <c r="I42" s="115">
        <v>-9478</v>
      </c>
      <c r="J42" s="116">
        <v>-5.0524494144691956E-2</v>
      </c>
    </row>
    <row r="43" spans="1:10" s="110" customFormat="1" ht="12" customHeight="1" x14ac:dyDescent="0.2">
      <c r="A43" s="118"/>
      <c r="B43" s="121" t="s">
        <v>110</v>
      </c>
      <c r="C43" s="113">
        <v>19.952805879725325</v>
      </c>
      <c r="D43" s="115">
        <v>5475360</v>
      </c>
      <c r="E43" s="114">
        <v>5419583</v>
      </c>
      <c r="F43" s="114">
        <v>5382047</v>
      </c>
      <c r="G43" s="114">
        <v>5289617</v>
      </c>
      <c r="H43" s="140">
        <v>5195801</v>
      </c>
      <c r="I43" s="115">
        <v>279559</v>
      </c>
      <c r="J43" s="116">
        <v>5.3804793524617285</v>
      </c>
    </row>
    <row r="44" spans="1:10" s="110" customFormat="1" ht="12" customHeight="1" x14ac:dyDescent="0.2">
      <c r="A44" s="120"/>
      <c r="B44" s="121" t="s">
        <v>111</v>
      </c>
      <c r="C44" s="113">
        <v>1.1823893063782029</v>
      </c>
      <c r="D44" s="115">
        <v>324466</v>
      </c>
      <c r="E44" s="114">
        <v>323748</v>
      </c>
      <c r="F44" s="114">
        <v>317982</v>
      </c>
      <c r="G44" s="114">
        <v>305842</v>
      </c>
      <c r="H44" s="140">
        <v>293903</v>
      </c>
      <c r="I44" s="115">
        <v>30563</v>
      </c>
      <c r="J44" s="116">
        <v>10.399009196911907</v>
      </c>
    </row>
    <row r="45" spans="1:10" s="110" customFormat="1" ht="12" customHeight="1" x14ac:dyDescent="0.2">
      <c r="A45" s="120"/>
      <c r="B45" s="121" t="s">
        <v>112</v>
      </c>
      <c r="C45" s="113">
        <v>0.34224738147118056</v>
      </c>
      <c r="D45" s="115">
        <v>93918</v>
      </c>
      <c r="E45" s="114">
        <v>91260</v>
      </c>
      <c r="F45" s="114">
        <v>93173</v>
      </c>
      <c r="G45" s="114">
        <v>81037</v>
      </c>
      <c r="H45" s="140">
        <v>76176</v>
      </c>
      <c r="I45" s="115">
        <v>17742</v>
      </c>
      <c r="J45" s="116">
        <v>23.290800252047887</v>
      </c>
    </row>
    <row r="46" spans="1:10" s="110" customFormat="1" ht="12" customHeight="1" x14ac:dyDescent="0.2">
      <c r="A46" s="118" t="s">
        <v>113</v>
      </c>
      <c r="B46" s="119" t="s">
        <v>181</v>
      </c>
      <c r="C46" s="113">
        <v>71.663525323675188</v>
      </c>
      <c r="D46" s="115">
        <v>19665585</v>
      </c>
      <c r="E46" s="114">
        <v>19737865</v>
      </c>
      <c r="F46" s="114">
        <v>19948582</v>
      </c>
      <c r="G46" s="114">
        <v>19598203</v>
      </c>
      <c r="H46" s="140">
        <v>19593539</v>
      </c>
      <c r="I46" s="115">
        <v>72046</v>
      </c>
      <c r="J46" s="116">
        <v>0.36770284326889596</v>
      </c>
    </row>
    <row r="47" spans="1:10" s="110" customFormat="1" ht="12" customHeight="1" x14ac:dyDescent="0.2">
      <c r="A47" s="118"/>
      <c r="B47" s="119" t="s">
        <v>182</v>
      </c>
      <c r="C47" s="113">
        <v>28.336474676324819</v>
      </c>
      <c r="D47" s="115">
        <v>7775969</v>
      </c>
      <c r="E47" s="114">
        <v>7771821</v>
      </c>
      <c r="F47" s="114">
        <v>7720686</v>
      </c>
      <c r="G47" s="114">
        <v>7625226</v>
      </c>
      <c r="H47" s="140">
        <v>7544437</v>
      </c>
      <c r="I47" s="115">
        <v>231532</v>
      </c>
      <c r="J47" s="116">
        <v>3.06891024472734</v>
      </c>
    </row>
    <row r="48" spans="1:10" s="110" customFormat="1" ht="12" customHeight="1" x14ac:dyDescent="0.2">
      <c r="A48" s="118" t="s">
        <v>113</v>
      </c>
      <c r="B48" s="119" t="s">
        <v>116</v>
      </c>
      <c r="C48" s="113">
        <v>86.197603823748466</v>
      </c>
      <c r="D48" s="115">
        <v>23653962</v>
      </c>
      <c r="E48" s="114">
        <v>23774742</v>
      </c>
      <c r="F48" s="114">
        <v>23889738</v>
      </c>
      <c r="G48" s="114">
        <v>23539136</v>
      </c>
      <c r="H48" s="140">
        <v>23545841</v>
      </c>
      <c r="I48" s="115">
        <v>108121</v>
      </c>
      <c r="J48" s="116">
        <v>0.45919362149774134</v>
      </c>
    </row>
    <row r="49" spans="1:10" s="110" customFormat="1" ht="12" customHeight="1" x14ac:dyDescent="0.2">
      <c r="A49" s="118"/>
      <c r="B49" s="119" t="s">
        <v>117</v>
      </c>
      <c r="C49" s="113">
        <v>13.748740322796587</v>
      </c>
      <c r="D49" s="115">
        <v>3772868</v>
      </c>
      <c r="E49" s="114">
        <v>3720476</v>
      </c>
      <c r="F49" s="114">
        <v>3765171</v>
      </c>
      <c r="G49" s="114">
        <v>3669112</v>
      </c>
      <c r="H49" s="140">
        <v>3577239</v>
      </c>
      <c r="I49" s="115">
        <v>195629</v>
      </c>
      <c r="J49" s="116">
        <v>5.4687148384550204</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68129</v>
      </c>
      <c r="E64" s="236">
        <v>68242</v>
      </c>
      <c r="F64" s="236">
        <v>68674</v>
      </c>
      <c r="G64" s="236">
        <v>67740</v>
      </c>
      <c r="H64" s="140">
        <v>67402</v>
      </c>
      <c r="I64" s="115">
        <v>727</v>
      </c>
      <c r="J64" s="116">
        <v>1.0786030088127949</v>
      </c>
    </row>
    <row r="65" spans="1:12" s="110" customFormat="1" ht="12" customHeight="1" x14ac:dyDescent="0.2">
      <c r="A65" s="118" t="s">
        <v>105</v>
      </c>
      <c r="B65" s="119" t="s">
        <v>106</v>
      </c>
      <c r="C65" s="113">
        <v>52.171615611560419</v>
      </c>
      <c r="D65" s="235">
        <v>35544</v>
      </c>
      <c r="E65" s="236">
        <v>35555</v>
      </c>
      <c r="F65" s="236">
        <v>35963</v>
      </c>
      <c r="G65" s="236">
        <v>35437</v>
      </c>
      <c r="H65" s="140">
        <v>35187</v>
      </c>
      <c r="I65" s="115">
        <v>357</v>
      </c>
      <c r="J65" s="116">
        <v>1.0145792480177338</v>
      </c>
    </row>
    <row r="66" spans="1:12" s="110" customFormat="1" ht="12" customHeight="1" x14ac:dyDescent="0.2">
      <c r="A66" s="118"/>
      <c r="B66" s="119" t="s">
        <v>107</v>
      </c>
      <c r="C66" s="113">
        <v>47.828384388439581</v>
      </c>
      <c r="D66" s="235">
        <v>32585</v>
      </c>
      <c r="E66" s="236">
        <v>32687</v>
      </c>
      <c r="F66" s="236">
        <v>32711</v>
      </c>
      <c r="G66" s="236">
        <v>32303</v>
      </c>
      <c r="H66" s="140">
        <v>32215</v>
      </c>
      <c r="I66" s="115">
        <v>370</v>
      </c>
      <c r="J66" s="116">
        <v>1.1485332919447462</v>
      </c>
    </row>
    <row r="67" spans="1:12" s="110" customFormat="1" ht="12" customHeight="1" x14ac:dyDescent="0.2">
      <c r="A67" s="118" t="s">
        <v>105</v>
      </c>
      <c r="B67" s="121" t="s">
        <v>108</v>
      </c>
      <c r="C67" s="113">
        <v>10.643044812047734</v>
      </c>
      <c r="D67" s="235">
        <v>7251</v>
      </c>
      <c r="E67" s="236">
        <v>7440</v>
      </c>
      <c r="F67" s="236">
        <v>7673</v>
      </c>
      <c r="G67" s="236">
        <v>7101</v>
      </c>
      <c r="H67" s="140">
        <v>7248</v>
      </c>
      <c r="I67" s="115">
        <v>3</v>
      </c>
      <c r="J67" s="116">
        <v>4.1390728476821195E-2</v>
      </c>
    </row>
    <row r="68" spans="1:12" s="110" customFormat="1" ht="12" customHeight="1" x14ac:dyDescent="0.2">
      <c r="A68" s="118"/>
      <c r="B68" s="121" t="s">
        <v>109</v>
      </c>
      <c r="C68" s="113">
        <v>66.47242730702051</v>
      </c>
      <c r="D68" s="235">
        <v>45287</v>
      </c>
      <c r="E68" s="236">
        <v>45271</v>
      </c>
      <c r="F68" s="236">
        <v>45589</v>
      </c>
      <c r="G68" s="236">
        <v>45491</v>
      </c>
      <c r="H68" s="140">
        <v>45280</v>
      </c>
      <c r="I68" s="115">
        <v>7</v>
      </c>
      <c r="J68" s="116">
        <v>1.5459363957597174E-2</v>
      </c>
    </row>
    <row r="69" spans="1:12" s="110" customFormat="1" ht="12" customHeight="1" x14ac:dyDescent="0.2">
      <c r="A69" s="118"/>
      <c r="B69" s="121" t="s">
        <v>110</v>
      </c>
      <c r="C69" s="113">
        <v>21.764593638538656</v>
      </c>
      <c r="D69" s="235">
        <v>14828</v>
      </c>
      <c r="E69" s="236">
        <v>14774</v>
      </c>
      <c r="F69" s="236">
        <v>14678</v>
      </c>
      <c r="G69" s="236">
        <v>14435</v>
      </c>
      <c r="H69" s="140">
        <v>14191</v>
      </c>
      <c r="I69" s="115">
        <v>637</v>
      </c>
      <c r="J69" s="116">
        <v>4.488760481995631</v>
      </c>
    </row>
    <row r="70" spans="1:12" s="110" customFormat="1" ht="12" customHeight="1" x14ac:dyDescent="0.2">
      <c r="A70" s="120"/>
      <c r="B70" s="121" t="s">
        <v>111</v>
      </c>
      <c r="C70" s="113">
        <v>1.1199342423931071</v>
      </c>
      <c r="D70" s="235">
        <v>763</v>
      </c>
      <c r="E70" s="236">
        <v>757</v>
      </c>
      <c r="F70" s="236">
        <v>734</v>
      </c>
      <c r="G70" s="236">
        <v>713</v>
      </c>
      <c r="H70" s="140">
        <v>683</v>
      </c>
      <c r="I70" s="115">
        <v>80</v>
      </c>
      <c r="J70" s="116">
        <v>11.71303074670571</v>
      </c>
    </row>
    <row r="71" spans="1:12" s="110" customFormat="1" ht="12" customHeight="1" x14ac:dyDescent="0.2">
      <c r="A71" s="120"/>
      <c r="B71" s="121" t="s">
        <v>112</v>
      </c>
      <c r="C71" s="113">
        <v>0.34053046426631833</v>
      </c>
      <c r="D71" s="235">
        <v>232</v>
      </c>
      <c r="E71" s="236">
        <v>213</v>
      </c>
      <c r="F71" s="236">
        <v>203</v>
      </c>
      <c r="G71" s="236">
        <v>165</v>
      </c>
      <c r="H71" s="140">
        <v>170</v>
      </c>
      <c r="I71" s="115">
        <v>62</v>
      </c>
      <c r="J71" s="116">
        <v>36.470588235294116</v>
      </c>
    </row>
    <row r="72" spans="1:12" s="110" customFormat="1" ht="12" customHeight="1" x14ac:dyDescent="0.2">
      <c r="A72" s="118" t="s">
        <v>113</v>
      </c>
      <c r="B72" s="119" t="s">
        <v>181</v>
      </c>
      <c r="C72" s="113">
        <v>67.634927857446897</v>
      </c>
      <c r="D72" s="235">
        <v>46079</v>
      </c>
      <c r="E72" s="236">
        <v>46294</v>
      </c>
      <c r="F72" s="236">
        <v>46845</v>
      </c>
      <c r="G72" s="236">
        <v>46012</v>
      </c>
      <c r="H72" s="140">
        <v>45860</v>
      </c>
      <c r="I72" s="115">
        <v>219</v>
      </c>
      <c r="J72" s="116">
        <v>0.47754034016572178</v>
      </c>
    </row>
    <row r="73" spans="1:12" s="110" customFormat="1" ht="12" customHeight="1" x14ac:dyDescent="0.2">
      <c r="A73" s="118"/>
      <c r="B73" s="119" t="s">
        <v>182</v>
      </c>
      <c r="C73" s="113">
        <v>32.365072142553096</v>
      </c>
      <c r="D73" s="115">
        <v>22050</v>
      </c>
      <c r="E73" s="114">
        <v>21948</v>
      </c>
      <c r="F73" s="114">
        <v>21829</v>
      </c>
      <c r="G73" s="114">
        <v>21728</v>
      </c>
      <c r="H73" s="140">
        <v>21542</v>
      </c>
      <c r="I73" s="115">
        <v>508</v>
      </c>
      <c r="J73" s="116">
        <v>2.3581840126264972</v>
      </c>
    </row>
    <row r="74" spans="1:12" s="110" customFormat="1" ht="12" customHeight="1" x14ac:dyDescent="0.2">
      <c r="A74" s="118" t="s">
        <v>113</v>
      </c>
      <c r="B74" s="119" t="s">
        <v>116</v>
      </c>
      <c r="C74" s="113">
        <v>92.732903756109735</v>
      </c>
      <c r="D74" s="115">
        <v>63178</v>
      </c>
      <c r="E74" s="114">
        <v>63502</v>
      </c>
      <c r="F74" s="114">
        <v>63769</v>
      </c>
      <c r="G74" s="114">
        <v>63041</v>
      </c>
      <c r="H74" s="140">
        <v>62922</v>
      </c>
      <c r="I74" s="115">
        <v>256</v>
      </c>
      <c r="J74" s="116">
        <v>0.40685292902323511</v>
      </c>
    </row>
    <row r="75" spans="1:12" s="110" customFormat="1" ht="12" customHeight="1" x14ac:dyDescent="0.2">
      <c r="A75" s="142"/>
      <c r="B75" s="124" t="s">
        <v>117</v>
      </c>
      <c r="C75" s="125">
        <v>7.2362723656592642</v>
      </c>
      <c r="D75" s="143">
        <v>4930</v>
      </c>
      <c r="E75" s="144">
        <v>4722</v>
      </c>
      <c r="F75" s="144">
        <v>4888</v>
      </c>
      <c r="G75" s="144">
        <v>4682</v>
      </c>
      <c r="H75" s="145">
        <v>4462</v>
      </c>
      <c r="I75" s="143">
        <v>468</v>
      </c>
      <c r="J75" s="146">
        <v>10.488570147915732</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3" t="s">
        <v>515</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2"/>
      <c r="B80" s="603"/>
      <c r="C80" s="603"/>
      <c r="D80" s="603"/>
      <c r="E80" s="603"/>
      <c r="F80" s="603"/>
      <c r="G80" s="603"/>
      <c r="H80" s="603"/>
      <c r="I80" s="603"/>
      <c r="J80" s="603"/>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3:J3"/>
    <mergeCell ref="A4:J4"/>
    <mergeCell ref="A5:D5"/>
    <mergeCell ref="A7:B10"/>
    <mergeCell ref="C7:C10"/>
    <mergeCell ref="D7:H7"/>
    <mergeCell ref="I7:J8"/>
    <mergeCell ref="D8:D9"/>
    <mergeCell ref="E8:E9"/>
    <mergeCell ref="F8:F9"/>
    <mergeCell ref="G8:G9"/>
    <mergeCell ref="H8:H9"/>
    <mergeCell ref="A78:J78"/>
    <mergeCell ref="A79:J79"/>
    <mergeCell ref="A80:J80"/>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40649</v>
      </c>
      <c r="G11" s="114">
        <v>40242</v>
      </c>
      <c r="H11" s="114">
        <v>40853</v>
      </c>
      <c r="I11" s="114">
        <v>40189</v>
      </c>
      <c r="J11" s="140">
        <v>40073</v>
      </c>
      <c r="K11" s="114">
        <v>576</v>
      </c>
      <c r="L11" s="116">
        <v>1.4373767873630625</v>
      </c>
    </row>
    <row r="12" spans="1:17" s="110" customFormat="1" ht="24.95" customHeight="1" x14ac:dyDescent="0.2">
      <c r="A12" s="604" t="s">
        <v>185</v>
      </c>
      <c r="B12" s="605"/>
      <c r="C12" s="605"/>
      <c r="D12" s="606"/>
      <c r="E12" s="113">
        <v>55.012423429850671</v>
      </c>
      <c r="F12" s="115">
        <v>22362</v>
      </c>
      <c r="G12" s="114">
        <v>22119</v>
      </c>
      <c r="H12" s="114">
        <v>22500</v>
      </c>
      <c r="I12" s="114">
        <v>22142</v>
      </c>
      <c r="J12" s="140">
        <v>22007</v>
      </c>
      <c r="K12" s="114">
        <v>355</v>
      </c>
      <c r="L12" s="116">
        <v>1.6131230971963466</v>
      </c>
    </row>
    <row r="13" spans="1:17" s="110" customFormat="1" ht="15" customHeight="1" x14ac:dyDescent="0.2">
      <c r="A13" s="120"/>
      <c r="B13" s="612" t="s">
        <v>107</v>
      </c>
      <c r="C13" s="612"/>
      <c r="E13" s="113">
        <v>44.987576570149329</v>
      </c>
      <c r="F13" s="115">
        <v>18287</v>
      </c>
      <c r="G13" s="114">
        <v>18123</v>
      </c>
      <c r="H13" s="114">
        <v>18353</v>
      </c>
      <c r="I13" s="114">
        <v>18047</v>
      </c>
      <c r="J13" s="140">
        <v>18066</v>
      </c>
      <c r="K13" s="114">
        <v>221</v>
      </c>
      <c r="L13" s="116">
        <v>1.2232923724122662</v>
      </c>
    </row>
    <row r="14" spans="1:17" s="110" customFormat="1" ht="24.95" customHeight="1" x14ac:dyDescent="0.2">
      <c r="A14" s="604" t="s">
        <v>186</v>
      </c>
      <c r="B14" s="605"/>
      <c r="C14" s="605"/>
      <c r="D14" s="606"/>
      <c r="E14" s="113">
        <v>11.109744397156142</v>
      </c>
      <c r="F14" s="115">
        <v>4516</v>
      </c>
      <c r="G14" s="114">
        <v>4528</v>
      </c>
      <c r="H14" s="114">
        <v>4733</v>
      </c>
      <c r="I14" s="114">
        <v>4330</v>
      </c>
      <c r="J14" s="140">
        <v>4428</v>
      </c>
      <c r="K14" s="114">
        <v>88</v>
      </c>
      <c r="L14" s="116">
        <v>1.9873532068654021</v>
      </c>
    </row>
    <row r="15" spans="1:17" s="110" customFormat="1" ht="15" customHeight="1" x14ac:dyDescent="0.2">
      <c r="A15" s="120"/>
      <c r="B15" s="119"/>
      <c r="C15" s="258" t="s">
        <v>106</v>
      </c>
      <c r="E15" s="113">
        <v>58.59167404782994</v>
      </c>
      <c r="F15" s="115">
        <v>2646</v>
      </c>
      <c r="G15" s="114">
        <v>2673</v>
      </c>
      <c r="H15" s="114">
        <v>2792</v>
      </c>
      <c r="I15" s="114">
        <v>2566</v>
      </c>
      <c r="J15" s="140">
        <v>2607</v>
      </c>
      <c r="K15" s="114">
        <v>39</v>
      </c>
      <c r="L15" s="116">
        <v>1.4959723820483315</v>
      </c>
    </row>
    <row r="16" spans="1:17" s="110" customFormat="1" ht="15" customHeight="1" x14ac:dyDescent="0.2">
      <c r="A16" s="120"/>
      <c r="B16" s="119"/>
      <c r="C16" s="258" t="s">
        <v>107</v>
      </c>
      <c r="E16" s="113">
        <v>41.40832595217006</v>
      </c>
      <c r="F16" s="115">
        <v>1870</v>
      </c>
      <c r="G16" s="114">
        <v>1855</v>
      </c>
      <c r="H16" s="114">
        <v>1941</v>
      </c>
      <c r="I16" s="114">
        <v>1764</v>
      </c>
      <c r="J16" s="140">
        <v>1821</v>
      </c>
      <c r="K16" s="114">
        <v>49</v>
      </c>
      <c r="L16" s="116">
        <v>2.6908292147171884</v>
      </c>
    </row>
    <row r="17" spans="1:12" s="110" customFormat="1" ht="15" customHeight="1" x14ac:dyDescent="0.2">
      <c r="A17" s="120"/>
      <c r="B17" s="121" t="s">
        <v>109</v>
      </c>
      <c r="C17" s="258"/>
      <c r="E17" s="113">
        <v>68.434647838815224</v>
      </c>
      <c r="F17" s="115">
        <v>27818</v>
      </c>
      <c r="G17" s="114">
        <v>27466</v>
      </c>
      <c r="H17" s="114">
        <v>27917</v>
      </c>
      <c r="I17" s="114">
        <v>27786</v>
      </c>
      <c r="J17" s="140">
        <v>27699</v>
      </c>
      <c r="K17" s="114">
        <v>119</v>
      </c>
      <c r="L17" s="116">
        <v>0.42961839777609301</v>
      </c>
    </row>
    <row r="18" spans="1:12" s="110" customFormat="1" ht="15" customHeight="1" x14ac:dyDescent="0.2">
      <c r="A18" s="120"/>
      <c r="B18" s="119"/>
      <c r="C18" s="258" t="s">
        <v>106</v>
      </c>
      <c r="E18" s="113">
        <v>54.737939463656623</v>
      </c>
      <c r="F18" s="115">
        <v>15227</v>
      </c>
      <c r="G18" s="114">
        <v>14961</v>
      </c>
      <c r="H18" s="114">
        <v>15251</v>
      </c>
      <c r="I18" s="114">
        <v>15194</v>
      </c>
      <c r="J18" s="140">
        <v>15082</v>
      </c>
      <c r="K18" s="114">
        <v>145</v>
      </c>
      <c r="L18" s="116">
        <v>0.96141095345444905</v>
      </c>
    </row>
    <row r="19" spans="1:12" s="110" customFormat="1" ht="15" customHeight="1" x14ac:dyDescent="0.2">
      <c r="A19" s="120"/>
      <c r="B19" s="119"/>
      <c r="C19" s="258" t="s">
        <v>107</v>
      </c>
      <c r="E19" s="113">
        <v>45.262060536343377</v>
      </c>
      <c r="F19" s="115">
        <v>12591</v>
      </c>
      <c r="G19" s="114">
        <v>12505</v>
      </c>
      <c r="H19" s="114">
        <v>12666</v>
      </c>
      <c r="I19" s="114">
        <v>12592</v>
      </c>
      <c r="J19" s="140">
        <v>12617</v>
      </c>
      <c r="K19" s="114">
        <v>-26</v>
      </c>
      <c r="L19" s="116">
        <v>-0.2060711738131093</v>
      </c>
    </row>
    <row r="20" spans="1:12" s="110" customFormat="1" ht="15" customHeight="1" x14ac:dyDescent="0.2">
      <c r="A20" s="120"/>
      <c r="B20" s="121" t="s">
        <v>110</v>
      </c>
      <c r="C20" s="258"/>
      <c r="E20" s="113">
        <v>19.294447587886541</v>
      </c>
      <c r="F20" s="115">
        <v>7843</v>
      </c>
      <c r="G20" s="114">
        <v>7780</v>
      </c>
      <c r="H20" s="114">
        <v>7751</v>
      </c>
      <c r="I20" s="114">
        <v>7629</v>
      </c>
      <c r="J20" s="140">
        <v>7512</v>
      </c>
      <c r="K20" s="114">
        <v>331</v>
      </c>
      <c r="L20" s="116">
        <v>4.406283280085197</v>
      </c>
    </row>
    <row r="21" spans="1:12" s="110" customFormat="1" ht="15" customHeight="1" x14ac:dyDescent="0.2">
      <c r="A21" s="120"/>
      <c r="B21" s="119"/>
      <c r="C21" s="258" t="s">
        <v>106</v>
      </c>
      <c r="E21" s="113">
        <v>53.525436695142162</v>
      </c>
      <c r="F21" s="115">
        <v>4198</v>
      </c>
      <c r="G21" s="114">
        <v>4180</v>
      </c>
      <c r="H21" s="114">
        <v>4170</v>
      </c>
      <c r="I21" s="114">
        <v>4099</v>
      </c>
      <c r="J21" s="140">
        <v>4042</v>
      </c>
      <c r="K21" s="114">
        <v>156</v>
      </c>
      <c r="L21" s="116">
        <v>3.859475507174666</v>
      </c>
    </row>
    <row r="22" spans="1:12" s="110" customFormat="1" ht="15" customHeight="1" x14ac:dyDescent="0.2">
      <c r="A22" s="120"/>
      <c r="B22" s="119"/>
      <c r="C22" s="258" t="s">
        <v>107</v>
      </c>
      <c r="E22" s="113">
        <v>46.474563304857838</v>
      </c>
      <c r="F22" s="115">
        <v>3645</v>
      </c>
      <c r="G22" s="114">
        <v>3600</v>
      </c>
      <c r="H22" s="114">
        <v>3581</v>
      </c>
      <c r="I22" s="114">
        <v>3530</v>
      </c>
      <c r="J22" s="140">
        <v>3470</v>
      </c>
      <c r="K22" s="114">
        <v>175</v>
      </c>
      <c r="L22" s="116">
        <v>5.043227665706052</v>
      </c>
    </row>
    <row r="23" spans="1:12" s="110" customFormat="1" ht="15" customHeight="1" x14ac:dyDescent="0.2">
      <c r="A23" s="120"/>
      <c r="B23" s="121" t="s">
        <v>111</v>
      </c>
      <c r="C23" s="258"/>
      <c r="E23" s="113">
        <v>1.1611601761420944</v>
      </c>
      <c r="F23" s="115">
        <v>472</v>
      </c>
      <c r="G23" s="114">
        <v>468</v>
      </c>
      <c r="H23" s="114">
        <v>452</v>
      </c>
      <c r="I23" s="114">
        <v>444</v>
      </c>
      <c r="J23" s="140">
        <v>434</v>
      </c>
      <c r="K23" s="114">
        <v>38</v>
      </c>
      <c r="L23" s="116">
        <v>8.7557603686635943</v>
      </c>
    </row>
    <row r="24" spans="1:12" s="110" customFormat="1" ht="15" customHeight="1" x14ac:dyDescent="0.2">
      <c r="A24" s="120"/>
      <c r="B24" s="119"/>
      <c r="C24" s="258" t="s">
        <v>106</v>
      </c>
      <c r="E24" s="113">
        <v>61.652542372881356</v>
      </c>
      <c r="F24" s="115">
        <v>291</v>
      </c>
      <c r="G24" s="114">
        <v>305</v>
      </c>
      <c r="H24" s="114">
        <v>287</v>
      </c>
      <c r="I24" s="114">
        <v>283</v>
      </c>
      <c r="J24" s="140">
        <v>276</v>
      </c>
      <c r="K24" s="114">
        <v>15</v>
      </c>
      <c r="L24" s="116">
        <v>5.4347826086956523</v>
      </c>
    </row>
    <row r="25" spans="1:12" s="110" customFormat="1" ht="15" customHeight="1" x14ac:dyDescent="0.2">
      <c r="A25" s="120"/>
      <c r="B25" s="119"/>
      <c r="C25" s="258" t="s">
        <v>107</v>
      </c>
      <c r="E25" s="113">
        <v>38.347457627118644</v>
      </c>
      <c r="F25" s="115">
        <v>181</v>
      </c>
      <c r="G25" s="114">
        <v>163</v>
      </c>
      <c r="H25" s="114">
        <v>165</v>
      </c>
      <c r="I25" s="114">
        <v>161</v>
      </c>
      <c r="J25" s="140">
        <v>158</v>
      </c>
      <c r="K25" s="114">
        <v>23</v>
      </c>
      <c r="L25" s="116">
        <v>14.556962025316455</v>
      </c>
    </row>
    <row r="26" spans="1:12" s="110" customFormat="1" ht="15" customHeight="1" x14ac:dyDescent="0.2">
      <c r="A26" s="120"/>
      <c r="C26" s="121" t="s">
        <v>187</v>
      </c>
      <c r="D26" s="110" t="s">
        <v>188</v>
      </c>
      <c r="E26" s="113">
        <v>0.28782995891657853</v>
      </c>
      <c r="F26" s="115">
        <v>117</v>
      </c>
      <c r="G26" s="114">
        <v>102</v>
      </c>
      <c r="H26" s="114">
        <v>106</v>
      </c>
      <c r="I26" s="114">
        <v>95</v>
      </c>
      <c r="J26" s="140">
        <v>92</v>
      </c>
      <c r="K26" s="114">
        <v>25</v>
      </c>
      <c r="L26" s="116">
        <v>27.173913043478262</v>
      </c>
    </row>
    <row r="27" spans="1:12" s="110" customFormat="1" ht="15" customHeight="1" x14ac:dyDescent="0.2">
      <c r="A27" s="120"/>
      <c r="B27" s="119"/>
      <c r="D27" s="259" t="s">
        <v>106</v>
      </c>
      <c r="E27" s="113">
        <v>54.700854700854698</v>
      </c>
      <c r="F27" s="115">
        <v>64</v>
      </c>
      <c r="G27" s="114">
        <v>67</v>
      </c>
      <c r="H27" s="114">
        <v>63</v>
      </c>
      <c r="I27" s="114">
        <v>59</v>
      </c>
      <c r="J27" s="140">
        <v>55</v>
      </c>
      <c r="K27" s="114">
        <v>9</v>
      </c>
      <c r="L27" s="116">
        <v>16.363636363636363</v>
      </c>
    </row>
    <row r="28" spans="1:12" s="110" customFormat="1" ht="15" customHeight="1" x14ac:dyDescent="0.2">
      <c r="A28" s="120"/>
      <c r="B28" s="119"/>
      <c r="D28" s="259" t="s">
        <v>107</v>
      </c>
      <c r="E28" s="113">
        <v>45.299145299145302</v>
      </c>
      <c r="F28" s="115">
        <v>53</v>
      </c>
      <c r="G28" s="114">
        <v>35</v>
      </c>
      <c r="H28" s="114">
        <v>43</v>
      </c>
      <c r="I28" s="114">
        <v>36</v>
      </c>
      <c r="J28" s="140">
        <v>37</v>
      </c>
      <c r="K28" s="114">
        <v>16</v>
      </c>
      <c r="L28" s="116">
        <v>43.243243243243242</v>
      </c>
    </row>
    <row r="29" spans="1:12" s="110" customFormat="1" ht="24.95" customHeight="1" x14ac:dyDescent="0.2">
      <c r="A29" s="604" t="s">
        <v>189</v>
      </c>
      <c r="B29" s="605"/>
      <c r="C29" s="605"/>
      <c r="D29" s="606"/>
      <c r="E29" s="113">
        <v>90.430268887303498</v>
      </c>
      <c r="F29" s="115">
        <v>36759</v>
      </c>
      <c r="G29" s="114">
        <v>36534</v>
      </c>
      <c r="H29" s="114">
        <v>36989</v>
      </c>
      <c r="I29" s="114">
        <v>36435</v>
      </c>
      <c r="J29" s="140">
        <v>36448</v>
      </c>
      <c r="K29" s="114">
        <v>311</v>
      </c>
      <c r="L29" s="116">
        <v>0.85327041264266901</v>
      </c>
    </row>
    <row r="30" spans="1:12" s="110" customFormat="1" ht="15" customHeight="1" x14ac:dyDescent="0.2">
      <c r="A30" s="120"/>
      <c r="B30" s="119"/>
      <c r="C30" s="258" t="s">
        <v>106</v>
      </c>
      <c r="E30" s="113">
        <v>53.347479528822873</v>
      </c>
      <c r="F30" s="115">
        <v>19610</v>
      </c>
      <c r="G30" s="114">
        <v>19531</v>
      </c>
      <c r="H30" s="114">
        <v>19775</v>
      </c>
      <c r="I30" s="114">
        <v>19472</v>
      </c>
      <c r="J30" s="140">
        <v>19472</v>
      </c>
      <c r="K30" s="114">
        <v>138</v>
      </c>
      <c r="L30" s="116">
        <v>0.70870994248151187</v>
      </c>
    </row>
    <row r="31" spans="1:12" s="110" customFormat="1" ht="15" customHeight="1" x14ac:dyDescent="0.2">
      <c r="A31" s="120"/>
      <c r="B31" s="119"/>
      <c r="C31" s="258" t="s">
        <v>107</v>
      </c>
      <c r="E31" s="113">
        <v>46.652520471177127</v>
      </c>
      <c r="F31" s="115">
        <v>17149</v>
      </c>
      <c r="G31" s="114">
        <v>17003</v>
      </c>
      <c r="H31" s="114">
        <v>17214</v>
      </c>
      <c r="I31" s="114">
        <v>16963</v>
      </c>
      <c r="J31" s="140">
        <v>16976</v>
      </c>
      <c r="K31" s="114">
        <v>173</v>
      </c>
      <c r="L31" s="116">
        <v>1.019085768143261</v>
      </c>
    </row>
    <row r="32" spans="1:12" s="110" customFormat="1" ht="15" customHeight="1" x14ac:dyDescent="0.2">
      <c r="A32" s="120"/>
      <c r="B32" s="119" t="s">
        <v>117</v>
      </c>
      <c r="C32" s="258"/>
      <c r="E32" s="113">
        <v>9.5475903466259933</v>
      </c>
      <c r="F32" s="115">
        <v>3881</v>
      </c>
      <c r="G32" s="114">
        <v>3699</v>
      </c>
      <c r="H32" s="114">
        <v>3855</v>
      </c>
      <c r="I32" s="114">
        <v>3746</v>
      </c>
      <c r="J32" s="140">
        <v>3614</v>
      </c>
      <c r="K32" s="114">
        <v>267</v>
      </c>
      <c r="L32" s="116">
        <v>7.3879358052019919</v>
      </c>
    </row>
    <row r="33" spans="1:12" s="110" customFormat="1" ht="15" customHeight="1" x14ac:dyDescent="0.2">
      <c r="A33" s="120"/>
      <c r="B33" s="119"/>
      <c r="C33" s="258" t="s">
        <v>106</v>
      </c>
      <c r="E33" s="113">
        <v>70.703426951816539</v>
      </c>
      <c r="F33" s="115">
        <v>2744</v>
      </c>
      <c r="G33" s="114">
        <v>2580</v>
      </c>
      <c r="H33" s="114">
        <v>2718</v>
      </c>
      <c r="I33" s="114">
        <v>2665</v>
      </c>
      <c r="J33" s="140">
        <v>2527</v>
      </c>
      <c r="K33" s="114">
        <v>217</v>
      </c>
      <c r="L33" s="116">
        <v>8.5872576177285325</v>
      </c>
    </row>
    <row r="34" spans="1:12" s="110" customFormat="1" ht="15" customHeight="1" x14ac:dyDescent="0.2">
      <c r="A34" s="120"/>
      <c r="B34" s="119"/>
      <c r="C34" s="258" t="s">
        <v>107</v>
      </c>
      <c r="E34" s="113">
        <v>29.296573048183458</v>
      </c>
      <c r="F34" s="115">
        <v>1137</v>
      </c>
      <c r="G34" s="114">
        <v>1119</v>
      </c>
      <c r="H34" s="114">
        <v>1137</v>
      </c>
      <c r="I34" s="114">
        <v>1081</v>
      </c>
      <c r="J34" s="140">
        <v>1087</v>
      </c>
      <c r="K34" s="114">
        <v>50</v>
      </c>
      <c r="L34" s="116">
        <v>4.5998160073597054</v>
      </c>
    </row>
    <row r="35" spans="1:12" s="110" customFormat="1" ht="24.95" customHeight="1" x14ac:dyDescent="0.2">
      <c r="A35" s="604" t="s">
        <v>190</v>
      </c>
      <c r="B35" s="605"/>
      <c r="C35" s="605"/>
      <c r="D35" s="606"/>
      <c r="E35" s="113">
        <v>70.294472188737728</v>
      </c>
      <c r="F35" s="115">
        <v>28574</v>
      </c>
      <c r="G35" s="114">
        <v>28463</v>
      </c>
      <c r="H35" s="114">
        <v>29011</v>
      </c>
      <c r="I35" s="114">
        <v>28492</v>
      </c>
      <c r="J35" s="140">
        <v>28389</v>
      </c>
      <c r="K35" s="114">
        <v>185</v>
      </c>
      <c r="L35" s="116">
        <v>0.65166085455634226</v>
      </c>
    </row>
    <row r="36" spans="1:12" s="110" customFormat="1" ht="15" customHeight="1" x14ac:dyDescent="0.2">
      <c r="A36" s="120"/>
      <c r="B36" s="119"/>
      <c r="C36" s="258" t="s">
        <v>106</v>
      </c>
      <c r="E36" s="113">
        <v>69.475747182753551</v>
      </c>
      <c r="F36" s="115">
        <v>19852</v>
      </c>
      <c r="G36" s="114">
        <v>19711</v>
      </c>
      <c r="H36" s="114">
        <v>20097</v>
      </c>
      <c r="I36" s="114">
        <v>19788</v>
      </c>
      <c r="J36" s="140">
        <v>19710</v>
      </c>
      <c r="K36" s="114">
        <v>142</v>
      </c>
      <c r="L36" s="116">
        <v>0.72044647387113137</v>
      </c>
    </row>
    <row r="37" spans="1:12" s="110" customFormat="1" ht="15" customHeight="1" x14ac:dyDescent="0.2">
      <c r="A37" s="120"/>
      <c r="B37" s="119"/>
      <c r="C37" s="258" t="s">
        <v>107</v>
      </c>
      <c r="E37" s="113">
        <v>30.524252817246449</v>
      </c>
      <c r="F37" s="115">
        <v>8722</v>
      </c>
      <c r="G37" s="114">
        <v>8752</v>
      </c>
      <c r="H37" s="114">
        <v>8914</v>
      </c>
      <c r="I37" s="114">
        <v>8704</v>
      </c>
      <c r="J37" s="140">
        <v>8679</v>
      </c>
      <c r="K37" s="114">
        <v>43</v>
      </c>
      <c r="L37" s="116">
        <v>0.49544878442216844</v>
      </c>
    </row>
    <row r="38" spans="1:12" s="110" customFormat="1" ht="15" customHeight="1" x14ac:dyDescent="0.2">
      <c r="A38" s="120"/>
      <c r="B38" s="119" t="s">
        <v>182</v>
      </c>
      <c r="C38" s="258"/>
      <c r="E38" s="113">
        <v>29.705527811262268</v>
      </c>
      <c r="F38" s="115">
        <v>12075</v>
      </c>
      <c r="G38" s="114">
        <v>11779</v>
      </c>
      <c r="H38" s="114">
        <v>11842</v>
      </c>
      <c r="I38" s="114">
        <v>11697</v>
      </c>
      <c r="J38" s="140">
        <v>11684</v>
      </c>
      <c r="K38" s="114">
        <v>391</v>
      </c>
      <c r="L38" s="116">
        <v>3.3464566929133857</v>
      </c>
    </row>
    <row r="39" spans="1:12" s="110" customFormat="1" ht="15" customHeight="1" x14ac:dyDescent="0.2">
      <c r="A39" s="120"/>
      <c r="B39" s="119"/>
      <c r="C39" s="258" t="s">
        <v>106</v>
      </c>
      <c r="E39" s="113">
        <v>20.786749482401657</v>
      </c>
      <c r="F39" s="115">
        <v>2510</v>
      </c>
      <c r="G39" s="114">
        <v>2408</v>
      </c>
      <c r="H39" s="114">
        <v>2403</v>
      </c>
      <c r="I39" s="114">
        <v>2354</v>
      </c>
      <c r="J39" s="140">
        <v>2297</v>
      </c>
      <c r="K39" s="114">
        <v>213</v>
      </c>
      <c r="L39" s="116">
        <v>9.2729647366129733</v>
      </c>
    </row>
    <row r="40" spans="1:12" s="110" customFormat="1" ht="15" customHeight="1" x14ac:dyDescent="0.2">
      <c r="A40" s="120"/>
      <c r="B40" s="119"/>
      <c r="C40" s="258" t="s">
        <v>107</v>
      </c>
      <c r="E40" s="113">
        <v>79.21325051759834</v>
      </c>
      <c r="F40" s="115">
        <v>9565</v>
      </c>
      <c r="G40" s="114">
        <v>9371</v>
      </c>
      <c r="H40" s="114">
        <v>9439</v>
      </c>
      <c r="I40" s="114">
        <v>9343</v>
      </c>
      <c r="J40" s="140">
        <v>9387</v>
      </c>
      <c r="K40" s="114">
        <v>178</v>
      </c>
      <c r="L40" s="116">
        <v>1.8962394801320976</v>
      </c>
    </row>
    <row r="41" spans="1:12" s="110" customFormat="1" ht="24.75" customHeight="1" x14ac:dyDescent="0.2">
      <c r="A41" s="604" t="s">
        <v>518</v>
      </c>
      <c r="B41" s="605"/>
      <c r="C41" s="605"/>
      <c r="D41" s="606"/>
      <c r="E41" s="113">
        <v>4.5708381510000242</v>
      </c>
      <c r="F41" s="115">
        <v>1858</v>
      </c>
      <c r="G41" s="114">
        <v>2081</v>
      </c>
      <c r="H41" s="114">
        <v>2133</v>
      </c>
      <c r="I41" s="114">
        <v>1792</v>
      </c>
      <c r="J41" s="140">
        <v>1860</v>
      </c>
      <c r="K41" s="114">
        <v>-2</v>
      </c>
      <c r="L41" s="116">
        <v>-0.10752688172043011</v>
      </c>
    </row>
    <row r="42" spans="1:12" s="110" customFormat="1" ht="15" customHeight="1" x14ac:dyDescent="0.2">
      <c r="A42" s="120"/>
      <c r="B42" s="119"/>
      <c r="C42" s="258" t="s">
        <v>106</v>
      </c>
      <c r="E42" s="113">
        <v>65.500538213132401</v>
      </c>
      <c r="F42" s="115">
        <v>1217</v>
      </c>
      <c r="G42" s="114">
        <v>1368</v>
      </c>
      <c r="H42" s="114">
        <v>1397</v>
      </c>
      <c r="I42" s="114">
        <v>1163</v>
      </c>
      <c r="J42" s="140">
        <v>1204</v>
      </c>
      <c r="K42" s="114">
        <v>13</v>
      </c>
      <c r="L42" s="116">
        <v>1.0797342192691031</v>
      </c>
    </row>
    <row r="43" spans="1:12" s="110" customFormat="1" ht="15" customHeight="1" x14ac:dyDescent="0.2">
      <c r="A43" s="123"/>
      <c r="B43" s="124"/>
      <c r="C43" s="260" t="s">
        <v>107</v>
      </c>
      <c r="D43" s="261"/>
      <c r="E43" s="125">
        <v>34.499461786867599</v>
      </c>
      <c r="F43" s="143">
        <v>641</v>
      </c>
      <c r="G43" s="144">
        <v>713</v>
      </c>
      <c r="H43" s="144">
        <v>736</v>
      </c>
      <c r="I43" s="144">
        <v>629</v>
      </c>
      <c r="J43" s="145">
        <v>656</v>
      </c>
      <c r="K43" s="144">
        <v>-15</v>
      </c>
      <c r="L43" s="146">
        <v>-2.2865853658536586</v>
      </c>
    </row>
    <row r="44" spans="1:12" s="110" customFormat="1" ht="45.75" customHeight="1" x14ac:dyDescent="0.2">
      <c r="A44" s="604" t="s">
        <v>191</v>
      </c>
      <c r="B44" s="605"/>
      <c r="C44" s="605"/>
      <c r="D44" s="606"/>
      <c r="E44" s="113">
        <v>1.0233954094811681</v>
      </c>
      <c r="F44" s="115">
        <v>416</v>
      </c>
      <c r="G44" s="114">
        <v>419</v>
      </c>
      <c r="H44" s="114">
        <v>425</v>
      </c>
      <c r="I44" s="114">
        <v>415</v>
      </c>
      <c r="J44" s="140">
        <v>417</v>
      </c>
      <c r="K44" s="114">
        <v>-1</v>
      </c>
      <c r="L44" s="116">
        <v>-0.23980815347721823</v>
      </c>
    </row>
    <row r="45" spans="1:12" s="110" customFormat="1" ht="15" customHeight="1" x14ac:dyDescent="0.2">
      <c r="A45" s="120"/>
      <c r="B45" s="119"/>
      <c r="C45" s="258" t="s">
        <v>106</v>
      </c>
      <c r="E45" s="113">
        <v>56.730769230769234</v>
      </c>
      <c r="F45" s="115">
        <v>236</v>
      </c>
      <c r="G45" s="114">
        <v>239</v>
      </c>
      <c r="H45" s="114">
        <v>240</v>
      </c>
      <c r="I45" s="114">
        <v>234</v>
      </c>
      <c r="J45" s="140">
        <v>233</v>
      </c>
      <c r="K45" s="114">
        <v>3</v>
      </c>
      <c r="L45" s="116">
        <v>1.2875536480686696</v>
      </c>
    </row>
    <row r="46" spans="1:12" s="110" customFormat="1" ht="15" customHeight="1" x14ac:dyDescent="0.2">
      <c r="A46" s="123"/>
      <c r="B46" s="124"/>
      <c r="C46" s="260" t="s">
        <v>107</v>
      </c>
      <c r="D46" s="261"/>
      <c r="E46" s="125">
        <v>43.269230769230766</v>
      </c>
      <c r="F46" s="143">
        <v>180</v>
      </c>
      <c r="G46" s="144">
        <v>180</v>
      </c>
      <c r="H46" s="144">
        <v>185</v>
      </c>
      <c r="I46" s="144">
        <v>181</v>
      </c>
      <c r="J46" s="145">
        <v>184</v>
      </c>
      <c r="K46" s="144">
        <v>-4</v>
      </c>
      <c r="L46" s="146">
        <v>-2.1739130434782608</v>
      </c>
    </row>
    <row r="47" spans="1:12" s="110" customFormat="1" ht="39" customHeight="1" x14ac:dyDescent="0.2">
      <c r="A47" s="604" t="s">
        <v>519</v>
      </c>
      <c r="B47" s="607"/>
      <c r="C47" s="607"/>
      <c r="D47" s="608"/>
      <c r="E47" s="113">
        <v>7.8722723806243691E-2</v>
      </c>
      <c r="F47" s="115">
        <v>32</v>
      </c>
      <c r="G47" s="114">
        <v>33</v>
      </c>
      <c r="H47" s="114">
        <v>36</v>
      </c>
      <c r="I47" s="114">
        <v>25</v>
      </c>
      <c r="J47" s="140">
        <v>27</v>
      </c>
      <c r="K47" s="114">
        <v>5</v>
      </c>
      <c r="L47" s="116">
        <v>18.518518518518519</v>
      </c>
    </row>
    <row r="48" spans="1:12" s="110" customFormat="1" ht="15" customHeight="1" x14ac:dyDescent="0.2">
      <c r="A48" s="120"/>
      <c r="B48" s="119"/>
      <c r="C48" s="258" t="s">
        <v>106</v>
      </c>
      <c r="E48" s="113">
        <v>40.625</v>
      </c>
      <c r="F48" s="115">
        <v>13</v>
      </c>
      <c r="G48" s="114">
        <v>12</v>
      </c>
      <c r="H48" s="114">
        <v>14</v>
      </c>
      <c r="I48" s="114">
        <v>15</v>
      </c>
      <c r="J48" s="140">
        <v>16</v>
      </c>
      <c r="K48" s="114">
        <v>-3</v>
      </c>
      <c r="L48" s="116">
        <v>-18.75</v>
      </c>
    </row>
    <row r="49" spans="1:12" s="110" customFormat="1" ht="15" customHeight="1" x14ac:dyDescent="0.2">
      <c r="A49" s="123"/>
      <c r="B49" s="124"/>
      <c r="C49" s="260" t="s">
        <v>107</v>
      </c>
      <c r="D49" s="261"/>
      <c r="E49" s="125">
        <v>59.375</v>
      </c>
      <c r="F49" s="143">
        <v>19</v>
      </c>
      <c r="G49" s="144">
        <v>21</v>
      </c>
      <c r="H49" s="144">
        <v>22</v>
      </c>
      <c r="I49" s="144">
        <v>10</v>
      </c>
      <c r="J49" s="145">
        <v>11</v>
      </c>
      <c r="K49" s="144">
        <v>8</v>
      </c>
      <c r="L49" s="146">
        <v>72.727272727272734</v>
      </c>
    </row>
    <row r="50" spans="1:12" s="110" customFormat="1" ht="24.95" customHeight="1" x14ac:dyDescent="0.2">
      <c r="A50" s="609" t="s">
        <v>192</v>
      </c>
      <c r="B50" s="610"/>
      <c r="C50" s="610"/>
      <c r="D50" s="611"/>
      <c r="E50" s="262">
        <v>11.491057590592634</v>
      </c>
      <c r="F50" s="263">
        <v>4671</v>
      </c>
      <c r="G50" s="264">
        <v>4708</v>
      </c>
      <c r="H50" s="264">
        <v>4877</v>
      </c>
      <c r="I50" s="264">
        <v>4524</v>
      </c>
      <c r="J50" s="265">
        <v>4546</v>
      </c>
      <c r="K50" s="263">
        <v>125</v>
      </c>
      <c r="L50" s="266">
        <v>2.7496700395952485</v>
      </c>
    </row>
    <row r="51" spans="1:12" s="110" customFormat="1" ht="15" customHeight="1" x14ac:dyDescent="0.2">
      <c r="A51" s="120"/>
      <c r="B51" s="119"/>
      <c r="C51" s="258" t="s">
        <v>106</v>
      </c>
      <c r="E51" s="113">
        <v>61.12181545707557</v>
      </c>
      <c r="F51" s="115">
        <v>2855</v>
      </c>
      <c r="G51" s="114">
        <v>2855</v>
      </c>
      <c r="H51" s="114">
        <v>2962</v>
      </c>
      <c r="I51" s="114">
        <v>2767</v>
      </c>
      <c r="J51" s="140">
        <v>2725</v>
      </c>
      <c r="K51" s="114">
        <v>130</v>
      </c>
      <c r="L51" s="116">
        <v>4.7706422018348622</v>
      </c>
    </row>
    <row r="52" spans="1:12" s="110" customFormat="1" ht="15" customHeight="1" x14ac:dyDescent="0.2">
      <c r="A52" s="120"/>
      <c r="B52" s="119"/>
      <c r="C52" s="258" t="s">
        <v>107</v>
      </c>
      <c r="E52" s="113">
        <v>38.87818454292443</v>
      </c>
      <c r="F52" s="115">
        <v>1816</v>
      </c>
      <c r="G52" s="114">
        <v>1853</v>
      </c>
      <c r="H52" s="114">
        <v>1915</v>
      </c>
      <c r="I52" s="114">
        <v>1757</v>
      </c>
      <c r="J52" s="140">
        <v>1821</v>
      </c>
      <c r="K52" s="114">
        <v>-5</v>
      </c>
      <c r="L52" s="116">
        <v>-0.27457440966501923</v>
      </c>
    </row>
    <row r="53" spans="1:12" s="110" customFormat="1" ht="15" customHeight="1" x14ac:dyDescent="0.2">
      <c r="A53" s="120"/>
      <c r="B53" s="119"/>
      <c r="C53" s="258" t="s">
        <v>187</v>
      </c>
      <c r="D53" s="110" t="s">
        <v>193</v>
      </c>
      <c r="E53" s="113">
        <v>28.537786341254549</v>
      </c>
      <c r="F53" s="115">
        <v>1333</v>
      </c>
      <c r="G53" s="114">
        <v>1532</v>
      </c>
      <c r="H53" s="114">
        <v>1627</v>
      </c>
      <c r="I53" s="114">
        <v>1237</v>
      </c>
      <c r="J53" s="140">
        <v>1340</v>
      </c>
      <c r="K53" s="114">
        <v>-7</v>
      </c>
      <c r="L53" s="116">
        <v>-0.52238805970149249</v>
      </c>
    </row>
    <row r="54" spans="1:12" s="110" customFormat="1" ht="15" customHeight="1" x14ac:dyDescent="0.2">
      <c r="A54" s="120"/>
      <c r="B54" s="119"/>
      <c r="D54" s="267" t="s">
        <v>194</v>
      </c>
      <c r="E54" s="113">
        <v>66.99174793698424</v>
      </c>
      <c r="F54" s="115">
        <v>893</v>
      </c>
      <c r="G54" s="114">
        <v>1009</v>
      </c>
      <c r="H54" s="114">
        <v>1080</v>
      </c>
      <c r="I54" s="114">
        <v>833</v>
      </c>
      <c r="J54" s="140">
        <v>902</v>
      </c>
      <c r="K54" s="114">
        <v>-9</v>
      </c>
      <c r="L54" s="116">
        <v>-0.99778270509977829</v>
      </c>
    </row>
    <row r="55" spans="1:12" s="110" customFormat="1" ht="15" customHeight="1" x14ac:dyDescent="0.2">
      <c r="A55" s="120"/>
      <c r="B55" s="119"/>
      <c r="D55" s="267" t="s">
        <v>195</v>
      </c>
      <c r="E55" s="113">
        <v>33.008252063015753</v>
      </c>
      <c r="F55" s="115">
        <v>440</v>
      </c>
      <c r="G55" s="114">
        <v>523</v>
      </c>
      <c r="H55" s="114">
        <v>547</v>
      </c>
      <c r="I55" s="114">
        <v>404</v>
      </c>
      <c r="J55" s="140">
        <v>438</v>
      </c>
      <c r="K55" s="114">
        <v>2</v>
      </c>
      <c r="L55" s="116">
        <v>0.45662100456621002</v>
      </c>
    </row>
    <row r="56" spans="1:12" s="110" customFormat="1" ht="15" customHeight="1" x14ac:dyDescent="0.2">
      <c r="A56" s="120"/>
      <c r="B56" s="119" t="s">
        <v>196</v>
      </c>
      <c r="C56" s="258"/>
      <c r="E56" s="113">
        <v>68.277202391202735</v>
      </c>
      <c r="F56" s="115">
        <v>27754</v>
      </c>
      <c r="G56" s="114">
        <v>27474</v>
      </c>
      <c r="H56" s="114">
        <v>27759</v>
      </c>
      <c r="I56" s="114">
        <v>27541</v>
      </c>
      <c r="J56" s="140">
        <v>27554</v>
      </c>
      <c r="K56" s="114">
        <v>200</v>
      </c>
      <c r="L56" s="116">
        <v>0.72584742687087178</v>
      </c>
    </row>
    <row r="57" spans="1:12" s="110" customFormat="1" ht="15" customHeight="1" x14ac:dyDescent="0.2">
      <c r="A57" s="120"/>
      <c r="B57" s="119"/>
      <c r="C57" s="258" t="s">
        <v>106</v>
      </c>
      <c r="E57" s="113">
        <v>53.260791237299131</v>
      </c>
      <c r="F57" s="115">
        <v>14782</v>
      </c>
      <c r="G57" s="114">
        <v>14626</v>
      </c>
      <c r="H57" s="114">
        <v>14776</v>
      </c>
      <c r="I57" s="114">
        <v>14715</v>
      </c>
      <c r="J57" s="140">
        <v>14705</v>
      </c>
      <c r="K57" s="114">
        <v>77</v>
      </c>
      <c r="L57" s="116">
        <v>0.52363141788507306</v>
      </c>
    </row>
    <row r="58" spans="1:12" s="110" customFormat="1" ht="15" customHeight="1" x14ac:dyDescent="0.2">
      <c r="A58" s="120"/>
      <c r="B58" s="119"/>
      <c r="C58" s="258" t="s">
        <v>107</v>
      </c>
      <c r="E58" s="113">
        <v>46.739208762700869</v>
      </c>
      <c r="F58" s="115">
        <v>12972</v>
      </c>
      <c r="G58" s="114">
        <v>12848</v>
      </c>
      <c r="H58" s="114">
        <v>12983</v>
      </c>
      <c r="I58" s="114">
        <v>12826</v>
      </c>
      <c r="J58" s="140">
        <v>12849</v>
      </c>
      <c r="K58" s="114">
        <v>123</v>
      </c>
      <c r="L58" s="116">
        <v>0.95727293952836801</v>
      </c>
    </row>
    <row r="59" spans="1:12" s="110" customFormat="1" ht="15" customHeight="1" x14ac:dyDescent="0.2">
      <c r="A59" s="120"/>
      <c r="B59" s="119"/>
      <c r="C59" s="258" t="s">
        <v>105</v>
      </c>
      <c r="D59" s="110" t="s">
        <v>197</v>
      </c>
      <c r="E59" s="113">
        <v>89.648338978165313</v>
      </c>
      <c r="F59" s="115">
        <v>24881</v>
      </c>
      <c r="G59" s="114">
        <v>24637</v>
      </c>
      <c r="H59" s="114">
        <v>24919</v>
      </c>
      <c r="I59" s="114">
        <v>24788</v>
      </c>
      <c r="J59" s="140">
        <v>24809</v>
      </c>
      <c r="K59" s="114">
        <v>72</v>
      </c>
      <c r="L59" s="116">
        <v>0.29021725986537145</v>
      </c>
    </row>
    <row r="60" spans="1:12" s="110" customFormat="1" ht="15" customHeight="1" x14ac:dyDescent="0.2">
      <c r="A60" s="120"/>
      <c r="B60" s="119"/>
      <c r="C60" s="258"/>
      <c r="D60" s="267" t="s">
        <v>198</v>
      </c>
      <c r="E60" s="113">
        <v>51.095213214902941</v>
      </c>
      <c r="F60" s="115">
        <v>12713</v>
      </c>
      <c r="G60" s="114">
        <v>12587</v>
      </c>
      <c r="H60" s="114">
        <v>12738</v>
      </c>
      <c r="I60" s="114">
        <v>12731</v>
      </c>
      <c r="J60" s="140">
        <v>12729</v>
      </c>
      <c r="K60" s="114">
        <v>-16</v>
      </c>
      <c r="L60" s="116">
        <v>-0.12569722680493361</v>
      </c>
    </row>
    <row r="61" spans="1:12" s="110" customFormat="1" ht="15" customHeight="1" x14ac:dyDescent="0.2">
      <c r="A61" s="120"/>
      <c r="B61" s="119"/>
      <c r="C61" s="258"/>
      <c r="D61" s="267" t="s">
        <v>199</v>
      </c>
      <c r="E61" s="113">
        <v>48.904786785097059</v>
      </c>
      <c r="F61" s="115">
        <v>12168</v>
      </c>
      <c r="G61" s="114">
        <v>12050</v>
      </c>
      <c r="H61" s="114">
        <v>12181</v>
      </c>
      <c r="I61" s="114">
        <v>12057</v>
      </c>
      <c r="J61" s="140">
        <v>12080</v>
      </c>
      <c r="K61" s="114">
        <v>88</v>
      </c>
      <c r="L61" s="116">
        <v>0.72847682119205293</v>
      </c>
    </row>
    <row r="62" spans="1:12" s="110" customFormat="1" ht="15" customHeight="1" x14ac:dyDescent="0.2">
      <c r="A62" s="120"/>
      <c r="B62" s="119"/>
      <c r="C62" s="258"/>
      <c r="D62" s="258" t="s">
        <v>200</v>
      </c>
      <c r="E62" s="113">
        <v>10.351661021834691</v>
      </c>
      <c r="F62" s="115">
        <v>2873</v>
      </c>
      <c r="G62" s="114">
        <v>2837</v>
      </c>
      <c r="H62" s="114">
        <v>2840</v>
      </c>
      <c r="I62" s="114">
        <v>2753</v>
      </c>
      <c r="J62" s="140">
        <v>2745</v>
      </c>
      <c r="K62" s="114">
        <v>128</v>
      </c>
      <c r="L62" s="116">
        <v>4.6630236794171225</v>
      </c>
    </row>
    <row r="63" spans="1:12" s="110" customFormat="1" ht="15" customHeight="1" x14ac:dyDescent="0.2">
      <c r="A63" s="120"/>
      <c r="B63" s="119"/>
      <c r="C63" s="258"/>
      <c r="D63" s="267" t="s">
        <v>198</v>
      </c>
      <c r="E63" s="113">
        <v>72.015315001740348</v>
      </c>
      <c r="F63" s="115">
        <v>2069</v>
      </c>
      <c r="G63" s="114">
        <v>2039</v>
      </c>
      <c r="H63" s="114">
        <v>2038</v>
      </c>
      <c r="I63" s="114">
        <v>1984</v>
      </c>
      <c r="J63" s="140">
        <v>1976</v>
      </c>
      <c r="K63" s="114">
        <v>93</v>
      </c>
      <c r="L63" s="116">
        <v>4.7064777327935223</v>
      </c>
    </row>
    <row r="64" spans="1:12" s="110" customFormat="1" ht="15" customHeight="1" x14ac:dyDescent="0.2">
      <c r="A64" s="120"/>
      <c r="B64" s="119"/>
      <c r="C64" s="258"/>
      <c r="D64" s="267" t="s">
        <v>199</v>
      </c>
      <c r="E64" s="113">
        <v>27.984684998259659</v>
      </c>
      <c r="F64" s="115">
        <v>804</v>
      </c>
      <c r="G64" s="114">
        <v>798</v>
      </c>
      <c r="H64" s="114">
        <v>802</v>
      </c>
      <c r="I64" s="114">
        <v>769</v>
      </c>
      <c r="J64" s="140">
        <v>769</v>
      </c>
      <c r="K64" s="114">
        <v>35</v>
      </c>
      <c r="L64" s="116">
        <v>4.5513654096228873</v>
      </c>
    </row>
    <row r="65" spans="1:12" s="110" customFormat="1" ht="15" customHeight="1" x14ac:dyDescent="0.2">
      <c r="A65" s="120"/>
      <c r="B65" s="119" t="s">
        <v>201</v>
      </c>
      <c r="C65" s="258"/>
      <c r="E65" s="113">
        <v>13.208197003616325</v>
      </c>
      <c r="F65" s="115">
        <v>5369</v>
      </c>
      <c r="G65" s="114">
        <v>5248</v>
      </c>
      <c r="H65" s="114">
        <v>5234</v>
      </c>
      <c r="I65" s="114">
        <v>5196</v>
      </c>
      <c r="J65" s="140">
        <v>5066</v>
      </c>
      <c r="K65" s="114">
        <v>303</v>
      </c>
      <c r="L65" s="116">
        <v>5.9810501381760757</v>
      </c>
    </row>
    <row r="66" spans="1:12" s="110" customFormat="1" ht="15" customHeight="1" x14ac:dyDescent="0.2">
      <c r="A66" s="120"/>
      <c r="B66" s="119"/>
      <c r="C66" s="258" t="s">
        <v>106</v>
      </c>
      <c r="E66" s="113">
        <v>54.721549636803871</v>
      </c>
      <c r="F66" s="115">
        <v>2938</v>
      </c>
      <c r="G66" s="114">
        <v>2888</v>
      </c>
      <c r="H66" s="114">
        <v>2875</v>
      </c>
      <c r="I66" s="114">
        <v>2829</v>
      </c>
      <c r="J66" s="140">
        <v>2786</v>
      </c>
      <c r="K66" s="114">
        <v>152</v>
      </c>
      <c r="L66" s="116">
        <v>5.4558506819813353</v>
      </c>
    </row>
    <row r="67" spans="1:12" s="110" customFormat="1" ht="15" customHeight="1" x14ac:dyDescent="0.2">
      <c r="A67" s="120"/>
      <c r="B67" s="119"/>
      <c r="C67" s="258" t="s">
        <v>107</v>
      </c>
      <c r="E67" s="113">
        <v>45.278450363196129</v>
      </c>
      <c r="F67" s="115">
        <v>2431</v>
      </c>
      <c r="G67" s="114">
        <v>2360</v>
      </c>
      <c r="H67" s="114">
        <v>2359</v>
      </c>
      <c r="I67" s="114">
        <v>2367</v>
      </c>
      <c r="J67" s="140">
        <v>2280</v>
      </c>
      <c r="K67" s="114">
        <v>151</v>
      </c>
      <c r="L67" s="116">
        <v>6.6228070175438596</v>
      </c>
    </row>
    <row r="68" spans="1:12" s="110" customFormat="1" ht="15" customHeight="1" x14ac:dyDescent="0.2">
      <c r="A68" s="120"/>
      <c r="B68" s="119"/>
      <c r="C68" s="258" t="s">
        <v>105</v>
      </c>
      <c r="D68" s="110" t="s">
        <v>202</v>
      </c>
      <c r="E68" s="113">
        <v>26.168746507729558</v>
      </c>
      <c r="F68" s="115">
        <v>1405</v>
      </c>
      <c r="G68" s="114">
        <v>1342</v>
      </c>
      <c r="H68" s="114">
        <v>1334</v>
      </c>
      <c r="I68" s="114">
        <v>1303</v>
      </c>
      <c r="J68" s="140">
        <v>1226</v>
      </c>
      <c r="K68" s="114">
        <v>179</v>
      </c>
      <c r="L68" s="116">
        <v>14.600326264274061</v>
      </c>
    </row>
    <row r="69" spans="1:12" s="110" customFormat="1" ht="15" customHeight="1" x14ac:dyDescent="0.2">
      <c r="A69" s="120"/>
      <c r="B69" s="119"/>
      <c r="C69" s="258"/>
      <c r="D69" s="267" t="s">
        <v>198</v>
      </c>
      <c r="E69" s="113">
        <v>52.028469750889677</v>
      </c>
      <c r="F69" s="115">
        <v>731</v>
      </c>
      <c r="G69" s="114">
        <v>704</v>
      </c>
      <c r="H69" s="114">
        <v>693</v>
      </c>
      <c r="I69" s="114">
        <v>668</v>
      </c>
      <c r="J69" s="140">
        <v>635</v>
      </c>
      <c r="K69" s="114">
        <v>96</v>
      </c>
      <c r="L69" s="116">
        <v>15.118110236220472</v>
      </c>
    </row>
    <row r="70" spans="1:12" s="110" customFormat="1" ht="15" customHeight="1" x14ac:dyDescent="0.2">
      <c r="A70" s="120"/>
      <c r="B70" s="119"/>
      <c r="C70" s="258"/>
      <c r="D70" s="267" t="s">
        <v>199</v>
      </c>
      <c r="E70" s="113">
        <v>47.971530249110323</v>
      </c>
      <c r="F70" s="115">
        <v>674</v>
      </c>
      <c r="G70" s="114">
        <v>638</v>
      </c>
      <c r="H70" s="114">
        <v>641</v>
      </c>
      <c r="I70" s="114">
        <v>635</v>
      </c>
      <c r="J70" s="140">
        <v>591</v>
      </c>
      <c r="K70" s="114">
        <v>83</v>
      </c>
      <c r="L70" s="116">
        <v>14.043993231810491</v>
      </c>
    </row>
    <row r="71" spans="1:12" s="110" customFormat="1" ht="15" customHeight="1" x14ac:dyDescent="0.2">
      <c r="A71" s="120"/>
      <c r="B71" s="119"/>
      <c r="C71" s="258"/>
      <c r="D71" s="110" t="s">
        <v>203</v>
      </c>
      <c r="E71" s="113">
        <v>68.187744458930894</v>
      </c>
      <c r="F71" s="115">
        <v>3661</v>
      </c>
      <c r="G71" s="114">
        <v>3601</v>
      </c>
      <c r="H71" s="114">
        <v>3588</v>
      </c>
      <c r="I71" s="114">
        <v>3589</v>
      </c>
      <c r="J71" s="140">
        <v>3544</v>
      </c>
      <c r="K71" s="114">
        <v>117</v>
      </c>
      <c r="L71" s="116">
        <v>3.3013544018058689</v>
      </c>
    </row>
    <row r="72" spans="1:12" s="110" customFormat="1" ht="15" customHeight="1" x14ac:dyDescent="0.2">
      <c r="A72" s="120"/>
      <c r="B72" s="119"/>
      <c r="C72" s="258"/>
      <c r="D72" s="267" t="s">
        <v>198</v>
      </c>
      <c r="E72" s="113">
        <v>55.340071018847311</v>
      </c>
      <c r="F72" s="115">
        <v>2026</v>
      </c>
      <c r="G72" s="114">
        <v>2002</v>
      </c>
      <c r="H72" s="114">
        <v>1998</v>
      </c>
      <c r="I72" s="114">
        <v>1983</v>
      </c>
      <c r="J72" s="140">
        <v>1980</v>
      </c>
      <c r="K72" s="114">
        <v>46</v>
      </c>
      <c r="L72" s="116">
        <v>2.3232323232323231</v>
      </c>
    </row>
    <row r="73" spans="1:12" s="110" customFormat="1" ht="15" customHeight="1" x14ac:dyDescent="0.2">
      <c r="A73" s="120"/>
      <c r="B73" s="119"/>
      <c r="C73" s="258"/>
      <c r="D73" s="267" t="s">
        <v>199</v>
      </c>
      <c r="E73" s="113">
        <v>44.659928981152689</v>
      </c>
      <c r="F73" s="115">
        <v>1635</v>
      </c>
      <c r="G73" s="114">
        <v>1599</v>
      </c>
      <c r="H73" s="114">
        <v>1590</v>
      </c>
      <c r="I73" s="114">
        <v>1606</v>
      </c>
      <c r="J73" s="140">
        <v>1564</v>
      </c>
      <c r="K73" s="114">
        <v>71</v>
      </c>
      <c r="L73" s="116">
        <v>4.539641943734015</v>
      </c>
    </row>
    <row r="74" spans="1:12" s="110" customFormat="1" ht="15" customHeight="1" x14ac:dyDescent="0.2">
      <c r="A74" s="120"/>
      <c r="B74" s="119"/>
      <c r="C74" s="258"/>
      <c r="D74" s="110" t="s">
        <v>204</v>
      </c>
      <c r="E74" s="113">
        <v>5.6435090333395417</v>
      </c>
      <c r="F74" s="115">
        <v>303</v>
      </c>
      <c r="G74" s="114">
        <v>305</v>
      </c>
      <c r="H74" s="114">
        <v>312</v>
      </c>
      <c r="I74" s="114">
        <v>304</v>
      </c>
      <c r="J74" s="140">
        <v>296</v>
      </c>
      <c r="K74" s="114">
        <v>7</v>
      </c>
      <c r="L74" s="116">
        <v>2.3648648648648649</v>
      </c>
    </row>
    <row r="75" spans="1:12" s="110" customFormat="1" ht="15" customHeight="1" x14ac:dyDescent="0.2">
      <c r="A75" s="120"/>
      <c r="B75" s="119"/>
      <c r="C75" s="258"/>
      <c r="D75" s="267" t="s">
        <v>198</v>
      </c>
      <c r="E75" s="113">
        <v>59.735973597359738</v>
      </c>
      <c r="F75" s="115">
        <v>181</v>
      </c>
      <c r="G75" s="114">
        <v>182</v>
      </c>
      <c r="H75" s="114">
        <v>184</v>
      </c>
      <c r="I75" s="114">
        <v>178</v>
      </c>
      <c r="J75" s="140">
        <v>171</v>
      </c>
      <c r="K75" s="114">
        <v>10</v>
      </c>
      <c r="L75" s="116">
        <v>5.8479532163742691</v>
      </c>
    </row>
    <row r="76" spans="1:12" s="110" customFormat="1" ht="15" customHeight="1" x14ac:dyDescent="0.2">
      <c r="A76" s="120"/>
      <c r="B76" s="119"/>
      <c r="C76" s="258"/>
      <c r="D76" s="267" t="s">
        <v>199</v>
      </c>
      <c r="E76" s="113">
        <v>40.264026402640262</v>
      </c>
      <c r="F76" s="115">
        <v>122</v>
      </c>
      <c r="G76" s="114">
        <v>123</v>
      </c>
      <c r="H76" s="114">
        <v>128</v>
      </c>
      <c r="I76" s="114">
        <v>126</v>
      </c>
      <c r="J76" s="140">
        <v>125</v>
      </c>
      <c r="K76" s="114">
        <v>-3</v>
      </c>
      <c r="L76" s="116">
        <v>-2.4</v>
      </c>
    </row>
    <row r="77" spans="1:12" s="110" customFormat="1" ht="15" customHeight="1" x14ac:dyDescent="0.2">
      <c r="A77" s="534"/>
      <c r="B77" s="119" t="s">
        <v>205</v>
      </c>
      <c r="C77" s="268"/>
      <c r="D77" s="182"/>
      <c r="E77" s="113">
        <v>7.0235430145883049</v>
      </c>
      <c r="F77" s="115">
        <v>2855</v>
      </c>
      <c r="G77" s="114">
        <v>2812</v>
      </c>
      <c r="H77" s="114">
        <v>2983</v>
      </c>
      <c r="I77" s="114">
        <v>2928</v>
      </c>
      <c r="J77" s="140">
        <v>2907</v>
      </c>
      <c r="K77" s="114">
        <v>-52</v>
      </c>
      <c r="L77" s="116">
        <v>-1.7887856897144823</v>
      </c>
    </row>
    <row r="78" spans="1:12" s="110" customFormat="1" ht="15" customHeight="1" x14ac:dyDescent="0.2">
      <c r="A78" s="120"/>
      <c r="B78" s="119"/>
      <c r="C78" s="268" t="s">
        <v>106</v>
      </c>
      <c r="D78" s="182"/>
      <c r="E78" s="113">
        <v>62.591943957968475</v>
      </c>
      <c r="F78" s="115">
        <v>1787</v>
      </c>
      <c r="G78" s="114">
        <v>1750</v>
      </c>
      <c r="H78" s="114">
        <v>1887</v>
      </c>
      <c r="I78" s="114">
        <v>1831</v>
      </c>
      <c r="J78" s="140">
        <v>1791</v>
      </c>
      <c r="K78" s="114">
        <v>-4</v>
      </c>
      <c r="L78" s="116">
        <v>-0.22333891680625348</v>
      </c>
    </row>
    <row r="79" spans="1:12" s="110" customFormat="1" ht="15" customHeight="1" x14ac:dyDescent="0.2">
      <c r="A79" s="123"/>
      <c r="B79" s="124"/>
      <c r="C79" s="260" t="s">
        <v>107</v>
      </c>
      <c r="D79" s="261"/>
      <c r="E79" s="125">
        <v>37.408056042031525</v>
      </c>
      <c r="F79" s="143">
        <v>1068</v>
      </c>
      <c r="G79" s="144">
        <v>1062</v>
      </c>
      <c r="H79" s="144">
        <v>1096</v>
      </c>
      <c r="I79" s="144">
        <v>1097</v>
      </c>
      <c r="J79" s="145">
        <v>1116</v>
      </c>
      <c r="K79" s="144">
        <v>-48</v>
      </c>
      <c r="L79" s="146">
        <v>-4.301075268817204</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86:L86"/>
    <mergeCell ref="A35:D35"/>
    <mergeCell ref="A41:D41"/>
    <mergeCell ref="A44:D44"/>
    <mergeCell ref="A47:D47"/>
    <mergeCell ref="A50:D50"/>
    <mergeCell ref="A85:L85"/>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3" t="s">
        <v>104</v>
      </c>
      <c r="B11" s="614"/>
      <c r="C11" s="285">
        <v>100</v>
      </c>
      <c r="D11" s="115">
        <v>40649</v>
      </c>
      <c r="E11" s="114">
        <v>40242</v>
      </c>
      <c r="F11" s="114">
        <v>40853</v>
      </c>
      <c r="G11" s="114">
        <v>40189</v>
      </c>
      <c r="H11" s="140">
        <v>40073</v>
      </c>
      <c r="I11" s="115">
        <v>576</v>
      </c>
      <c r="J11" s="116">
        <v>1.4373767873630625</v>
      </c>
    </row>
    <row r="12" spans="1:15" s="110" customFormat="1" ht="24.95" customHeight="1" x14ac:dyDescent="0.2">
      <c r="A12" s="193" t="s">
        <v>132</v>
      </c>
      <c r="B12" s="194" t="s">
        <v>133</v>
      </c>
      <c r="C12" s="113">
        <v>1.1193387291200276</v>
      </c>
      <c r="D12" s="115">
        <v>455</v>
      </c>
      <c r="E12" s="114">
        <v>409</v>
      </c>
      <c r="F12" s="114">
        <v>560</v>
      </c>
      <c r="G12" s="114">
        <v>542</v>
      </c>
      <c r="H12" s="140">
        <v>436</v>
      </c>
      <c r="I12" s="115">
        <v>19</v>
      </c>
      <c r="J12" s="116">
        <v>4.3577981651376145</v>
      </c>
    </row>
    <row r="13" spans="1:15" s="110" customFormat="1" ht="24.95" customHeight="1" x14ac:dyDescent="0.2">
      <c r="A13" s="193" t="s">
        <v>134</v>
      </c>
      <c r="B13" s="199" t="s">
        <v>214</v>
      </c>
      <c r="C13" s="113">
        <v>1.4022485177987158</v>
      </c>
      <c r="D13" s="115">
        <v>570</v>
      </c>
      <c r="E13" s="114">
        <v>541</v>
      </c>
      <c r="F13" s="114">
        <v>577</v>
      </c>
      <c r="G13" s="114">
        <v>556</v>
      </c>
      <c r="H13" s="140">
        <v>543</v>
      </c>
      <c r="I13" s="115">
        <v>27</v>
      </c>
      <c r="J13" s="116">
        <v>4.972375690607735</v>
      </c>
    </row>
    <row r="14" spans="1:15" s="287" customFormat="1" ht="24" customHeight="1" x14ac:dyDescent="0.2">
      <c r="A14" s="193" t="s">
        <v>215</v>
      </c>
      <c r="B14" s="199" t="s">
        <v>137</v>
      </c>
      <c r="C14" s="113">
        <v>24.47292676326601</v>
      </c>
      <c r="D14" s="115">
        <v>9948</v>
      </c>
      <c r="E14" s="114">
        <v>10064</v>
      </c>
      <c r="F14" s="114">
        <v>10074</v>
      </c>
      <c r="G14" s="114">
        <v>9906</v>
      </c>
      <c r="H14" s="140">
        <v>9911</v>
      </c>
      <c r="I14" s="115">
        <v>37</v>
      </c>
      <c r="J14" s="116">
        <v>0.37332257088083948</v>
      </c>
      <c r="K14" s="110"/>
      <c r="L14" s="110"/>
      <c r="M14" s="110"/>
      <c r="N14" s="110"/>
      <c r="O14" s="110"/>
    </row>
    <row r="15" spans="1:15" s="110" customFormat="1" ht="24.75" customHeight="1" x14ac:dyDescent="0.2">
      <c r="A15" s="193" t="s">
        <v>216</v>
      </c>
      <c r="B15" s="199" t="s">
        <v>217</v>
      </c>
      <c r="C15" s="113">
        <v>8.0444783389505279</v>
      </c>
      <c r="D15" s="115">
        <v>3270</v>
      </c>
      <c r="E15" s="114">
        <v>3348</v>
      </c>
      <c r="F15" s="114">
        <v>3361</v>
      </c>
      <c r="G15" s="114">
        <v>3295</v>
      </c>
      <c r="H15" s="140">
        <v>3277</v>
      </c>
      <c r="I15" s="115">
        <v>-7</v>
      </c>
      <c r="J15" s="116">
        <v>-0.21361000915471468</v>
      </c>
    </row>
    <row r="16" spans="1:15" s="287" customFormat="1" ht="24.95" customHeight="1" x14ac:dyDescent="0.2">
      <c r="A16" s="193" t="s">
        <v>218</v>
      </c>
      <c r="B16" s="199" t="s">
        <v>141</v>
      </c>
      <c r="C16" s="113">
        <v>13.860119560136781</v>
      </c>
      <c r="D16" s="115">
        <v>5634</v>
      </c>
      <c r="E16" s="114">
        <v>5686</v>
      </c>
      <c r="F16" s="114">
        <v>5661</v>
      </c>
      <c r="G16" s="114">
        <v>5565</v>
      </c>
      <c r="H16" s="140">
        <v>5583</v>
      </c>
      <c r="I16" s="115">
        <v>51</v>
      </c>
      <c r="J16" s="116">
        <v>0.91348737238044064</v>
      </c>
      <c r="K16" s="110"/>
      <c r="L16" s="110"/>
      <c r="M16" s="110"/>
      <c r="N16" s="110"/>
      <c r="O16" s="110"/>
    </row>
    <row r="17" spans="1:15" s="110" customFormat="1" ht="24.95" customHeight="1" x14ac:dyDescent="0.2">
      <c r="A17" s="193" t="s">
        <v>219</v>
      </c>
      <c r="B17" s="199" t="s">
        <v>220</v>
      </c>
      <c r="C17" s="113">
        <v>2.5683288641787008</v>
      </c>
      <c r="D17" s="115">
        <v>1044</v>
      </c>
      <c r="E17" s="114">
        <v>1030</v>
      </c>
      <c r="F17" s="114">
        <v>1052</v>
      </c>
      <c r="G17" s="114">
        <v>1046</v>
      </c>
      <c r="H17" s="140">
        <v>1051</v>
      </c>
      <c r="I17" s="115">
        <v>-7</v>
      </c>
      <c r="J17" s="116">
        <v>-0.66603235014272122</v>
      </c>
    </row>
    <row r="18" spans="1:15" s="287" customFormat="1" ht="24.95" customHeight="1" x14ac:dyDescent="0.2">
      <c r="A18" s="201" t="s">
        <v>144</v>
      </c>
      <c r="B18" s="202" t="s">
        <v>145</v>
      </c>
      <c r="C18" s="113">
        <v>8.1920834460872349</v>
      </c>
      <c r="D18" s="115">
        <v>3330</v>
      </c>
      <c r="E18" s="114">
        <v>3243</v>
      </c>
      <c r="F18" s="114">
        <v>3363</v>
      </c>
      <c r="G18" s="114">
        <v>3290</v>
      </c>
      <c r="H18" s="140">
        <v>3222</v>
      </c>
      <c r="I18" s="115">
        <v>108</v>
      </c>
      <c r="J18" s="116">
        <v>3.3519553072625698</v>
      </c>
      <c r="K18" s="110"/>
      <c r="L18" s="110"/>
      <c r="M18" s="110"/>
      <c r="N18" s="110"/>
      <c r="O18" s="110"/>
    </row>
    <row r="19" spans="1:15" s="110" customFormat="1" ht="24.95" customHeight="1" x14ac:dyDescent="0.2">
      <c r="A19" s="193" t="s">
        <v>146</v>
      </c>
      <c r="B19" s="199" t="s">
        <v>147</v>
      </c>
      <c r="C19" s="113">
        <v>16.172599571945188</v>
      </c>
      <c r="D19" s="115">
        <v>6574</v>
      </c>
      <c r="E19" s="114">
        <v>6460</v>
      </c>
      <c r="F19" s="114">
        <v>6602</v>
      </c>
      <c r="G19" s="114">
        <v>6481</v>
      </c>
      <c r="H19" s="140">
        <v>6624</v>
      </c>
      <c r="I19" s="115">
        <v>-50</v>
      </c>
      <c r="J19" s="116">
        <v>-0.75483091787439616</v>
      </c>
    </row>
    <row r="20" spans="1:15" s="287" customFormat="1" ht="24.95" customHeight="1" x14ac:dyDescent="0.2">
      <c r="A20" s="193" t="s">
        <v>148</v>
      </c>
      <c r="B20" s="199" t="s">
        <v>149</v>
      </c>
      <c r="C20" s="113">
        <v>6.0321287116534235</v>
      </c>
      <c r="D20" s="115">
        <v>2452</v>
      </c>
      <c r="E20" s="114">
        <v>2386</v>
      </c>
      <c r="F20" s="114">
        <v>2395</v>
      </c>
      <c r="G20" s="114">
        <v>2337</v>
      </c>
      <c r="H20" s="140">
        <v>2304</v>
      </c>
      <c r="I20" s="115">
        <v>148</v>
      </c>
      <c r="J20" s="116">
        <v>6.4236111111111107</v>
      </c>
      <c r="K20" s="110"/>
      <c r="L20" s="110"/>
      <c r="M20" s="110"/>
      <c r="N20" s="110"/>
      <c r="O20" s="110"/>
    </row>
    <row r="21" spans="1:15" s="110" customFormat="1" ht="24.95" customHeight="1" x14ac:dyDescent="0.2">
      <c r="A21" s="201" t="s">
        <v>150</v>
      </c>
      <c r="B21" s="202" t="s">
        <v>151</v>
      </c>
      <c r="C21" s="113">
        <v>2.5781692046544809</v>
      </c>
      <c r="D21" s="115">
        <v>1048</v>
      </c>
      <c r="E21" s="114">
        <v>1048</v>
      </c>
      <c r="F21" s="114">
        <v>1094</v>
      </c>
      <c r="G21" s="114">
        <v>1087</v>
      </c>
      <c r="H21" s="140">
        <v>1043</v>
      </c>
      <c r="I21" s="115">
        <v>5</v>
      </c>
      <c r="J21" s="116">
        <v>0.4793863854266539</v>
      </c>
    </row>
    <row r="22" spans="1:15" s="110" customFormat="1" ht="24.95" customHeight="1" x14ac:dyDescent="0.2">
      <c r="A22" s="201" t="s">
        <v>152</v>
      </c>
      <c r="B22" s="199" t="s">
        <v>153</v>
      </c>
      <c r="C22" s="113">
        <v>2.7995768653595414</v>
      </c>
      <c r="D22" s="115">
        <v>1138</v>
      </c>
      <c r="E22" s="114">
        <v>1121</v>
      </c>
      <c r="F22" s="114">
        <v>1110</v>
      </c>
      <c r="G22" s="114">
        <v>1085</v>
      </c>
      <c r="H22" s="140">
        <v>1076</v>
      </c>
      <c r="I22" s="115">
        <v>62</v>
      </c>
      <c r="J22" s="116">
        <v>5.7620817843866172</v>
      </c>
    </row>
    <row r="23" spans="1:15" s="110" customFormat="1" ht="24.95" customHeight="1" x14ac:dyDescent="0.2">
      <c r="A23" s="193" t="s">
        <v>154</v>
      </c>
      <c r="B23" s="199" t="s">
        <v>155</v>
      </c>
      <c r="C23" s="113">
        <v>1.5203326035080813</v>
      </c>
      <c r="D23" s="115">
        <v>618</v>
      </c>
      <c r="E23" s="114">
        <v>564</v>
      </c>
      <c r="F23" s="114">
        <v>569</v>
      </c>
      <c r="G23" s="114">
        <v>565</v>
      </c>
      <c r="H23" s="140">
        <v>571</v>
      </c>
      <c r="I23" s="115">
        <v>47</v>
      </c>
      <c r="J23" s="116">
        <v>8.2311733800350257</v>
      </c>
    </row>
    <row r="24" spans="1:15" s="110" customFormat="1" ht="24.95" customHeight="1" x14ac:dyDescent="0.2">
      <c r="A24" s="193" t="s">
        <v>156</v>
      </c>
      <c r="B24" s="199" t="s">
        <v>221</v>
      </c>
      <c r="C24" s="113">
        <v>12.77768210780093</v>
      </c>
      <c r="D24" s="115">
        <v>5194</v>
      </c>
      <c r="E24" s="114">
        <v>5176</v>
      </c>
      <c r="F24" s="114">
        <v>5170</v>
      </c>
      <c r="G24" s="114">
        <v>5115</v>
      </c>
      <c r="H24" s="140">
        <v>5083</v>
      </c>
      <c r="I24" s="115">
        <v>111</v>
      </c>
      <c r="J24" s="116">
        <v>2.183749754082235</v>
      </c>
    </row>
    <row r="25" spans="1:15" s="110" customFormat="1" ht="24.95" customHeight="1" x14ac:dyDescent="0.2">
      <c r="A25" s="193" t="s">
        <v>222</v>
      </c>
      <c r="B25" s="204" t="s">
        <v>159</v>
      </c>
      <c r="C25" s="113">
        <v>2.4699254594208959</v>
      </c>
      <c r="D25" s="115">
        <v>1004</v>
      </c>
      <c r="E25" s="114">
        <v>976</v>
      </c>
      <c r="F25" s="114">
        <v>1017</v>
      </c>
      <c r="G25" s="114">
        <v>1013</v>
      </c>
      <c r="H25" s="140">
        <v>1066</v>
      </c>
      <c r="I25" s="115">
        <v>-62</v>
      </c>
      <c r="J25" s="116">
        <v>-5.8161350844277671</v>
      </c>
    </row>
    <row r="26" spans="1:15" s="110" customFormat="1" ht="24.95" customHeight="1" x14ac:dyDescent="0.2">
      <c r="A26" s="201">
        <v>782.78300000000002</v>
      </c>
      <c r="B26" s="203" t="s">
        <v>160</v>
      </c>
      <c r="C26" s="113">
        <v>0.40345395950699892</v>
      </c>
      <c r="D26" s="115">
        <v>164</v>
      </c>
      <c r="E26" s="114">
        <v>164</v>
      </c>
      <c r="F26" s="114">
        <v>191</v>
      </c>
      <c r="G26" s="114">
        <v>181</v>
      </c>
      <c r="H26" s="140">
        <v>217</v>
      </c>
      <c r="I26" s="115">
        <v>-53</v>
      </c>
      <c r="J26" s="116">
        <v>-24.423963133640552</v>
      </c>
    </row>
    <row r="27" spans="1:15" s="110" customFormat="1" ht="24.95" customHeight="1" x14ac:dyDescent="0.2">
      <c r="A27" s="193" t="s">
        <v>161</v>
      </c>
      <c r="B27" s="199" t="s">
        <v>223</v>
      </c>
      <c r="C27" s="113">
        <v>4.7282835986125118</v>
      </c>
      <c r="D27" s="115">
        <v>1922</v>
      </c>
      <c r="E27" s="114">
        <v>1924</v>
      </c>
      <c r="F27" s="114">
        <v>1931</v>
      </c>
      <c r="G27" s="114">
        <v>1962</v>
      </c>
      <c r="H27" s="140">
        <v>1951</v>
      </c>
      <c r="I27" s="115">
        <v>-29</v>
      </c>
      <c r="J27" s="116">
        <v>-1.4864172219374681</v>
      </c>
    </row>
    <row r="28" spans="1:15" s="110" customFormat="1" ht="24.95" customHeight="1" x14ac:dyDescent="0.2">
      <c r="A28" s="193" t="s">
        <v>163</v>
      </c>
      <c r="B28" s="199" t="s">
        <v>164</v>
      </c>
      <c r="C28" s="113">
        <v>3.4022977195010946</v>
      </c>
      <c r="D28" s="115">
        <v>1383</v>
      </c>
      <c r="E28" s="114">
        <v>1364</v>
      </c>
      <c r="F28" s="114">
        <v>1366</v>
      </c>
      <c r="G28" s="114">
        <v>1332</v>
      </c>
      <c r="H28" s="140">
        <v>1329</v>
      </c>
      <c r="I28" s="115">
        <v>54</v>
      </c>
      <c r="J28" s="116">
        <v>4.0632054176072234</v>
      </c>
    </row>
    <row r="29" spans="1:15" s="110" customFormat="1" ht="24.95" customHeight="1" x14ac:dyDescent="0.2">
      <c r="A29" s="193">
        <v>86</v>
      </c>
      <c r="B29" s="199" t="s">
        <v>165</v>
      </c>
      <c r="C29" s="113">
        <v>4.1944451278014219</v>
      </c>
      <c r="D29" s="115">
        <v>1705</v>
      </c>
      <c r="E29" s="114">
        <v>1706</v>
      </c>
      <c r="F29" s="114">
        <v>1709</v>
      </c>
      <c r="G29" s="114">
        <v>1671</v>
      </c>
      <c r="H29" s="140">
        <v>1665</v>
      </c>
      <c r="I29" s="115">
        <v>40</v>
      </c>
      <c r="J29" s="116">
        <v>2.4024024024024024</v>
      </c>
    </row>
    <row r="30" spans="1:15" s="110" customFormat="1" ht="24.95" customHeight="1" x14ac:dyDescent="0.2">
      <c r="A30" s="193">
        <v>87.88</v>
      </c>
      <c r="B30" s="204" t="s">
        <v>166</v>
      </c>
      <c r="C30" s="113">
        <v>5.3310044527540654</v>
      </c>
      <c r="D30" s="115">
        <v>2167</v>
      </c>
      <c r="E30" s="114">
        <v>2155</v>
      </c>
      <c r="F30" s="114">
        <v>2159</v>
      </c>
      <c r="G30" s="114">
        <v>2120</v>
      </c>
      <c r="H30" s="140">
        <v>2115</v>
      </c>
      <c r="I30" s="115">
        <v>52</v>
      </c>
      <c r="J30" s="116">
        <v>2.458628841607565</v>
      </c>
    </row>
    <row r="31" spans="1:15" s="110" customFormat="1" ht="24.95" customHeight="1" x14ac:dyDescent="0.2">
      <c r="A31" s="193" t="s">
        <v>167</v>
      </c>
      <c r="B31" s="199" t="s">
        <v>168</v>
      </c>
      <c r="C31" s="113">
        <v>2.403503161209378</v>
      </c>
      <c r="D31" s="115">
        <v>977</v>
      </c>
      <c r="E31" s="114">
        <v>941</v>
      </c>
      <c r="F31" s="114">
        <v>966</v>
      </c>
      <c r="G31" s="114">
        <v>946</v>
      </c>
      <c r="H31" s="140">
        <v>917</v>
      </c>
      <c r="I31" s="115">
        <v>60</v>
      </c>
      <c r="J31" s="116">
        <v>6.5430752453653218</v>
      </c>
    </row>
    <row r="32" spans="1:15" s="110" customFormat="1" ht="24.95" customHeight="1" x14ac:dyDescent="0.2">
      <c r="A32" s="193"/>
      <c r="B32" s="288" t="s">
        <v>224</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1.1193387291200276</v>
      </c>
      <c r="D34" s="115">
        <v>455</v>
      </c>
      <c r="E34" s="114">
        <v>409</v>
      </c>
      <c r="F34" s="114">
        <v>560</v>
      </c>
      <c r="G34" s="114">
        <v>542</v>
      </c>
      <c r="H34" s="140">
        <v>436</v>
      </c>
      <c r="I34" s="115">
        <v>19</v>
      </c>
      <c r="J34" s="116">
        <v>4.3577981651376145</v>
      </c>
    </row>
    <row r="35" spans="1:10" s="110" customFormat="1" ht="24.95" customHeight="1" x14ac:dyDescent="0.2">
      <c r="A35" s="292" t="s">
        <v>171</v>
      </c>
      <c r="B35" s="293" t="s">
        <v>172</v>
      </c>
      <c r="C35" s="113">
        <v>34.067258727151959</v>
      </c>
      <c r="D35" s="115">
        <v>13848</v>
      </c>
      <c r="E35" s="114">
        <v>13848</v>
      </c>
      <c r="F35" s="114">
        <v>14014</v>
      </c>
      <c r="G35" s="114">
        <v>13752</v>
      </c>
      <c r="H35" s="140">
        <v>13676</v>
      </c>
      <c r="I35" s="115">
        <v>172</v>
      </c>
      <c r="J35" s="116">
        <v>1.2576776835331969</v>
      </c>
    </row>
    <row r="36" spans="1:10" s="110" customFormat="1" ht="24.95" customHeight="1" x14ac:dyDescent="0.2">
      <c r="A36" s="294" t="s">
        <v>173</v>
      </c>
      <c r="B36" s="295" t="s">
        <v>174</v>
      </c>
      <c r="C36" s="125">
        <v>64.813402543728017</v>
      </c>
      <c r="D36" s="143">
        <v>26346</v>
      </c>
      <c r="E36" s="144">
        <v>25985</v>
      </c>
      <c r="F36" s="144">
        <v>26279</v>
      </c>
      <c r="G36" s="144">
        <v>25895</v>
      </c>
      <c r="H36" s="145">
        <v>25961</v>
      </c>
      <c r="I36" s="143">
        <v>385</v>
      </c>
      <c r="J36" s="146">
        <v>1.4829937213512576</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2020-09-25T12:05:41Z</dcterms:created>
  <dcterms:modified xsi:type="dcterms:W3CDTF">2020-09-28T08:12:11Z</dcterms:modified>
</cp:coreProperties>
</file>