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G73" i="24"/>
  <c r="F73" i="24"/>
  <c r="J73" i="24" s="1"/>
  <c r="E73" i="24"/>
  <c r="L72" i="24"/>
  <c r="H72" i="24" s="1"/>
  <c r="J72" i="24" s="1"/>
  <c r="G72" i="24"/>
  <c r="F72" i="24"/>
  <c r="E72" i="24"/>
  <c r="L71" i="24"/>
  <c r="H71" i="24" s="1"/>
  <c r="J71" i="24"/>
  <c r="G71" i="24"/>
  <c r="F71" i="24"/>
  <c r="E71" i="24"/>
  <c r="L70" i="24"/>
  <c r="H70" i="24" s="1"/>
  <c r="J70" i="24" s="1"/>
  <c r="G70" i="24"/>
  <c r="F70" i="24"/>
  <c r="E70" i="24"/>
  <c r="L69" i="24"/>
  <c r="H69" i="24" s="1"/>
  <c r="J69" i="24" s="1"/>
  <c r="G69" i="24"/>
  <c r="F69" i="24"/>
  <c r="E69" i="24"/>
  <c r="L68" i="24"/>
  <c r="H68" i="24" s="1"/>
  <c r="J68" i="24"/>
  <c r="G68" i="24"/>
  <c r="F68" i="24"/>
  <c r="E68" i="24"/>
  <c r="L67" i="24"/>
  <c r="H67" i="24" s="1"/>
  <c r="J67" i="24" s="1"/>
  <c r="G67" i="24"/>
  <c r="F67" i="24"/>
  <c r="E67" i="24"/>
  <c r="L66" i="24"/>
  <c r="H66" i="24" s="1"/>
  <c r="G66" i="24"/>
  <c r="F66" i="24"/>
  <c r="E66" i="24"/>
  <c r="L65" i="24"/>
  <c r="H65" i="24" s="1"/>
  <c r="J65" i="24" s="1"/>
  <c r="G65" i="24"/>
  <c r="F65" i="24"/>
  <c r="E65" i="24"/>
  <c r="L64" i="24"/>
  <c r="H64" i="24" s="1"/>
  <c r="J64" i="24"/>
  <c r="G64" i="24"/>
  <c r="F64" i="24"/>
  <c r="E64" i="24"/>
  <c r="L63" i="24"/>
  <c r="H63" i="24" s="1"/>
  <c r="J63" i="24" s="1"/>
  <c r="G63" i="24"/>
  <c r="F63" i="24"/>
  <c r="E63" i="24"/>
  <c r="L62" i="24"/>
  <c r="H62" i="24" s="1"/>
  <c r="J62" i="24" s="1"/>
  <c r="G62" i="24"/>
  <c r="F62" i="24"/>
  <c r="E62" i="24"/>
  <c r="L61" i="24"/>
  <c r="H61" i="24" s="1"/>
  <c r="G61" i="24"/>
  <c r="F61" i="24"/>
  <c r="J61" i="24" s="1"/>
  <c r="E61" i="24"/>
  <c r="L60" i="24"/>
  <c r="H60" i="24" s="1"/>
  <c r="J60" i="24" s="1"/>
  <c r="G60" i="24"/>
  <c r="F60" i="24"/>
  <c r="E60" i="24"/>
  <c r="L59" i="24"/>
  <c r="H59" i="24" s="1"/>
  <c r="J59" i="24" s="1"/>
  <c r="G59" i="24"/>
  <c r="F59" i="24"/>
  <c r="E59" i="24"/>
  <c r="L58" i="24"/>
  <c r="H58" i="24" s="1"/>
  <c r="G58" i="24"/>
  <c r="F58" i="24"/>
  <c r="E58" i="24"/>
  <c r="L57" i="24"/>
  <c r="H57" i="24" s="1"/>
  <c r="G57" i="24"/>
  <c r="F57" i="24"/>
  <c r="J57" i="24" s="1"/>
  <c r="E57" i="24"/>
  <c r="L56" i="24"/>
  <c r="H56" i="24" s="1"/>
  <c r="J56" i="24" s="1"/>
  <c r="G56" i="24"/>
  <c r="F56" i="24"/>
  <c r="E56" i="24"/>
  <c r="L55" i="24"/>
  <c r="H55" i="24" s="1"/>
  <c r="J55" i="24"/>
  <c r="G55" i="24"/>
  <c r="F55" i="24"/>
  <c r="E55" i="24"/>
  <c r="L54" i="24"/>
  <c r="H54" i="24" s="1"/>
  <c r="J54" i="24" s="1"/>
  <c r="G54" i="24"/>
  <c r="F54" i="24"/>
  <c r="E54" i="24"/>
  <c r="L53" i="24"/>
  <c r="H53" i="24" s="1"/>
  <c r="J53" i="24" s="1"/>
  <c r="G53" i="24"/>
  <c r="F53" i="24"/>
  <c r="E53" i="24"/>
  <c r="L52" i="24"/>
  <c r="H52" i="24" s="1"/>
  <c r="J52" i="24"/>
  <c r="G52" i="24"/>
  <c r="F52" i="24"/>
  <c r="E52" i="24"/>
  <c r="L51" i="24"/>
  <c r="H51" i="24" s="1"/>
  <c r="J51" i="24" s="1"/>
  <c r="G51" i="24"/>
  <c r="F51" i="24"/>
  <c r="E51" i="24"/>
  <c r="L44" i="24"/>
  <c r="G44" i="24"/>
  <c r="C44" i="24"/>
  <c r="M44" i="24" s="1"/>
  <c r="B44" i="24"/>
  <c r="D44" i="24" s="1"/>
  <c r="H43" i="24"/>
  <c r="C43" i="24"/>
  <c r="M43" i="24" s="1"/>
  <c r="B43" i="24"/>
  <c r="D43" i="24" s="1"/>
  <c r="L42" i="24"/>
  <c r="G42" i="24"/>
  <c r="C42" i="24"/>
  <c r="M42" i="24" s="1"/>
  <c r="B42" i="24"/>
  <c r="D42" i="24" s="1"/>
  <c r="H41" i="24"/>
  <c r="C41" i="24"/>
  <c r="M41" i="24" s="1"/>
  <c r="B41" i="24"/>
  <c r="D41" i="24" s="1"/>
  <c r="L40" i="24"/>
  <c r="G40" i="24"/>
  <c r="C40" i="24"/>
  <c r="M40" i="24" s="1"/>
  <c r="B40" i="24"/>
  <c r="M36" i="24"/>
  <c r="L36" i="24"/>
  <c r="K36" i="24"/>
  <c r="J36" i="24"/>
  <c r="I36" i="24"/>
  <c r="H36" i="24"/>
  <c r="G36" i="24"/>
  <c r="F36" i="24"/>
  <c r="E36" i="24"/>
  <c r="D36" i="24"/>
  <c r="K57" i="15"/>
  <c r="L57" i="15" s="1"/>
  <c r="C38" i="24"/>
  <c r="G38" i="24" s="1"/>
  <c r="C37" i="24"/>
  <c r="C35" i="24"/>
  <c r="C34" i="24"/>
  <c r="M34" i="24" s="1"/>
  <c r="C33" i="24"/>
  <c r="C32" i="24"/>
  <c r="C31" i="24"/>
  <c r="C30" i="24"/>
  <c r="M30" i="24" s="1"/>
  <c r="C29" i="24"/>
  <c r="C28" i="24"/>
  <c r="C27" i="24"/>
  <c r="C26" i="24"/>
  <c r="G26" i="24" s="1"/>
  <c r="C25" i="24"/>
  <c r="C24" i="24"/>
  <c r="C23" i="24"/>
  <c r="C22" i="24"/>
  <c r="C21" i="24"/>
  <c r="L21" i="24" s="1"/>
  <c r="C20" i="24"/>
  <c r="C19" i="24"/>
  <c r="C18" i="24"/>
  <c r="M18" i="24" s="1"/>
  <c r="C17" i="24"/>
  <c r="C16" i="24"/>
  <c r="C15" i="24"/>
  <c r="C9" i="24"/>
  <c r="C8" i="24"/>
  <c r="C7" i="24"/>
  <c r="B38" i="24"/>
  <c r="B37" i="24"/>
  <c r="B35" i="24"/>
  <c r="B34" i="24"/>
  <c r="B33" i="24"/>
  <c r="B32" i="24"/>
  <c r="B31" i="24"/>
  <c r="B30" i="24"/>
  <c r="B29" i="24"/>
  <c r="B28" i="24"/>
  <c r="B27" i="24"/>
  <c r="D27" i="24" s="1"/>
  <c r="B26" i="24"/>
  <c r="B25" i="24"/>
  <c r="B24" i="24"/>
  <c r="B23" i="24"/>
  <c r="K23" i="24" s="1"/>
  <c r="B22" i="24"/>
  <c r="B21" i="24"/>
  <c r="B20" i="24"/>
  <c r="B19" i="24"/>
  <c r="B18" i="24"/>
  <c r="B17" i="24"/>
  <c r="B16" i="24"/>
  <c r="B15" i="24"/>
  <c r="B9" i="24"/>
  <c r="B8" i="24"/>
  <c r="B7" i="24"/>
  <c r="D7" i="24" s="1"/>
  <c r="G34" i="24" l="1"/>
  <c r="I40" i="24"/>
  <c r="F41" i="24"/>
  <c r="K41" i="24"/>
  <c r="I42" i="24"/>
  <c r="F43" i="24"/>
  <c r="K43" i="24"/>
  <c r="I44" i="24"/>
  <c r="G18" i="24"/>
  <c r="G29" i="24"/>
  <c r="M29" i="24"/>
  <c r="E29" i="24"/>
  <c r="L29" i="24"/>
  <c r="I29" i="24"/>
  <c r="K8" i="24"/>
  <c r="J8" i="24"/>
  <c r="F8" i="24"/>
  <c r="D8" i="24"/>
  <c r="H8" i="24"/>
  <c r="K26" i="24"/>
  <c r="J26" i="24"/>
  <c r="F26" i="24"/>
  <c r="D26" i="24"/>
  <c r="H26" i="24"/>
  <c r="G9" i="24"/>
  <c r="M9" i="24"/>
  <c r="E9" i="24"/>
  <c r="L9" i="24"/>
  <c r="I9" i="24"/>
  <c r="K16" i="24"/>
  <c r="J16" i="24"/>
  <c r="F16" i="24"/>
  <c r="D16" i="24"/>
  <c r="H16" i="24"/>
  <c r="G31" i="24"/>
  <c r="M31" i="24"/>
  <c r="E31" i="24"/>
  <c r="L31" i="24"/>
  <c r="I31" i="24"/>
  <c r="F19" i="24"/>
  <c r="J19" i="24"/>
  <c r="H19" i="24"/>
  <c r="K19" i="24"/>
  <c r="D19" i="24"/>
  <c r="K22" i="24"/>
  <c r="J22" i="24"/>
  <c r="F22" i="24"/>
  <c r="D22" i="24"/>
  <c r="H22" i="24"/>
  <c r="K28" i="24"/>
  <c r="J28" i="24"/>
  <c r="F28" i="24"/>
  <c r="D28" i="24"/>
  <c r="H28" i="24"/>
  <c r="G21" i="24"/>
  <c r="M21" i="24"/>
  <c r="E21" i="24"/>
  <c r="I21" i="24"/>
  <c r="G25" i="24"/>
  <c r="M25" i="24"/>
  <c r="E25" i="24"/>
  <c r="L25" i="24"/>
  <c r="C45" i="24"/>
  <c r="C39" i="24"/>
  <c r="K58" i="24"/>
  <c r="I58" i="24"/>
  <c r="J58" i="24"/>
  <c r="F25" i="24"/>
  <c r="J25" i="24"/>
  <c r="H25" i="24"/>
  <c r="K25" i="24"/>
  <c r="D25" i="24"/>
  <c r="F31" i="24"/>
  <c r="J31" i="24"/>
  <c r="H31" i="24"/>
  <c r="K31" i="24"/>
  <c r="D31" i="24"/>
  <c r="K34" i="24"/>
  <c r="J34" i="24"/>
  <c r="F34" i="24"/>
  <c r="D34" i="24"/>
  <c r="H34" i="24"/>
  <c r="G7" i="24"/>
  <c r="M7" i="24"/>
  <c r="E7" i="24"/>
  <c r="L7" i="24"/>
  <c r="I7" i="24"/>
  <c r="I8" i="24"/>
  <c r="L8" i="24"/>
  <c r="G8" i="24"/>
  <c r="E8" i="24"/>
  <c r="M8" i="24"/>
  <c r="G15" i="24"/>
  <c r="M15" i="24"/>
  <c r="E15" i="24"/>
  <c r="L15" i="24"/>
  <c r="I15" i="24"/>
  <c r="I28" i="24"/>
  <c r="L28" i="24"/>
  <c r="G28" i="24"/>
  <c r="E28" i="24"/>
  <c r="M28" i="24"/>
  <c r="I32" i="24"/>
  <c r="L32" i="24"/>
  <c r="E32" i="24"/>
  <c r="M32" i="24"/>
  <c r="G32" i="24"/>
  <c r="G35" i="24"/>
  <c r="M35" i="24"/>
  <c r="E35" i="24"/>
  <c r="I35" i="24"/>
  <c r="L35" i="24"/>
  <c r="I25" i="24"/>
  <c r="D38" i="24"/>
  <c r="K38" i="24"/>
  <c r="H38" i="24"/>
  <c r="F38" i="24"/>
  <c r="J38" i="24"/>
  <c r="C14" i="24"/>
  <c r="C6" i="24"/>
  <c r="B14" i="24"/>
  <c r="B6" i="24"/>
  <c r="K20" i="24"/>
  <c r="J20" i="24"/>
  <c r="F20" i="24"/>
  <c r="D20" i="24"/>
  <c r="H20" i="24"/>
  <c r="B45" i="24"/>
  <c r="B39" i="24"/>
  <c r="I22" i="24"/>
  <c r="L22" i="24"/>
  <c r="M22" i="24"/>
  <c r="G22" i="24"/>
  <c r="E22" i="24"/>
  <c r="D40" i="24"/>
  <c r="K40" i="24"/>
  <c r="J40" i="24"/>
  <c r="H40" i="24"/>
  <c r="F40" i="24"/>
  <c r="K74" i="24"/>
  <c r="I74" i="24"/>
  <c r="J74" i="24"/>
  <c r="F17" i="24"/>
  <c r="J17" i="24"/>
  <c r="H17" i="24"/>
  <c r="K17" i="24"/>
  <c r="D17" i="24"/>
  <c r="F23" i="24"/>
  <c r="J23" i="24"/>
  <c r="H23" i="24"/>
  <c r="D23" i="24"/>
  <c r="F29" i="24"/>
  <c r="J29" i="24"/>
  <c r="H29" i="24"/>
  <c r="K29" i="24"/>
  <c r="D29" i="24"/>
  <c r="F35" i="24"/>
  <c r="J35" i="24"/>
  <c r="H35" i="24"/>
  <c r="K35" i="24"/>
  <c r="D35" i="24"/>
  <c r="I16" i="24"/>
  <c r="L16" i="24"/>
  <c r="E16" i="24"/>
  <c r="M16" i="24"/>
  <c r="G16" i="24"/>
  <c r="G19" i="24"/>
  <c r="M19" i="24"/>
  <c r="E19" i="24"/>
  <c r="I19" i="24"/>
  <c r="L19" i="24"/>
  <c r="G33" i="24"/>
  <c r="M33" i="24"/>
  <c r="E33" i="24"/>
  <c r="L33" i="24"/>
  <c r="I33" i="24"/>
  <c r="K32" i="24"/>
  <c r="J32" i="24"/>
  <c r="F32" i="24"/>
  <c r="D32" i="24"/>
  <c r="G23" i="24"/>
  <c r="M23" i="24"/>
  <c r="E23" i="24"/>
  <c r="L23" i="24"/>
  <c r="I23" i="24"/>
  <c r="I37" i="24"/>
  <c r="G37" i="24"/>
  <c r="L37" i="24"/>
  <c r="M37" i="24"/>
  <c r="E37" i="24"/>
  <c r="F9" i="24"/>
  <c r="J9" i="24"/>
  <c r="H9" i="24"/>
  <c r="K9" i="24"/>
  <c r="D9" i="24"/>
  <c r="F7" i="24"/>
  <c r="J7" i="24"/>
  <c r="H7" i="24"/>
  <c r="K7" i="24"/>
  <c r="F15" i="24"/>
  <c r="J15" i="24"/>
  <c r="H15" i="24"/>
  <c r="K15" i="24"/>
  <c r="D15" i="24"/>
  <c r="F21" i="24"/>
  <c r="J21" i="24"/>
  <c r="H21" i="24"/>
  <c r="D21" i="24"/>
  <c r="K21" i="24"/>
  <c r="H37" i="24"/>
  <c r="D37" i="24"/>
  <c r="J37" i="24"/>
  <c r="K37" i="24"/>
  <c r="F37" i="24"/>
  <c r="G17" i="24"/>
  <c r="M17" i="24"/>
  <c r="E17" i="24"/>
  <c r="L17" i="24"/>
  <c r="I17" i="24"/>
  <c r="I30" i="24"/>
  <c r="L30" i="24"/>
  <c r="G30" i="24"/>
  <c r="E30" i="24"/>
  <c r="H32" i="24"/>
  <c r="K66" i="24"/>
  <c r="I66" i="24"/>
  <c r="J66" i="24"/>
  <c r="K18" i="24"/>
  <c r="J18" i="24"/>
  <c r="F18" i="24"/>
  <c r="D18" i="24"/>
  <c r="H18" i="24"/>
  <c r="K24" i="24"/>
  <c r="J24" i="24"/>
  <c r="F24" i="24"/>
  <c r="D24" i="24"/>
  <c r="H24" i="24"/>
  <c r="F27" i="24"/>
  <c r="J27" i="24"/>
  <c r="H27" i="24"/>
  <c r="K27" i="24"/>
  <c r="K30" i="24"/>
  <c r="J30" i="24"/>
  <c r="F30" i="24"/>
  <c r="D30" i="24"/>
  <c r="H30" i="24"/>
  <c r="F33" i="24"/>
  <c r="J33" i="24"/>
  <c r="H33" i="24"/>
  <c r="K33" i="24"/>
  <c r="D33" i="24"/>
  <c r="I20" i="24"/>
  <c r="L20" i="24"/>
  <c r="M20" i="24"/>
  <c r="G20" i="24"/>
  <c r="I24" i="24"/>
  <c r="L24" i="24"/>
  <c r="M24" i="24"/>
  <c r="G24" i="24"/>
  <c r="E24" i="24"/>
  <c r="G27" i="24"/>
  <c r="M27" i="24"/>
  <c r="E27" i="24"/>
  <c r="L27" i="24"/>
  <c r="I27" i="24"/>
  <c r="M38" i="24"/>
  <c r="E38" i="24"/>
  <c r="L38" i="24"/>
  <c r="I38" i="24"/>
  <c r="E20" i="24"/>
  <c r="J77" i="24"/>
  <c r="E18" i="24"/>
  <c r="E34" i="24"/>
  <c r="E41" i="24"/>
  <c r="K53" i="24"/>
  <c r="I53" i="24"/>
  <c r="K61" i="24"/>
  <c r="I61" i="24"/>
  <c r="K69" i="24"/>
  <c r="I69" i="24"/>
  <c r="K55" i="24"/>
  <c r="I55" i="24"/>
  <c r="K63" i="24"/>
  <c r="I63" i="24"/>
  <c r="K71" i="24"/>
  <c r="I71" i="24"/>
  <c r="I43" i="24"/>
  <c r="G43" i="24"/>
  <c r="L43" i="24"/>
  <c r="K52" i="24"/>
  <c r="I52" i="24"/>
  <c r="K60" i="24"/>
  <c r="I60" i="24"/>
  <c r="K68" i="24"/>
  <c r="I68" i="24"/>
  <c r="E26" i="24"/>
  <c r="E43" i="24"/>
  <c r="K57" i="24"/>
  <c r="I57" i="24"/>
  <c r="K65" i="24"/>
  <c r="I65" i="24"/>
  <c r="K73" i="24"/>
  <c r="I73" i="24"/>
  <c r="K54" i="24"/>
  <c r="I54" i="24"/>
  <c r="K62" i="24"/>
  <c r="I62" i="24"/>
  <c r="K70" i="24"/>
  <c r="I70" i="24"/>
  <c r="I18" i="24"/>
  <c r="L18" i="24"/>
  <c r="I26" i="24"/>
  <c r="L26" i="24"/>
  <c r="I34" i="24"/>
  <c r="L34" i="24"/>
  <c r="K51" i="24"/>
  <c r="I51" i="24"/>
  <c r="K59" i="24"/>
  <c r="I59" i="24"/>
  <c r="K67" i="24"/>
  <c r="I67" i="24"/>
  <c r="K75" i="24"/>
  <c r="K77" i="24" s="1"/>
  <c r="I75" i="24"/>
  <c r="I77" i="24" s="1"/>
  <c r="M26" i="24"/>
  <c r="I41" i="24"/>
  <c r="G41" i="24"/>
  <c r="L41" i="24"/>
  <c r="K56" i="24"/>
  <c r="I56" i="24"/>
  <c r="K64" i="24"/>
  <c r="I64" i="24"/>
  <c r="K72" i="24"/>
  <c r="I72" i="24"/>
  <c r="J41" i="24"/>
  <c r="F42" i="24"/>
  <c r="J43" i="24"/>
  <c r="F44" i="24"/>
  <c r="H42" i="24"/>
  <c r="H44" i="24"/>
  <c r="J42" i="24"/>
  <c r="J44" i="24"/>
  <c r="K42" i="24"/>
  <c r="K44" i="24"/>
  <c r="E40" i="24"/>
  <c r="E42" i="24"/>
  <c r="E44" i="24"/>
  <c r="K14" i="24" l="1"/>
  <c r="J14" i="24"/>
  <c r="F14" i="24"/>
  <c r="D14" i="24"/>
  <c r="H14" i="24"/>
  <c r="H45" i="24"/>
  <c r="F45" i="24"/>
  <c r="D45" i="24"/>
  <c r="J45" i="24"/>
  <c r="K45" i="24"/>
  <c r="I6" i="24"/>
  <c r="L6" i="24"/>
  <c r="M6" i="24"/>
  <c r="G6" i="24"/>
  <c r="E6" i="24"/>
  <c r="I39" i="24"/>
  <c r="G39" i="24"/>
  <c r="L39" i="24"/>
  <c r="E39" i="24"/>
  <c r="M39" i="24"/>
  <c r="J79" i="24"/>
  <c r="J78" i="24"/>
  <c r="I14" i="24"/>
  <c r="L14" i="24"/>
  <c r="G14" i="24"/>
  <c r="E14" i="24"/>
  <c r="M14" i="24"/>
  <c r="I45" i="24"/>
  <c r="G45" i="24"/>
  <c r="L45" i="24"/>
  <c r="E45" i="24"/>
  <c r="M45" i="24"/>
  <c r="H39" i="24"/>
  <c r="D39" i="24"/>
  <c r="J39" i="24"/>
  <c r="K39" i="24"/>
  <c r="F39" i="24"/>
  <c r="I78" i="24"/>
  <c r="I79" i="24"/>
  <c r="K79" i="24"/>
  <c r="K78" i="24"/>
  <c r="K6" i="24"/>
  <c r="J6" i="24"/>
  <c r="F6" i="24"/>
  <c r="D6" i="24"/>
  <c r="H6" i="24"/>
  <c r="I83" i="24" l="1"/>
  <c r="I82" i="24"/>
  <c r="I81" i="24"/>
</calcChain>
</file>

<file path=xl/sharedStrings.xml><?xml version="1.0" encoding="utf-8"?>
<sst xmlns="http://schemas.openxmlformats.org/spreadsheetml/2006/main" count="1699" uniqueCount="522">
  <si>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</si>
  <si>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</si>
  <si>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</si>
  <si>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</si>
  <si>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</si>
  <si>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</si>
  <si>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</si>
  <si>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</si>
  <si>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</si>
  <si>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</si>
  <si>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</si>
  <si>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</si>
  <si>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</si>
  <si>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Neu-Ulm (09775)</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</si>
  <si>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</si>
  <si>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</si>
  <si>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</si>
  <si>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</si>
  <si>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</si>
  <si>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</si>
  <si>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</si>
  <si>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</si>
  <si>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</si>
  <si>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</si>
  <si>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</si>
  <si>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</si>
  <si>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</si>
  <si>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</si>
  <si>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</si>
  <si>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</si>
  <si>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</si>
  <si>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</si>
  <si>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</si>
  <si>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</si>
  <si>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</si>
  <si>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</si>
  <si>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</si>
  <si>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</si>
  <si>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</si>
  <si>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</si>
  <si>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</si>
  <si>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</si>
  <si>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</si>
  <si>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</si>
  <si>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</si>
  <si>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</si>
  <si>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</si>
  <si>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</si>
  <si>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</si>
  <si>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</si>
  <si>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</si>
  <si>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</si>
  <si>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</si>
  <si>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</si>
  <si>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</si>
  <si>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</si>
  <si>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</si>
  <si>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</si>
  <si>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</si>
  <si>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</si>
  <si>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</si>
  <si>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</si>
  <si>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</si>
  <si>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</si>
  <si>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</si>
  <si>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</si>
  <si>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</si>
  <si>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</si>
  <si>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</si>
  <si>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</si>
  <si>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</si>
  <si>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</si>
  <si>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</si>
  <si>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</si>
  <si>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</si>
  <si>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</si>
  <si>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</si>
  <si>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</si>
  <si>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</si>
  <si>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</si>
  <si>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</si>
  <si>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</si>
  <si>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</si>
  <si>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</si>
  <si>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</si>
  <si>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</si>
  <si>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</si>
  <si>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</si>
  <si>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</si>
  <si>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</si>
  <si>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</si>
  <si>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</si>
  <si>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Neu-Ulm (09775);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</si>
  <si>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</si>
  <si>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</si>
  <si>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</si>
  <si>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</si>
  <si>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</si>
  <si>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</si>
  <si>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</si>
  <si>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</si>
  <si>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</si>
  <si>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</si>
  <si>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</si>
  <si>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</si>
  <si>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</si>
  <si>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</si>
  <si>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</si>
  <si>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</si>
  <si>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</si>
  <si>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</si>
  <si>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</si>
  <si>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</si>
  <si>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</si>
  <si>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</si>
  <si>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</si>
  <si>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</si>
  <si>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</si>
  <si>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</si>
  <si>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</si>
  <si>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</si>
  <si>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</si>
  <si>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</si>
  <si>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</si>
  <si>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</si>
  <si>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</si>
  <si>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</si>
  <si>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</si>
  <si>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</si>
  <si>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</si>
  <si>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</si>
  <si>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</si>
  <si>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</si>
  <si>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</si>
  <si>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</si>
  <si>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</si>
  <si>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</si>
  <si>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</si>
  <si>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</si>
  <si>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</si>
  <si>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</si>
  <si>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</si>
  <si>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</si>
  <si>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</si>
  <si>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</si>
  <si>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</si>
  <si>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</si>
  <si>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</si>
  <si>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</si>
  <si>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</si>
  <si>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</si>
  <si>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</si>
  <si>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</si>
  <si>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</si>
  <si>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</si>
  <si>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</si>
  <si>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</si>
  <si>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</si>
  <si>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</si>
  <si>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</si>
  <si>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</si>
  <si>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</si>
  <si>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</si>
  <si>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</si>
  <si>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</si>
  <si>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</si>
  <si>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</si>
  <si>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</si>
  <si>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</si>
  <si>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</si>
  <si>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</si>
  <si>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</si>
  <si>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</si>
  <si>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</si>
  <si>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</si>
  <si>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</si>
  <si>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</si>
  <si>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</si>
  <si>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</si>
  <si>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</si>
  <si>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</si>
  <si>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</si>
  <si>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</si>
  <si>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Neu-Ulm (09775)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</si>
  <si>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</si>
  <si>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</si>
  <si>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</si>
  <si>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</si>
  <si>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</si>
  <si>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</si>
  <si>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</si>
  <si>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</si>
  <si>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</si>
  <si>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</si>
  <si>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</si>
  <si>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</si>
  <si>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</si>
  <si>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</si>
  <si>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</si>
  <si>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</si>
  <si>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</si>
  <si>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</si>
  <si>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</si>
  <si>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</si>
  <si>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</si>
  <si>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</si>
  <si>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</si>
  <si>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</si>
  <si>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</si>
  <si>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</si>
  <si>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</si>
  <si>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</si>
  <si>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</si>
  <si>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</si>
  <si>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</si>
  <si>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</si>
  <si>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</si>
  <si>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</si>
  <si>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</si>
  <si>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</si>
  <si>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</si>
  <si>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</si>
  <si>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</si>
  <si>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</si>
  <si>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</si>
  <si>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</si>
  <si>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</si>
  <si>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</si>
  <si>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</si>
  <si>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</si>
  <si>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</si>
  <si>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</si>
  <si>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</si>
  <si>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</si>
  <si>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</si>
  <si>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</si>
  <si>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</si>
  <si>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</si>
  <si>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</si>
  <si>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</si>
  <si>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</si>
  <si>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</si>
  <si>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</si>
  <si>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</si>
  <si>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</si>
  <si>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</si>
  <si>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</si>
  <si>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</si>
  <si>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</si>
  <si>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</si>
  <si>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</si>
  <si>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</si>
  <si>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</si>
  <si>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</si>
  <si>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</si>
  <si>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</si>
  <si>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</si>
  <si>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</si>
  <si>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</si>
  <si>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</si>
  <si>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</si>
  <si>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</si>
  <si>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</si>
  <si>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</si>
  <si>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</si>
  <si>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</si>
  <si>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</si>
  <si>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</si>
  <si>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</si>
  <si>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</si>
  <si>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</si>
  <si>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</si>
  <si>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</si>
  <si>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</si>
  <si>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</si>
  <si>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</si>
  <si>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</si>
  <si>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</si>
  <si>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</si>
  <si>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</si>
  <si>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</si>
  <si>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</si>
  <si>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</si>
  <si>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</si>
  <si>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</si>
  <si>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</si>
  <si>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</si>
  <si>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</si>
  <si>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</si>
  <si>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</si>
  <si>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</si>
  <si>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</si>
  <si>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</si>
  <si>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</si>
  <si>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</si>
  <si>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</si>
  <si>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</si>
  <si>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</si>
  <si>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</si>
  <si>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</si>
  <si>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</si>
  <si>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</si>
  <si>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</si>
  <si>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</si>
  <si>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</si>
  <si>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</si>
  <si>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</si>
  <si>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</si>
  <si>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</si>
  <si>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</si>
  <si>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</si>
  <si>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</si>
  <si>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</si>
  <si>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</si>
  <si>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</si>
  <si>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</si>
  <si>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</si>
  <si>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</si>
  <si>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</si>
  <si>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</si>
  <si>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</si>
  <si>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</si>
  <si>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</si>
  <si>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</si>
  <si>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</si>
  <si>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</si>
  <si>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</si>
  <si>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</si>
  <si>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</si>
  <si>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</si>
  <si>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</si>
  <si>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</si>
  <si>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</si>
  <si>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</si>
  <si>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</si>
  <si>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</si>
  <si>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</si>
  <si>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</si>
  <si>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</si>
  <si>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</si>
  <si>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</si>
  <si>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</si>
  <si>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</si>
  <si>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</si>
  <si>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</si>
  <si>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</si>
  <si>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</si>
  <si>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</si>
  <si>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</si>
  <si>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</si>
  <si>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</si>
  <si>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</si>
  <si>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</si>
  <si>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</si>
  <si>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</si>
  <si>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</si>
  <si>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</si>
  <si>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</si>
  <si>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</si>
  <si>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</si>
  <si>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</si>
  <si>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</si>
  <si>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</si>
  <si>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</si>
  <si>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</si>
  <si>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</si>
  <si>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</si>
  <si>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</si>
  <si>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</si>
  <si>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</si>
  <si>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</si>
  <si>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</si>
  <si>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</si>
  <si>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Neu-Ulm (09775);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</si>
  <si>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</si>
  <si>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</si>
  <si>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</si>
  <si>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</si>
  <si>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</si>
  <si>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</si>
  <si>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</si>
  <si>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</si>
  <si>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</si>
  <si>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</si>
  <si>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</si>
  <si>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</si>
  <si>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</si>
  <si>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</si>
  <si>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</si>
  <si>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</si>
  <si>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</si>
  <si>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</si>
  <si>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</si>
  <si>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</si>
  <si>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</si>
  <si>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</si>
  <si>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</si>
  <si>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</si>
  <si>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</si>
  <si>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</si>
  <si>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</si>
  <si>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</si>
  <si>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</si>
  <si>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</si>
  <si>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</si>
  <si>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</si>
  <si>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</si>
  <si>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</si>
  <si>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</si>
  <si>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</si>
  <si>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</si>
  <si>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</si>
  <si>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</si>
  <si>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</si>
  <si>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</si>
  <si>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</si>
  <si>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</si>
  <si>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</si>
  <si>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</si>
  <si>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</si>
  <si>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</si>
  <si>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</si>
  <si>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</si>
  <si>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</si>
  <si>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</si>
  <si>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</si>
  <si>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</si>
  <si>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</si>
  <si>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</si>
  <si>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</si>
  <si>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</si>
  <si>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</si>
  <si>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</si>
  <si>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</si>
  <si>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</si>
  <si>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</si>
  <si>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</si>
  <si>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</si>
  <si>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</si>
  <si>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</si>
  <si>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</si>
  <si>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</si>
  <si>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</si>
  <si>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</si>
  <si>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</si>
  <si>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</si>
  <si>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</si>
  <si>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</si>
  <si>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</si>
  <si>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</si>
  <si>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</si>
  <si>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</si>
  <si>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</si>
  <si>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</si>
  <si>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</si>
  <si>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</si>
  <si>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</si>
  <si>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</si>
  <si>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</si>
  <si>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</si>
  <si>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</si>
  <si>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</si>
  <si>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</si>
  <si>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</si>
  <si>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</si>
  <si>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</si>
  <si>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</si>
  <si>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</si>
  <si>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</si>
  <si>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</si>
  <si>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</si>
  <si>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</si>
  <si>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</si>
  <si>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</si>
  <si>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</si>
  <si>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</si>
  <si>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</si>
  <si>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</si>
  <si>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</si>
  <si>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</si>
  <si>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</si>
  <si>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</si>
  <si>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</si>
  <si>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</si>
  <si>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</si>
  <si>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</si>
  <si>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</si>
  <si>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</si>
  <si>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</si>
  <si>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</si>
  <si>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</si>
  <si>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</si>
  <si>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</si>
  <si>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</si>
  <si>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</si>
  <si>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</si>
  <si>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</si>
  <si>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</si>
  <si>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</si>
  <si>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</si>
  <si>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</si>
  <si>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</si>
  <si>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</si>
  <si>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</si>
  <si>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</si>
  <si>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</si>
  <si>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</si>
  <si>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</si>
  <si>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</si>
  <si>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</si>
  <si>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</si>
  <si>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</si>
  <si>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</si>
  <si>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</si>
  <si>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</si>
  <si>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</si>
  <si>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</si>
  <si>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</si>
  <si>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</si>
  <si>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</si>
  <si>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Aufgrund von betrieblichen Umstrukturierungen in der Automobilindustrie erfolgten zum November 2019 bundesweit vermehrte An- und Abmeldungen von Beschäftigungsverhältnissen, die sich in der erhöhten Anzahl von begonnenen und beendeten Beschäftigungsverhältnissen zeigen. Für den Gesamtbestand der Beschäftigten gibt es jedoch kaum Auswirkungen.</t>
  </si>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</sst>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5">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11" fillId="0" borderId="0" xfId="4" applyFont="1" applyBorder="1" applyAlignment="1">
      <alignment horizontal="left"/>
    </xf>
    <xf numFmtId="0" fontId="2" fillId="0" borderId="0" xfId="0" applyFont="1" applyBorder="1" applyAlignment="1">
      <alignment wrapText="1"/>
    </xf>
    <xf numFmtId="0" fontId="0" fillId="0" borderId="0" xfId="0" applyAlignment="1">
      <alignment wrapText="1"/>
    </xf>
    <xf numFmtId="0" fontId="3" fillId="0" borderId="0" xfId="3" applyFont="1" applyFill="1" applyBorder="1" applyAlignment="1">
      <alignment horizontal="left" vertical="top" wrapText="1"/>
    </xf>
    <xf numFmtId="0" fontId="5" fillId="0" borderId="0" xfId="5" applyFont="1" applyFill="1" applyBorder="1" applyAlignment="1">
      <alignment horizontal="left"/>
    </xf>
    <xf numFmtId="0" fontId="3" fillId="0" borderId="0" xfId="3" applyFont="1" applyFill="1" applyBorder="1" applyAlignment="1">
      <alignment horizontal="left" wrapText="1"/>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9" fillId="0" borderId="0" xfId="4"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3" fillId="0" borderId="0" xfId="4" applyFont="1" applyBorder="1" applyAlignment="1">
      <alignment horizontal="left"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164" fontId="16" fillId="0" borderId="6" xfId="4" applyNumberFormat="1" applyFont="1" applyBorder="1" applyAlignment="1">
      <alignment horizontal="center" vertical="top"/>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49" fontId="16" fillId="0" borderId="0" xfId="9" applyNumberFormat="1" applyFont="1" applyFill="1" applyBorder="1" applyAlignment="1"/>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4" applyFont="1" applyAlignment="1">
      <alignment wrapText="1"/>
    </xf>
    <xf numFmtId="0" fontId="34" fillId="0" borderId="0" xfId="6" applyFont="1" applyAlignment="1" applyProtection="1">
      <alignment horizontal="left" wrapText="1"/>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164" fontId="26" fillId="0" borderId="6" xfId="12" applyNumberFormat="1" applyFont="1" applyFill="1" applyBorder="1" applyAlignment="1">
      <alignment horizontal="left" wrapText="1"/>
    </xf>
    <xf numFmtId="0" fontId="2" fillId="0" borderId="6" xfId="0" applyFont="1" applyBorder="1" applyAlignment="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0" borderId="9" xfId="4" applyFont="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3" fillId="0" borderId="0" xfId="4" applyNumberFormat="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3" fillId="0" borderId="0" xfId="4" applyFont="1" applyAlignment="1">
      <alignment horizontal="left" wrapText="1"/>
    </xf>
    <xf numFmtId="0" fontId="3" fillId="0" borderId="0" xfId="4" applyAlignment="1">
      <alignment horizontal="left" wrapText="1"/>
    </xf>
    <xf numFmtId="0" fontId="15" fillId="0" borderId="0" xfId="21" applyAlignment="1" applyProtection="1">
      <alignment horizontal="left" wrapText="1" indent="2"/>
    </xf>
    <xf numFmtId="0" fontId="15" fillId="0" borderId="0" xfId="21" applyFill="1" applyAlignment="1" applyProtection="1">
      <alignment horizontal="left"/>
    </xf>
    <xf numFmtId="0" fontId="15" fillId="0" borderId="0" xfId="21" applyFill="1" applyAlignment="1" applyProtection="1"/>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{1815EDED-1A35-4170-9731-1671B35A4A1C}</c15:txfldGUID>
                      <c15:f>Daten_Diagramme!$D$6</c15:f>
                      <c15:dlblFieldTableCache>
                        <c:ptCount val="1"/>
                        <c:pt idx="0">
                          <c:v>-0.2</c:v>
                        </c:pt>
                      </c15:dlblFieldTableCache>
                    </c15:dlblFTEntry>
                  </c15:dlblFieldTable>
                  <c15:showDataLabelsRange val="0"/>
                </c:ext>
                <c:ext xmlns:c16="http://schemas.microsoft.com/office/drawing/2014/chart" uri="{C3380CC4-5D6E-409C-BE32-E72D297353CC}">
                  <c16:uniqueId val="{00000000-2A0E-4BAB-8E2B-855EE69CAF7F}"/>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{C925696D-32C9-48CA-9783-50825BF03782}</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2A0E-4BAB-8E2B-855EE69CAF7F}"/>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{A67ABE16-74D6-4B86-8D37-5AFBE81073D2}</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2A0E-4BAB-8E2B-855EE69CAF7F}"/>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{7C2B73B9-A8E0-4B5B-976D-90BE835EEDCA}</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2A0E-4BAB-8E2B-855EE69CAF7F}"/>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-0.19991645282568479</c:v>
                </c:pt>
                <c:pt idx="1">
                  <c:v>1.0013227114154917</c:v>
                </c:pt>
                <c:pt idx="2">
                  <c:v>1.1186464311118853</c:v>
                </c:pt>
                <c:pt idx="3">
                  <c:v>1.0875687030768</c:v>
                </c:pt>
              </c:numCache>
            </c:numRef>
          </c:val>
          <c:extLst>
            <c:ext xmlns:c16="http://schemas.microsoft.com/office/drawing/2014/chart" uri="{C3380CC4-5D6E-409C-BE32-E72D297353CC}">
              <c16:uniqueId val="{00000004-2A0E-4BAB-8E2B-855EE69CAF7F}"/>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{79E8B57F-2ABE-4A19-B4EC-A62777CA51EE}</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2A0E-4BAB-8E2B-855EE69CAF7F}"/>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{D72B06EF-B7DD-4D04-8404-05CBD06FC60B}</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2A0E-4BAB-8E2B-855EE69CAF7F}"/>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{0B64E88F-CB65-4F9D-8A46-F1FBDAD76428}</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2A0E-4BAB-8E2B-855EE69CAF7F}"/>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{6A47D8D7-C398-4FC1-8987-D4A75F9E47D3}</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2A0E-4BAB-8E2B-855EE69CAF7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2A0E-4BAB-8E2B-855EE69CAF7F}"/>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2A0E-4BAB-8E2B-855EE69CAF7F}"/>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{60CB1AA9-69F0-45D8-97C8-34F373372062}</c15:txfldGUID>
                      <c15:f>Daten_Diagramme!$E$6</c15:f>
                      <c15:dlblFieldTableCache>
                        <c:ptCount val="1"/>
                        <c:pt idx="0">
                          <c:v>-3.5</c:v>
                        </c:pt>
                      </c15:dlblFieldTableCache>
                    </c15:dlblFTEntry>
                  </c15:dlblFieldTable>
                  <c15:showDataLabelsRange val="0"/>
                </c:ext>
                <c:ext xmlns:c16="http://schemas.microsoft.com/office/drawing/2014/chart" uri="{C3380CC4-5D6E-409C-BE32-E72D297353CC}">
                  <c16:uniqueId val="{00000000-6F1F-49F1-9F8A-981F83EBFA05}"/>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{65523127-CAD9-48C1-BF11-5A2C451E6B48}</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6F1F-49F1-9F8A-981F83EBFA05}"/>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{B17810AE-34C2-47A6-8572-985B63801C19}</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6F1F-49F1-9F8A-981F83EBFA05}"/>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{C16AA6CD-D150-4662-A75C-F4EB93C38F1B}</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6F1F-49F1-9F8A-981F83EBFA0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-3.4640936412527683</c:v>
                </c:pt>
                <c:pt idx="1">
                  <c:v>-1.8915068707011207</c:v>
                </c:pt>
                <c:pt idx="2">
                  <c:v>-2.7637010795899166</c:v>
                </c:pt>
                <c:pt idx="3">
                  <c:v>-2.8655893304673015</c:v>
                </c:pt>
              </c:numCache>
            </c:numRef>
          </c:val>
          <c:extLst>
            <c:ext xmlns:c16="http://schemas.microsoft.com/office/drawing/2014/chart" uri="{C3380CC4-5D6E-409C-BE32-E72D297353CC}">
              <c16:uniqueId val="{00000004-6F1F-49F1-9F8A-981F83EBFA05}"/>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{9CCFA335-59D8-444F-9586-610588D004F7}</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6F1F-49F1-9F8A-981F83EBFA05}"/>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{EEE8B11C-33D0-40A4-9088-2519FEE1EED2}</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6F1F-49F1-9F8A-981F83EBFA05}"/>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{CACAECD8-6AF4-4F33-880F-D1379EA346AE}</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6F1F-49F1-9F8A-981F83EBFA05}"/>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{DD11CE42-35BD-4A6F-9975-82E831F15253}</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6F1F-49F1-9F8A-981F83EBFA0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6F1F-49F1-9F8A-981F83EBFA05}"/>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6F1F-49F1-9F8A-981F83EBFA05}"/>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{271BC3C4-CD29-4186-B6A9-BF40B3CAE923}</c15:txfldGUID>
                      <c15:f>Daten_Diagramme!$D$14</c15:f>
                      <c15:dlblFieldTableCache>
                        <c:ptCount val="1"/>
                        <c:pt idx="0">
                          <c:v>-0.2</c:v>
                        </c:pt>
                      </c15:dlblFieldTableCache>
                    </c15:dlblFTEntry>
                  </c15:dlblFieldTable>
                  <c15:showDataLabelsRange val="0"/>
                </c:ext>
                <c:ext xmlns:c16="http://schemas.microsoft.com/office/drawing/2014/chart" uri="{C3380CC4-5D6E-409C-BE32-E72D297353CC}">
                  <c16:uniqueId val="{00000000-88DE-401F-8F9D-71BCBD49A46C}"/>
                </c:ext>
              </c:extLst>
            </c:dLbl>
            <c:dLbl>
              <c:idx val="1"/>
              <c:tx>
                <c:strRef>
                  <c:f>Daten_Diagramme!$D$15</c:f>
                  <c:strCache>
                    <c:ptCount val="1"/>
                    <c:pt idx="0">
                      <c:v>7.9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{BD9A2E49-1046-4330-BD14-570D1ADE53A7}</c15:txfldGUID>
                      <c15:f>Daten_Diagramme!$D$15</c15:f>
                      <c15:dlblFieldTableCache>
                        <c:ptCount val="1"/>
                        <c:pt idx="0">
                          <c:v>7.9</c:v>
                        </c:pt>
                      </c15:dlblFieldTableCache>
                    </c15:dlblFTEntry>
                  </c15:dlblFieldTable>
                  <c15:showDataLabelsRange val="0"/>
                </c:ext>
                <c:ext xmlns:c16="http://schemas.microsoft.com/office/drawing/2014/chart" uri="{C3380CC4-5D6E-409C-BE32-E72D297353CC}">
                  <c16:uniqueId val="{00000001-88DE-401F-8F9D-71BCBD49A46C}"/>
                </c:ext>
              </c:extLst>
            </c:dLbl>
            <c:dLbl>
              <c:idx val="2"/>
              <c:tx>
                <c:strRef>
                  <c:f>Daten_Diagramme!$D$16</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{81C26FF5-B36A-4568-89ED-828A8322FE7A}</c15:txfldGUID>
                      <c15:f>Daten_Diagramme!$D$16</c15:f>
                      <c15:dlblFieldTableCache>
                        <c:ptCount val="1"/>
                        <c:pt idx="0">
                          <c:v>-0.9</c:v>
                        </c:pt>
                      </c15:dlblFieldTableCache>
                    </c15:dlblFTEntry>
                  </c15:dlblFieldTable>
                  <c15:showDataLabelsRange val="0"/>
                </c:ext>
                <c:ext xmlns:c16="http://schemas.microsoft.com/office/drawing/2014/chart" uri="{C3380CC4-5D6E-409C-BE32-E72D297353CC}">
                  <c16:uniqueId val="{00000002-88DE-401F-8F9D-71BCBD49A46C}"/>
                </c:ext>
              </c:extLst>
            </c:dLbl>
            <c:dLbl>
              <c:idx val="3"/>
              <c:tx>
                <c:strRef>
                  <c:f>Daten_Diagramme!$D$17</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{5DB04A7A-CF02-45B0-B350-50CF6619976F}</c15:txfldGUID>
                      <c15:f>Daten_Diagramme!$D$17</c15:f>
                      <c15:dlblFieldTableCache>
                        <c:ptCount val="1"/>
                        <c:pt idx="0">
                          <c:v>-5.0</c:v>
                        </c:pt>
                      </c15:dlblFieldTableCache>
                    </c15:dlblFTEntry>
                  </c15:dlblFieldTable>
                  <c15:showDataLabelsRange val="0"/>
                </c:ext>
                <c:ext xmlns:c16="http://schemas.microsoft.com/office/drawing/2014/chart" uri="{C3380CC4-5D6E-409C-BE32-E72D297353CC}">
                  <c16:uniqueId val="{00000003-88DE-401F-8F9D-71BCBD49A46C}"/>
                </c:ext>
              </c:extLst>
            </c:dLbl>
            <c:dLbl>
              <c:idx val="4"/>
              <c:tx>
                <c:strRef>
                  <c:f>Daten_Diagramme!$D$18</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{83AB5A0F-D445-495C-A8FB-677FF9EB1383}</c15:txfldGUID>
                      <c15:f>Daten_Diagramme!$D$18</c15:f>
                      <c15:dlblFieldTableCache>
                        <c:ptCount val="1"/>
                        <c:pt idx="0">
                          <c:v>2.1</c:v>
                        </c:pt>
                      </c15:dlblFieldTableCache>
                    </c15:dlblFTEntry>
                  </c15:dlblFieldTable>
                  <c15:showDataLabelsRange val="0"/>
                </c:ext>
                <c:ext xmlns:c16="http://schemas.microsoft.com/office/drawing/2014/chart" uri="{C3380CC4-5D6E-409C-BE32-E72D297353CC}">
                  <c16:uniqueId val="{00000004-88DE-401F-8F9D-71BCBD49A46C}"/>
                </c:ext>
              </c:extLst>
            </c:dLbl>
            <c:dLbl>
              <c:idx val="5"/>
              <c:tx>
                <c:strRef>
                  <c:f>Daten_Diagramme!$D$19</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{674BABED-78C2-47C4-87AC-3D817ABD980E}</c15:txfldGUID>
                      <c15:f>Daten_Diagramme!$D$19</c15:f>
                      <c15:dlblFieldTableCache>
                        <c:ptCount val="1"/>
                        <c:pt idx="0">
                          <c:v>-5.9</c:v>
                        </c:pt>
                      </c15:dlblFieldTableCache>
                    </c15:dlblFTEntry>
                  </c15:dlblFieldTable>
                  <c15:showDataLabelsRange val="0"/>
                </c:ext>
                <c:ext xmlns:c16="http://schemas.microsoft.com/office/drawing/2014/chart" uri="{C3380CC4-5D6E-409C-BE32-E72D297353CC}">
                  <c16:uniqueId val="{00000005-88DE-401F-8F9D-71BCBD49A46C}"/>
                </c:ext>
              </c:extLst>
            </c:dLbl>
            <c:dLbl>
              <c:idx val="6"/>
              <c:tx>
                <c:strRef>
                  <c:f>Daten_Diagramme!$D$20</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{2A619E89-4F97-4788-A05D-56B664780AE9}</c15:txfldGUID>
                      <c15:f>Daten_Diagramme!$D$20</c15:f>
                      <c15:dlblFieldTableCache>
                        <c:ptCount val="1"/>
                        <c:pt idx="0">
                          <c:v>-6.3</c:v>
                        </c:pt>
                      </c15:dlblFieldTableCache>
                    </c15:dlblFTEntry>
                  </c15:dlblFieldTable>
                  <c15:showDataLabelsRange val="0"/>
                </c:ext>
                <c:ext xmlns:c16="http://schemas.microsoft.com/office/drawing/2014/chart" uri="{C3380CC4-5D6E-409C-BE32-E72D297353CC}">
                  <c16:uniqueId val="{00000006-88DE-401F-8F9D-71BCBD49A46C}"/>
                </c:ext>
              </c:extLst>
            </c:dLbl>
            <c:dLbl>
              <c:idx val="7"/>
              <c:tx>
                <c:strRef>
                  <c:f>Daten_Diagramme!$D$21</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{F681B564-D725-4028-A91B-546412AF8D30}</c15:txfldGUID>
                      <c15:f>Daten_Diagramme!$D$21</c15:f>
                      <c15:dlblFieldTableCache>
                        <c:ptCount val="1"/>
                        <c:pt idx="0">
                          <c:v>3.5</c:v>
                        </c:pt>
                      </c15:dlblFieldTableCache>
                    </c15:dlblFTEntry>
                  </c15:dlblFieldTable>
                  <c15:showDataLabelsRange val="0"/>
                </c:ext>
                <c:ext xmlns:c16="http://schemas.microsoft.com/office/drawing/2014/chart" uri="{C3380CC4-5D6E-409C-BE32-E72D297353CC}">
                  <c16:uniqueId val="{00000007-88DE-401F-8F9D-71BCBD49A46C}"/>
                </c:ext>
              </c:extLst>
            </c:dLbl>
            <c:dLbl>
              <c:idx val="8"/>
              <c:tx>
                <c:strRef>
                  <c:f>Daten_Diagramme!$D$22</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{661F31BD-2144-45BA-83CE-26BC13D2BFFF}</c15:txfldGUID>
                      <c15:f>Daten_Diagramme!$D$22</c15:f>
                      <c15:dlblFieldTableCache>
                        <c:ptCount val="1"/>
                        <c:pt idx="0">
                          <c:v>2.5</c:v>
                        </c:pt>
                      </c15:dlblFieldTableCache>
                    </c15:dlblFTEntry>
                  </c15:dlblFieldTable>
                  <c15:showDataLabelsRange val="0"/>
                </c:ext>
                <c:ext xmlns:c16="http://schemas.microsoft.com/office/drawing/2014/chart" uri="{C3380CC4-5D6E-409C-BE32-E72D297353CC}">
                  <c16:uniqueId val="{00000008-88DE-401F-8F9D-71BCBD49A46C}"/>
                </c:ext>
              </c:extLst>
            </c:dLbl>
            <c:dLbl>
              <c:idx val="9"/>
              <c:tx>
                <c:strRef>
                  <c:f>Daten_Diagramme!$D$23</c:f>
                  <c:strCache>
                    <c:ptCount val="1"/>
                    <c:pt idx="0">
                      <c:v>8.4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{53A3FA06-25C1-469A-8F5F-3260ED4F88EC}</c15:txfldGUID>
                      <c15:f>Daten_Diagramme!$D$23</c15:f>
                      <c15:dlblFieldTableCache>
                        <c:ptCount val="1"/>
                        <c:pt idx="0">
                          <c:v>8.4</c:v>
                        </c:pt>
                      </c15:dlblFieldTableCache>
                    </c15:dlblFTEntry>
                  </c15:dlblFieldTable>
                  <c15:showDataLabelsRange val="0"/>
                </c:ext>
                <c:ext xmlns:c16="http://schemas.microsoft.com/office/drawing/2014/chart" uri="{C3380CC4-5D6E-409C-BE32-E72D297353CC}">
                  <c16:uniqueId val="{00000009-88DE-401F-8F9D-71BCBD49A46C}"/>
                </c:ext>
              </c:extLst>
            </c:dLbl>
            <c:dLbl>
              <c:idx val="10"/>
              <c:tx>
                <c:strRef>
                  <c:f>Daten_Diagramme!$D$24</c:f>
                  <c:strCache>
                    <c:ptCount val="1"/>
                    <c:pt idx="0">
                      <c:v>13.7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{B47A0FD8-2581-4F4A-A3E8-3D8BE3C5DC44}</c15:txfldGUID>
                      <c15:f>Daten_Diagramme!$D$24</c15:f>
                      <c15:dlblFieldTableCache>
                        <c:ptCount val="1"/>
                        <c:pt idx="0">
                          <c:v>13.7</c:v>
                        </c:pt>
                      </c15:dlblFieldTableCache>
                    </c15:dlblFTEntry>
                  </c15:dlblFieldTable>
                  <c15:showDataLabelsRange val="0"/>
                </c:ext>
                <c:ext xmlns:c16="http://schemas.microsoft.com/office/drawing/2014/chart" uri="{C3380CC4-5D6E-409C-BE32-E72D297353CC}">
                  <c16:uniqueId val="{0000000A-88DE-401F-8F9D-71BCBD49A46C}"/>
                </c:ext>
              </c:extLst>
            </c:dLbl>
            <c:dLbl>
              <c:idx val="11"/>
              <c:tx>
                <c:strRef>
                  <c:f>Daten_Diagramme!$D$25</c:f>
                  <c:strCache>
                    <c:ptCount val="1"/>
                    <c:pt idx="0">
                      <c:v>27.4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{84E87BE7-CC3B-4305-8218-ED333816FB17}</c15:txfldGUID>
                      <c15:f>Daten_Diagramme!$D$25</c15:f>
                      <c15:dlblFieldTableCache>
                        <c:ptCount val="1"/>
                        <c:pt idx="0">
                          <c:v>27.4</c:v>
                        </c:pt>
                      </c15:dlblFieldTableCache>
                    </c15:dlblFTEntry>
                  </c15:dlblFieldTable>
                  <c15:showDataLabelsRange val="0"/>
                </c:ext>
                <c:ext xmlns:c16="http://schemas.microsoft.com/office/drawing/2014/chart" uri="{C3380CC4-5D6E-409C-BE32-E72D297353CC}">
                  <c16:uniqueId val="{0000000B-88DE-401F-8F9D-71BCBD49A46C}"/>
                </c:ext>
              </c:extLst>
            </c:dLbl>
            <c:dLbl>
              <c:idx val="12"/>
              <c:tx>
                <c:strRef>
                  <c:f>Daten_Diagramme!$D$26</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{03AC2CE0-5AB9-44A2-B62B-B6D02D67C598}</c15:txfldGUID>
                      <c15:f>Daten_Diagramme!$D$26</c15:f>
                      <c15:dlblFieldTableCache>
                        <c:ptCount val="1"/>
                        <c:pt idx="0">
                          <c:v>-3.7</c:v>
                        </c:pt>
                      </c15:dlblFieldTableCache>
                    </c15:dlblFTEntry>
                  </c15:dlblFieldTable>
                  <c15:showDataLabelsRange val="0"/>
                </c:ext>
                <c:ext xmlns:c16="http://schemas.microsoft.com/office/drawing/2014/chart" uri="{C3380CC4-5D6E-409C-BE32-E72D297353CC}">
                  <c16:uniqueId val="{0000000C-88DE-401F-8F9D-71BCBD49A46C}"/>
                </c:ext>
              </c:extLst>
            </c:dLbl>
            <c:dLbl>
              <c:idx val="13"/>
              <c:tx>
                <c:strRef>
                  <c:f>Daten_Diagramme!$D$27</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{A0A52951-0692-4546-BC43-A60DE37C7C4E}</c15:txfldGUID>
                      <c15:f>Daten_Diagramme!$D$27</c15:f>
                      <c15:dlblFieldTableCache>
                        <c:ptCount val="1"/>
                        <c:pt idx="0">
                          <c:v>-1.2</c:v>
                        </c:pt>
                      </c15:dlblFieldTableCache>
                    </c15:dlblFTEntry>
                  </c15:dlblFieldTable>
                  <c15:showDataLabelsRange val="0"/>
                </c:ext>
                <c:ext xmlns:c16="http://schemas.microsoft.com/office/drawing/2014/chart" uri="{C3380CC4-5D6E-409C-BE32-E72D297353CC}">
                  <c16:uniqueId val="{0000000D-88DE-401F-8F9D-71BCBD49A46C}"/>
                </c:ext>
              </c:extLst>
            </c:dLbl>
            <c:dLbl>
              <c:idx val="14"/>
              <c:tx>
                <c:strRef>
                  <c:f>Daten_Diagramme!$D$28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{34C04760-8294-432D-B29A-C8F0E67E9AE7}</c15:txfldGUID>
                      <c15:f>Daten_Diagramme!$D$28</c15:f>
                      <c15:dlblFieldTableCache>
                        <c:ptCount val="1"/>
                        <c:pt idx="0">
                          <c:v>1.0</c:v>
                        </c:pt>
                      </c15:dlblFieldTableCache>
                    </c15:dlblFTEntry>
                  </c15:dlblFieldTable>
                  <c15:showDataLabelsRange val="0"/>
                </c:ext>
                <c:ext xmlns:c16="http://schemas.microsoft.com/office/drawing/2014/chart" uri="{C3380CC4-5D6E-409C-BE32-E72D297353CC}">
                  <c16:uniqueId val="{0000000E-88DE-401F-8F9D-71BCBD49A46C}"/>
                </c:ext>
              </c:extLst>
            </c:dLbl>
            <c:dLbl>
              <c:idx val="15"/>
              <c:tx>
                <c:strRef>
                  <c:f>Daten_Diagramme!$D$29</c:f>
                  <c:strCache>
                    <c:ptCount val="1"/>
                    <c:pt idx="0">
                      <c:v>-46.5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{2F89E85F-C0A4-4C00-B7B5-CE772A9E6D13}</c15:txfldGUID>
                      <c15:f>Daten_Diagramme!$D$29</c15:f>
                      <c15:dlblFieldTableCache>
                        <c:ptCount val="1"/>
                        <c:pt idx="0">
                          <c:v>-46.5</c:v>
                        </c:pt>
                      </c15:dlblFieldTableCache>
                    </c15:dlblFTEntry>
                  </c15:dlblFieldTable>
                  <c15:showDataLabelsRange val="0"/>
                </c:ext>
                <c:ext xmlns:c16="http://schemas.microsoft.com/office/drawing/2014/chart" uri="{C3380CC4-5D6E-409C-BE32-E72D297353CC}">
                  <c16:uniqueId val="{0000000F-88DE-401F-8F9D-71BCBD49A46C}"/>
                </c:ext>
              </c:extLst>
            </c:dLbl>
            <c:dLbl>
              <c:idx val="16"/>
              <c:tx>
                <c:strRef>
                  <c:f>Daten_Diagramme!$D$30</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{F1031017-75CA-4AD7-B8E3-2F85B5B87D49}</c15:txfldGUID>
                      <c15:f>Daten_Diagramme!$D$30</c15:f>
                      <c15:dlblFieldTableCache>
                        <c:ptCount val="1"/>
                        <c:pt idx="0">
                          <c:v>5.9</c:v>
                        </c:pt>
                      </c15:dlblFieldTableCache>
                    </c15:dlblFTEntry>
                  </c15:dlblFieldTable>
                  <c15:showDataLabelsRange val="0"/>
                </c:ext>
                <c:ext xmlns:c16="http://schemas.microsoft.com/office/drawing/2014/chart" uri="{C3380CC4-5D6E-409C-BE32-E72D297353CC}">
                  <c16:uniqueId val="{00000010-88DE-401F-8F9D-71BCBD49A46C}"/>
                </c:ext>
              </c:extLst>
            </c:dLbl>
            <c:dLbl>
              <c:idx val="17"/>
              <c:tx>
                <c:strRef>
                  <c:f>Daten_Diagramme!$D$31</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{4C30834D-9AB9-499A-9B58-9B0B4F7426B1}</c15:txfldGUID>
                      <c15:f>Daten_Diagramme!$D$31</c15:f>
                      <c15:dlblFieldTableCache>
                        <c:ptCount val="1"/>
                        <c:pt idx="0">
                          <c:v>4.7</c:v>
                        </c:pt>
                      </c15:dlblFieldTableCache>
                    </c15:dlblFTEntry>
                  </c15:dlblFieldTable>
                  <c15:showDataLabelsRange val="0"/>
                </c:ext>
                <c:ext xmlns:c16="http://schemas.microsoft.com/office/drawing/2014/chart" uri="{C3380CC4-5D6E-409C-BE32-E72D297353CC}">
                  <c16:uniqueId val="{00000011-88DE-401F-8F9D-71BCBD49A46C}"/>
                </c:ext>
              </c:extLst>
            </c:dLbl>
            <c:dLbl>
              <c:idx val="18"/>
              <c:tx>
                <c:strRef>
                  <c:f>Daten_Diagramme!$D$32</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{EFC80565-2F23-42C2-843D-15F4E389EABE}</c15:txfldGUID>
                      <c15:f>Daten_Diagramme!$D$32</c15:f>
                      <c15:dlblFieldTableCache>
                        <c:ptCount val="1"/>
                        <c:pt idx="0">
                          <c:v>3.9</c:v>
                        </c:pt>
                      </c15:dlblFieldTableCache>
                    </c15:dlblFTEntry>
                  </c15:dlblFieldTable>
                  <c15:showDataLabelsRange val="0"/>
                </c:ext>
                <c:ext xmlns:c16="http://schemas.microsoft.com/office/drawing/2014/chart" uri="{C3380CC4-5D6E-409C-BE32-E72D297353CC}">
                  <c16:uniqueId val="{00000012-88DE-401F-8F9D-71BCBD49A46C}"/>
                </c:ext>
              </c:extLst>
            </c:dLbl>
            <c:dLbl>
              <c:idx val="19"/>
              <c:tx>
                <c:strRef>
                  <c:f>Daten_Diagramme!$D$33</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{D58BA871-400D-4377-8987-05536580EFD5}</c15:txfldGUID>
                      <c15:f>Daten_Diagramme!$D$33</c15:f>
                      <c15:dlblFieldTableCache>
                        <c:ptCount val="1"/>
                        <c:pt idx="0">
                          <c:v>5.5</c:v>
                        </c:pt>
                      </c15:dlblFieldTableCache>
                    </c15:dlblFTEntry>
                  </c15:dlblFieldTable>
                  <c15:showDataLabelsRange val="0"/>
                </c:ext>
                <c:ext xmlns:c16="http://schemas.microsoft.com/office/drawing/2014/chart" uri="{C3380CC4-5D6E-409C-BE32-E72D297353CC}">
                  <c16:uniqueId val="{00000013-88DE-401F-8F9D-71BCBD49A46C}"/>
                </c:ext>
              </c:extLst>
            </c:dLbl>
            <c:dLbl>
              <c:idx val="20"/>
              <c:tx>
                <c:strRef>
                  <c:f>Daten_Diagramme!$D$34</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{108E00C9-1ADA-4495-B7D2-CB8A78133825}</c15:txfldGUID>
                      <c15:f>Daten_Diagramme!$D$34</c15:f>
                      <c15:dlblFieldTableCache>
                        <c:ptCount val="1"/>
                        <c:pt idx="0">
                          <c:v>-0.7</c:v>
                        </c:pt>
                      </c15:dlblFieldTableCache>
                    </c15:dlblFTEntry>
                  </c15:dlblFieldTable>
                  <c15:showDataLabelsRange val="0"/>
                </c:ext>
                <c:ext xmlns:c16="http://schemas.microsoft.com/office/drawing/2014/chart" uri="{C3380CC4-5D6E-409C-BE32-E72D297353CC}">
                  <c16:uniqueId val="{00000014-88DE-401F-8F9D-71BCBD49A46C}"/>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{AF50ECD0-706D-4843-8E3F-8EAF1BF87ED8}</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88DE-401F-8F9D-71BCBD49A46C}"/>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{8336C40E-D859-4B13-B5D5-E2023FC81D8C}</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88DE-401F-8F9D-71BCBD49A46C}"/>
                </c:ext>
              </c:extLst>
            </c:dLbl>
            <c:dLbl>
              <c:idx val="23"/>
              <c:tx>
                <c:strRef>
                  <c:f>Daten_Diagramme!$D$37</c:f>
                  <c:strCache>
                    <c:ptCount val="1"/>
                    <c:pt idx="0">
                      <c:v>7.9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{1B59DB08-E586-499B-902A-F9BFFAC3AC41}</c15:txfldGUID>
                      <c15:f>Daten_Diagramme!$D$37</c15:f>
                      <c15:dlblFieldTableCache>
                        <c:ptCount val="1"/>
                        <c:pt idx="0">
                          <c:v>7.9</c:v>
                        </c:pt>
                      </c15:dlblFieldTableCache>
                    </c15:dlblFTEntry>
                  </c15:dlblFieldTable>
                  <c15:showDataLabelsRange val="0"/>
                </c:ext>
                <c:ext xmlns:c16="http://schemas.microsoft.com/office/drawing/2014/chart" uri="{C3380CC4-5D6E-409C-BE32-E72D297353CC}">
                  <c16:uniqueId val="{00000017-88DE-401F-8F9D-71BCBD49A46C}"/>
                </c:ext>
              </c:extLst>
            </c:dLbl>
            <c:dLbl>
              <c:idx val="24"/>
              <c:layout>
                <c:manualLayout>
                  <c:x val="4.7769028871392123E-3"/>
                  <c:y val="-4.6876052205785108E-5"/>
                </c:manualLayout>
              </c:layout>
              <c:tx>
                <c:strRef>
                  <c:f>Daten_Diagramme!$D$38</c:f>
                  <c:strCache>
                    <c:ptCount val="1"/>
                    <c:pt idx="0">
                      <c:v>-4.0</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{60753A67-9122-4050-B117-F955150FA366}</c15:txfldGUID>
                      <c15:f>Daten_Diagramme!$D$38</c15:f>
                      <c15:dlblFieldTableCache>
                        <c:ptCount val="1"/>
                        <c:pt idx="0">
                          <c:v>-4.0</c:v>
                        </c:pt>
                      </c15:dlblFieldTableCache>
                    </c15:dlblFTEntry>
                  </c15:dlblFieldTable>
                  <c15:showDataLabelsRange val="0"/>
                </c:ext>
                <c:ext xmlns:c16="http://schemas.microsoft.com/office/drawing/2014/chart" uri="{C3380CC4-5D6E-409C-BE32-E72D297353CC}">
                  <c16:uniqueId val="{00000018-88DE-401F-8F9D-71BCBD49A46C}"/>
                </c:ext>
              </c:extLst>
            </c:dLbl>
            <c:dLbl>
              <c:idx val="25"/>
              <c:tx>
                <c:strRef>
                  <c:f>Daten_Diagramme!$D$39</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{A608B83D-240D-4CFD-BD1E-DEC82E3B62F6}</c15:txfldGUID>
                      <c15:f>Daten_Diagramme!$D$39</c15:f>
                      <c15:dlblFieldTableCache>
                        <c:ptCount val="1"/>
                        <c:pt idx="0">
                          <c:v>2.4</c:v>
                        </c:pt>
                      </c15:dlblFieldTableCache>
                    </c15:dlblFTEntry>
                  </c15:dlblFieldTable>
                  <c15:showDataLabelsRange val="0"/>
                </c:ext>
                <c:ext xmlns:c16="http://schemas.microsoft.com/office/drawing/2014/chart" uri="{C3380CC4-5D6E-409C-BE32-E72D297353CC}">
                  <c16:uniqueId val="{00000019-88DE-401F-8F9D-71BCBD49A46C}"/>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{18DA6D78-41AC-4402-9299-F55FC5A1932A}</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88DE-401F-8F9D-71BCBD49A46C}"/>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{E28C8AD1-D231-4B19-9570-2625087C00B6}</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88DE-401F-8F9D-71BCBD49A46C}"/>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{AAEC0D69-E008-4A1D-9ADB-A50D8D2C79DE}</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88DE-401F-8F9D-71BCBD49A46C}"/>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{B0CAC02E-4DA5-4BA3-8DFB-E6413A9E1FEC}</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88DE-401F-8F9D-71BCBD49A46C}"/>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{502468CF-292D-430F-9153-C696D8E8740F}</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88DE-401F-8F9D-71BCBD49A46C}"/>
                </c:ext>
              </c:extLst>
            </c:dLbl>
            <c:dLbl>
              <c:idx val="31"/>
              <c:tx>
                <c:strRef>
                  <c:f>Daten_Diagramme!$D$45</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{139E2ED9-9DB9-4D24-A03B-C5D65D4FD62E}</c15:txfldGUID>
                      <c15:f>Daten_Diagramme!$D$45</c15:f>
                      <c15:dlblFieldTableCache>
                        <c:ptCount val="1"/>
                        <c:pt idx="0">
                          <c:v>2.4</c:v>
                        </c:pt>
                      </c15:dlblFieldTableCache>
                    </c15:dlblFTEntry>
                  </c15:dlblFieldTable>
                  <c15:showDataLabelsRange val="0"/>
                </c:ext>
                <c:ext xmlns:c16="http://schemas.microsoft.com/office/drawing/2014/chart" uri="{C3380CC4-5D6E-409C-BE32-E72D297353CC}">
                  <c16:uniqueId val="{0000001F-88DE-401F-8F9D-71BCBD49A46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-0.19991645282568479</c:v>
                </c:pt>
                <c:pt idx="1">
                  <c:v>7.8853046594982077</c:v>
                </c:pt>
                <c:pt idx="2">
                  <c:v>-0.89485458612975388</c:v>
                </c:pt>
                <c:pt idx="3">
                  <c:v>-5.0099453008453505</c:v>
                </c:pt>
                <c:pt idx="4">
                  <c:v>2.1231422505307855</c:v>
                </c:pt>
                <c:pt idx="5">
                  <c:v>-5.9030598429461145</c:v>
                </c:pt>
                <c:pt idx="6">
                  <c:v>-6.3005983808518131</c:v>
                </c:pt>
                <c:pt idx="7">
                  <c:v>3.4698343232260083</c:v>
                </c:pt>
                <c:pt idx="8">
                  <c:v>2.4717702498444027</c:v>
                </c:pt>
                <c:pt idx="9">
                  <c:v>8.4232804232804241</c:v>
                </c:pt>
                <c:pt idx="10">
                  <c:v>13.73510861948143</c:v>
                </c:pt>
                <c:pt idx="11">
                  <c:v>27.448453608247423</c:v>
                </c:pt>
                <c:pt idx="12">
                  <c:v>-3.6576444769568397</c:v>
                </c:pt>
                <c:pt idx="13">
                  <c:v>-1.1966701352757545</c:v>
                </c:pt>
                <c:pt idx="14">
                  <c:v>0.95510983763132762</c:v>
                </c:pt>
                <c:pt idx="15">
                  <c:v>-46.467817896389327</c:v>
                </c:pt>
                <c:pt idx="16">
                  <c:v>5.9053408597481543</c:v>
                </c:pt>
                <c:pt idx="17">
                  <c:v>4.746240601503759</c:v>
                </c:pt>
                <c:pt idx="18">
                  <c:v>3.8888888888888888</c:v>
                </c:pt>
                <c:pt idx="19">
                  <c:v>5.4865110639587753</c:v>
                </c:pt>
                <c:pt idx="20">
                  <c:v>-0.70077084793272604</c:v>
                </c:pt>
                <c:pt idx="21">
                  <c:v>0</c:v>
                </c:pt>
                <c:pt idx="23">
                  <c:v>7.8853046594982077</c:v>
                </c:pt>
                <c:pt idx="24">
                  <c:v>-3.9671682626538987</c:v>
                </c:pt>
                <c:pt idx="25">
                  <c:v>2.4223140283800775</c:v>
                </c:pt>
              </c:numCache>
            </c:numRef>
          </c:val>
          <c:extLst>
            <c:ext xmlns:c16="http://schemas.microsoft.com/office/drawing/2014/chart" uri="{C3380CC4-5D6E-409C-BE32-E72D297353CC}">
              <c16:uniqueId val="{00000020-88DE-401F-8F9D-71BCBD49A46C}"/>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{BE1247C9-855F-4D36-8B72-CD9C71B307A4}</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88DE-401F-8F9D-71BCBD49A46C}"/>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{F82F3D29-34C4-4AB3-B6AC-012DC406451F}</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88DE-401F-8F9D-71BCBD49A46C}"/>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{0864CA1C-6976-4271-B34D-ECC40A29D693}</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88DE-401F-8F9D-71BCBD49A46C}"/>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{6EAE881C-F4D5-404E-B528-B25622816F0A}</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88DE-401F-8F9D-71BCBD49A46C}"/>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{51CE7B46-0AFE-4695-BA2C-15D98BA49603}</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88DE-401F-8F9D-71BCBD49A46C}"/>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{1856EA0F-1F83-4054-A8A3-FF26DBAF91E7}</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88DE-401F-8F9D-71BCBD49A46C}"/>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{DFAA3EA6-C419-43B3-9CD7-A21F3183C857}</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88DE-401F-8F9D-71BCBD49A46C}"/>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{FC8ADC3D-C3C9-47B5-9554-882A7FA6E7A7}</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88DE-401F-8F9D-71BCBD49A46C}"/>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{AEF6BEF4-EA7D-4496-9D8B-0ED792B06220}</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88DE-401F-8F9D-71BCBD49A46C}"/>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{966BEDF6-9704-4B64-A124-ACA71CF38F5B}</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88DE-401F-8F9D-71BCBD49A46C}"/>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{2B70736D-78FA-47FE-B70D-62B7AA6CC80A}</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88DE-401F-8F9D-71BCBD49A46C}"/>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{4AA61901-B26F-4F27-BD77-3538C3DE6621}</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88DE-401F-8F9D-71BCBD49A46C}"/>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{56CE0020-3DC6-4040-A140-EF6A03169340}</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88DE-401F-8F9D-71BCBD49A46C}"/>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{276A51AC-DC41-45A2-A3C3-879DC6CA798E}</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88DE-401F-8F9D-71BCBD49A46C}"/>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{2BFFCF4B-2641-41FA-9272-F41390A684B1}</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88DE-401F-8F9D-71BCBD49A46C}"/>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{3E88748E-0CDE-4A47-BF7F-732ACE5F2326}</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88DE-401F-8F9D-71BCBD49A46C}"/>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{AB0320CB-18D9-436C-8A9B-8E942CA29601}</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88DE-401F-8F9D-71BCBD49A46C}"/>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{7CACDAC7-1343-47DA-A484-195A09B1A3E3}</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88DE-401F-8F9D-71BCBD49A46C}"/>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{A2865AA6-E61D-4759-8107-EDC4A11CC533}</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88DE-401F-8F9D-71BCBD49A46C}"/>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{DCEFDE3B-0D15-40D9-822D-FCB625971364}</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88DE-401F-8F9D-71BCBD49A46C}"/>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{ADB9CA09-445F-4A82-81F5-F57F05FF66E6}</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88DE-401F-8F9D-71BCBD49A46C}"/>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{EC72B66B-F931-49AB-AF9A-124E15679650}</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88DE-401F-8F9D-71BCBD49A46C}"/>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{32CD8B4B-B077-4845-AB60-5F58EBBE304A}</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88DE-401F-8F9D-71BCBD49A46C}"/>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{FF026522-31CD-49B1-9EF9-FF2C47B21ACD}</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88DE-401F-8F9D-71BCBD49A46C}"/>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{5E549091-2A85-4425-8CA3-80E8BC6CD2A4}</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88DE-401F-8F9D-71BCBD49A46C}"/>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{DF40E93C-E0D6-49DC-903B-2DDF2BE5B383}</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88DE-401F-8F9D-71BCBD49A46C}"/>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{5CBDB7C7-8C82-47A6-BB75-D054CEECE6FE}</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88DE-401F-8F9D-71BCBD49A46C}"/>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{3A0E573F-1677-43A0-896C-148850B9A56E}</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88DE-401F-8F9D-71BCBD49A46C}"/>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{891BD8A8-F46B-4241-9620-41586FF616C8}</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88DE-401F-8F9D-71BCBD49A46C}"/>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{85F23B02-E83C-4693-991E-1269EA7C609B}</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88DE-401F-8F9D-71BCBD49A46C}"/>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{A683BF83-D328-48F3-83E8-88536BC9875C}</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88DE-401F-8F9D-71BCBD49A46C}"/>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{FE37EBAD-42D9-403A-8597-34D0B306F885}</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88DE-401F-8F9D-71BCBD49A46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88DE-401F-8F9D-71BCBD49A46C}"/>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88DE-401F-8F9D-71BCBD49A46C}"/>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{CE4D4CCA-4DD5-4BC4-82A7-DF3F94BCF7D9}</c15:txfldGUID>
                      <c15:f>Daten_Diagramme!$E$14</c15:f>
                      <c15:dlblFieldTableCache>
                        <c:ptCount val="1"/>
                        <c:pt idx="0">
                          <c:v>-3.5</c:v>
                        </c:pt>
                      </c15:dlblFieldTableCache>
                    </c15:dlblFTEntry>
                  </c15:dlblFieldTable>
                  <c15:showDataLabelsRange val="0"/>
                </c:ext>
                <c:ext xmlns:c16="http://schemas.microsoft.com/office/drawing/2014/chart" uri="{C3380CC4-5D6E-409C-BE32-E72D297353CC}">
                  <c16:uniqueId val="{00000000-FBF8-483D-918C-E42DE67E8110}"/>
                </c:ext>
              </c:extLst>
            </c:dLbl>
            <c:dLbl>
              <c:idx val="1"/>
              <c:tx>
                <c:strRef>
                  <c:f>Daten_Diagramme!$E$15</c:f>
                  <c:strCache>
                    <c:ptCount val="1"/>
                    <c:pt idx="0">
                      <c:v>11.4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{9B6F4BAD-8DD6-4AF1-9574-FDEF597D425D}</c15:txfldGUID>
                      <c15:f>Daten_Diagramme!$E$15</c15:f>
                      <c15:dlblFieldTableCache>
                        <c:ptCount val="1"/>
                        <c:pt idx="0">
                          <c:v>11.4</c:v>
                        </c:pt>
                      </c15:dlblFieldTableCache>
                    </c15:dlblFTEntry>
                  </c15:dlblFieldTable>
                  <c15:showDataLabelsRange val="0"/>
                </c:ext>
                <c:ext xmlns:c16="http://schemas.microsoft.com/office/drawing/2014/chart" uri="{C3380CC4-5D6E-409C-BE32-E72D297353CC}">
                  <c16:uniqueId val="{00000001-FBF8-483D-918C-E42DE67E8110}"/>
                </c:ext>
              </c:extLst>
            </c:dLbl>
            <c:dLbl>
              <c:idx val="2"/>
              <c:tx>
                <c:strRef>
                  <c:f>Daten_Diagramme!$E$16</c:f>
                  <c:strCache>
                    <c:ptCount val="1"/>
                    <c:pt idx="0">
                      <c:v>-10.4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{8C348AAF-CB6B-4F9F-95F4-673D3A8F8CB1}</c15:txfldGUID>
                      <c15:f>Daten_Diagramme!$E$16</c15:f>
                      <c15:dlblFieldTableCache>
                        <c:ptCount val="1"/>
                        <c:pt idx="0">
                          <c:v>-10.4</c:v>
                        </c:pt>
                      </c15:dlblFieldTableCache>
                    </c15:dlblFTEntry>
                  </c15:dlblFieldTable>
                  <c15:showDataLabelsRange val="0"/>
                </c:ext>
                <c:ext xmlns:c16="http://schemas.microsoft.com/office/drawing/2014/chart" uri="{C3380CC4-5D6E-409C-BE32-E72D297353CC}">
                  <c16:uniqueId val="{00000002-FBF8-483D-918C-E42DE67E8110}"/>
                </c:ext>
              </c:extLst>
            </c:dLbl>
            <c:dLbl>
              <c:idx val="3"/>
              <c:tx>
                <c:strRef>
                  <c:f>Daten_Diagramme!$E$17</c:f>
                  <c:strCache>
                    <c:ptCount val="1"/>
                    <c:pt idx="0">
                      <c:v>-12.4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{E0E697B8-899A-4AE2-9A0A-D99D446688C0}</c15:txfldGUID>
                      <c15:f>Daten_Diagramme!$E$17</c15:f>
                      <c15:dlblFieldTableCache>
                        <c:ptCount val="1"/>
                        <c:pt idx="0">
                          <c:v>-12.4</c:v>
                        </c:pt>
                      </c15:dlblFieldTableCache>
                    </c15:dlblFTEntry>
                  </c15:dlblFieldTable>
                  <c15:showDataLabelsRange val="0"/>
                </c:ext>
                <c:ext xmlns:c16="http://schemas.microsoft.com/office/drawing/2014/chart" uri="{C3380CC4-5D6E-409C-BE32-E72D297353CC}">
                  <c16:uniqueId val="{00000003-FBF8-483D-918C-E42DE67E8110}"/>
                </c:ext>
              </c:extLst>
            </c:dLbl>
            <c:dLbl>
              <c:idx val="4"/>
              <c:tx>
                <c:strRef>
                  <c:f>Daten_Diagramme!$E$18</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{13236ABC-27E7-4C8E-8ECD-69E8EA3A7228}</c15:txfldGUID>
                      <c15:f>Daten_Diagramme!$E$18</c15:f>
                      <c15:dlblFieldTableCache>
                        <c:ptCount val="1"/>
                        <c:pt idx="0">
                          <c:v>-4.9</c:v>
                        </c:pt>
                      </c15:dlblFieldTableCache>
                    </c15:dlblFTEntry>
                  </c15:dlblFieldTable>
                  <c15:showDataLabelsRange val="0"/>
                </c:ext>
                <c:ext xmlns:c16="http://schemas.microsoft.com/office/drawing/2014/chart" uri="{C3380CC4-5D6E-409C-BE32-E72D297353CC}">
                  <c16:uniqueId val="{00000004-FBF8-483D-918C-E42DE67E8110}"/>
                </c:ext>
              </c:extLst>
            </c:dLbl>
            <c:dLbl>
              <c:idx val="5"/>
              <c:tx>
                <c:strRef>
                  <c:f>Daten_Diagramme!$E$19</c:f>
                  <c:strCache>
                    <c:ptCount val="1"/>
                    <c:pt idx="0">
                      <c:v>-17.2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{575DFE4C-E020-4D70-A6FD-C2FE5B2D9AC1}</c15:txfldGUID>
                      <c15:f>Daten_Diagramme!$E$19</c15:f>
                      <c15:dlblFieldTableCache>
                        <c:ptCount val="1"/>
                        <c:pt idx="0">
                          <c:v>-17.2</c:v>
                        </c:pt>
                      </c15:dlblFieldTableCache>
                    </c15:dlblFTEntry>
                  </c15:dlblFieldTable>
                  <c15:showDataLabelsRange val="0"/>
                </c:ext>
                <c:ext xmlns:c16="http://schemas.microsoft.com/office/drawing/2014/chart" uri="{C3380CC4-5D6E-409C-BE32-E72D297353CC}">
                  <c16:uniqueId val="{00000005-FBF8-483D-918C-E42DE67E8110}"/>
                </c:ext>
              </c:extLst>
            </c:dLbl>
            <c:dLbl>
              <c:idx val="6"/>
              <c:tx>
                <c:strRef>
                  <c:f>Daten_Diagramme!$E$20</c:f>
                  <c:strCache>
                    <c:ptCount val="1"/>
                    <c:pt idx="0">
                      <c:v>-15.1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{93F222E0-4B2F-4865-8B02-B62943D20E78}</c15:txfldGUID>
                      <c15:f>Daten_Diagramme!$E$20</c15:f>
                      <c15:dlblFieldTableCache>
                        <c:ptCount val="1"/>
                        <c:pt idx="0">
                          <c:v>-15.1</c:v>
                        </c:pt>
                      </c15:dlblFieldTableCache>
                    </c15:dlblFTEntry>
                  </c15:dlblFieldTable>
                  <c15:showDataLabelsRange val="0"/>
                </c:ext>
                <c:ext xmlns:c16="http://schemas.microsoft.com/office/drawing/2014/chart" uri="{C3380CC4-5D6E-409C-BE32-E72D297353CC}">
                  <c16:uniqueId val="{00000006-FBF8-483D-918C-E42DE67E8110}"/>
                </c:ext>
              </c:extLst>
            </c:dLbl>
            <c:dLbl>
              <c:idx val="7"/>
              <c:tx>
                <c:strRef>
                  <c:f>Daten_Diagramme!$E$21</c:f>
                  <c:strCache>
                    <c:ptCount val="1"/>
                    <c:pt idx="0">
                      <c:v>9.1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{D9C8C29F-7ABD-445D-A402-05981C612837}</c15:txfldGUID>
                      <c15:f>Daten_Diagramme!$E$21</c15:f>
                      <c15:dlblFieldTableCache>
                        <c:ptCount val="1"/>
                        <c:pt idx="0">
                          <c:v>9.1</c:v>
                        </c:pt>
                      </c15:dlblFieldTableCache>
                    </c15:dlblFTEntry>
                  </c15:dlblFieldTable>
                  <c15:showDataLabelsRange val="0"/>
                </c:ext>
                <c:ext xmlns:c16="http://schemas.microsoft.com/office/drawing/2014/chart" uri="{C3380CC4-5D6E-409C-BE32-E72D297353CC}">
                  <c16:uniqueId val="{00000007-FBF8-483D-918C-E42DE67E8110}"/>
                </c:ext>
              </c:extLst>
            </c:dLbl>
            <c:dLbl>
              <c:idx val="8"/>
              <c:tx>
                <c:strRef>
                  <c:f>Daten_Diagramme!$E$22</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{582FC683-C298-415A-B3E2-FB7081A63247}</c15:txfldGUID>
                      <c15:f>Daten_Diagramme!$E$22</c15:f>
                      <c15:dlblFieldTableCache>
                        <c:ptCount val="1"/>
                        <c:pt idx="0">
                          <c:v>-1.1</c:v>
                        </c:pt>
                      </c15:dlblFieldTableCache>
                    </c15:dlblFTEntry>
                  </c15:dlblFieldTable>
                  <c15:showDataLabelsRange val="0"/>
                </c:ext>
                <c:ext xmlns:c16="http://schemas.microsoft.com/office/drawing/2014/chart" uri="{C3380CC4-5D6E-409C-BE32-E72D297353CC}">
                  <c16:uniqueId val="{00000008-FBF8-483D-918C-E42DE67E8110}"/>
                </c:ext>
              </c:extLst>
            </c:dLbl>
            <c:dLbl>
              <c:idx val="9"/>
              <c:tx>
                <c:strRef>
                  <c:f>Daten_Diagramme!$E$23</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{EF9FE7F8-92DB-4245-9494-2983DC8E5E27}</c15:txfldGUID>
                      <c15:f>Daten_Diagramme!$E$23</c15:f>
                      <c15:dlblFieldTableCache>
                        <c:ptCount val="1"/>
                        <c:pt idx="0">
                          <c:v>-2.1</c:v>
                        </c:pt>
                      </c15:dlblFieldTableCache>
                    </c15:dlblFTEntry>
                  </c15:dlblFieldTable>
                  <c15:showDataLabelsRange val="0"/>
                </c:ext>
                <c:ext xmlns:c16="http://schemas.microsoft.com/office/drawing/2014/chart" uri="{C3380CC4-5D6E-409C-BE32-E72D297353CC}">
                  <c16:uniqueId val="{00000009-FBF8-483D-918C-E42DE67E8110}"/>
                </c:ext>
              </c:extLst>
            </c:dLbl>
            <c:dLbl>
              <c:idx val="10"/>
              <c:tx>
                <c:strRef>
                  <c:f>Daten_Diagramme!$E$24</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{3974DF31-37C7-4295-9E32-26697BE8DDF3}</c15:txfldGUID>
                      <c15:f>Daten_Diagramme!$E$24</c15:f>
                      <c15:dlblFieldTableCache>
                        <c:ptCount val="1"/>
                        <c:pt idx="0">
                          <c:v>-4.5</c:v>
                        </c:pt>
                      </c15:dlblFieldTableCache>
                    </c15:dlblFTEntry>
                  </c15:dlblFieldTable>
                  <c15:showDataLabelsRange val="0"/>
                </c:ext>
                <c:ext xmlns:c16="http://schemas.microsoft.com/office/drawing/2014/chart" uri="{C3380CC4-5D6E-409C-BE32-E72D297353CC}">
                  <c16:uniqueId val="{0000000A-FBF8-483D-918C-E42DE67E8110}"/>
                </c:ext>
              </c:extLst>
            </c:dLbl>
            <c:dLbl>
              <c:idx val="11"/>
              <c:tx>
                <c:strRef>
                  <c:f>Daten_Diagramme!$E$25</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{B66E6CBF-B3F4-4B3A-8D9A-41475AF0C508}</c15:txfldGUID>
                      <c15:f>Daten_Diagramme!$E$25</c15:f>
                      <c15:dlblFieldTableCache>
                        <c:ptCount val="1"/>
                        <c:pt idx="0">
                          <c:v>5.6</c:v>
                        </c:pt>
                      </c15:dlblFieldTableCache>
                    </c15:dlblFTEntry>
                  </c15:dlblFieldTable>
                  <c15:showDataLabelsRange val="0"/>
                </c:ext>
                <c:ext xmlns:c16="http://schemas.microsoft.com/office/drawing/2014/chart" uri="{C3380CC4-5D6E-409C-BE32-E72D297353CC}">
                  <c16:uniqueId val="{0000000B-FBF8-483D-918C-E42DE67E8110}"/>
                </c:ext>
              </c:extLst>
            </c:dLbl>
            <c:dLbl>
              <c:idx val="12"/>
              <c:tx>
                <c:strRef>
                  <c:f>Daten_Diagramme!$E$26</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{0BA57402-7532-4A24-8F41-BDC1510A9F53}</c15:txfldGUID>
                      <c15:f>Daten_Diagramme!$E$26</c15:f>
                      <c15:dlblFieldTableCache>
                        <c:ptCount val="1"/>
                        <c:pt idx="0">
                          <c:v>-5.6</c:v>
                        </c:pt>
                      </c15:dlblFieldTableCache>
                    </c15:dlblFTEntry>
                  </c15:dlblFieldTable>
                  <c15:showDataLabelsRange val="0"/>
                </c:ext>
                <c:ext xmlns:c16="http://schemas.microsoft.com/office/drawing/2014/chart" uri="{C3380CC4-5D6E-409C-BE32-E72D297353CC}">
                  <c16:uniqueId val="{0000000C-FBF8-483D-918C-E42DE67E8110}"/>
                </c:ext>
              </c:extLst>
            </c:dLbl>
            <c:dLbl>
              <c:idx val="13"/>
              <c:tx>
                <c:strRef>
                  <c:f>Daten_Diagramme!$E$27</c:f>
                  <c:strCache>
                    <c:ptCount val="1"/>
                    <c:pt idx="0">
                      <c:v>-6.6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{9F2F6341-F093-4346-8E00-75FA9B354909}</c15:txfldGUID>
                      <c15:f>Daten_Diagramme!$E$27</c15:f>
                      <c15:dlblFieldTableCache>
                        <c:ptCount val="1"/>
                        <c:pt idx="0">
                          <c:v>-6.6</c:v>
                        </c:pt>
                      </c15:dlblFieldTableCache>
                    </c15:dlblFTEntry>
                  </c15:dlblFieldTable>
                  <c15:showDataLabelsRange val="0"/>
                </c:ext>
                <c:ext xmlns:c16="http://schemas.microsoft.com/office/drawing/2014/chart" uri="{C3380CC4-5D6E-409C-BE32-E72D297353CC}">
                  <c16:uniqueId val="{0000000D-FBF8-483D-918C-E42DE67E8110}"/>
                </c:ext>
              </c:extLst>
            </c:dLbl>
            <c:dLbl>
              <c:idx val="14"/>
              <c:tx>
                <c:strRef>
                  <c:f>Daten_Diagramme!$E$28</c:f>
                  <c:strCache>
                    <c:ptCount val="1"/>
                    <c:pt idx="0">
                      <c:v>-8.4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{9010C692-B875-4236-940E-0633FC792565}</c15:txfldGUID>
                      <c15:f>Daten_Diagramme!$E$28</c15:f>
                      <c15:dlblFieldTableCache>
                        <c:ptCount val="1"/>
                        <c:pt idx="0">
                          <c:v>-8.4</c:v>
                        </c:pt>
                      </c15:dlblFieldTableCache>
                    </c15:dlblFTEntry>
                  </c15:dlblFieldTable>
                  <c15:showDataLabelsRange val="0"/>
                </c:ext>
                <c:ext xmlns:c16="http://schemas.microsoft.com/office/drawing/2014/chart" uri="{C3380CC4-5D6E-409C-BE32-E72D297353CC}">
                  <c16:uniqueId val="{0000000E-FBF8-483D-918C-E42DE67E8110}"/>
                </c:ext>
              </c:extLst>
            </c:dLbl>
            <c:dLbl>
              <c:idx val="15"/>
              <c:tx>
                <c:strRef>
                  <c:f>Daten_Diagramme!$E$29</c:f>
                  <c:strCache>
                    <c:ptCount val="1"/>
                    <c:pt idx="0">
                      <c:v>-13.8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{7550D8E2-5E23-4EA6-8320-40FAF8369797}</c15:txfldGUID>
                      <c15:f>Daten_Diagramme!$E$29</c15:f>
                      <c15:dlblFieldTableCache>
                        <c:ptCount val="1"/>
                        <c:pt idx="0">
                          <c:v>-13.8</c:v>
                        </c:pt>
                      </c15:dlblFieldTableCache>
                    </c15:dlblFTEntry>
                  </c15:dlblFieldTable>
                  <c15:showDataLabelsRange val="0"/>
                </c:ext>
                <c:ext xmlns:c16="http://schemas.microsoft.com/office/drawing/2014/chart" uri="{C3380CC4-5D6E-409C-BE32-E72D297353CC}">
                  <c16:uniqueId val="{0000000F-FBF8-483D-918C-E42DE67E8110}"/>
                </c:ext>
              </c:extLst>
            </c:dLbl>
            <c:dLbl>
              <c:idx val="16"/>
              <c:tx>
                <c:strRef>
                  <c:f>Daten_Diagramme!$E$30</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{3C4830D2-0B58-4FCA-844D-B2DCFD47388C}</c15:txfldGUID>
                      <c15:f>Daten_Diagramme!$E$30</c15:f>
                      <c15:dlblFieldTableCache>
                        <c:ptCount val="1"/>
                        <c:pt idx="0">
                          <c:v>5.7</c:v>
                        </c:pt>
                      </c15:dlblFieldTableCache>
                    </c15:dlblFTEntry>
                  </c15:dlblFieldTable>
                  <c15:showDataLabelsRange val="0"/>
                </c:ext>
                <c:ext xmlns:c16="http://schemas.microsoft.com/office/drawing/2014/chart" uri="{C3380CC4-5D6E-409C-BE32-E72D297353CC}">
                  <c16:uniqueId val="{00000010-FBF8-483D-918C-E42DE67E8110}"/>
                </c:ext>
              </c:extLst>
            </c:dLbl>
            <c:dLbl>
              <c:idx val="17"/>
              <c:tx>
                <c:strRef>
                  <c:f>Daten_Diagramme!$E$31</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{822BB1FE-BA7D-4B99-A199-E080DCC82281}</c15:txfldGUID>
                      <c15:f>Daten_Diagramme!$E$31</c15:f>
                      <c15:dlblFieldTableCache>
                        <c:ptCount val="1"/>
                        <c:pt idx="0">
                          <c:v>-1.4</c:v>
                        </c:pt>
                      </c15:dlblFieldTableCache>
                    </c15:dlblFTEntry>
                  </c15:dlblFieldTable>
                  <c15:showDataLabelsRange val="0"/>
                </c:ext>
                <c:ext xmlns:c16="http://schemas.microsoft.com/office/drawing/2014/chart" uri="{C3380CC4-5D6E-409C-BE32-E72D297353CC}">
                  <c16:uniqueId val="{00000011-FBF8-483D-918C-E42DE67E8110}"/>
                </c:ext>
              </c:extLst>
            </c:dLbl>
            <c:dLbl>
              <c:idx val="18"/>
              <c:tx>
                <c:strRef>
                  <c:f>Daten_Diagramme!$E$32</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{555CDAD3-9EE8-4A59-A61D-65B41F96F7B9}</c15:txfldGUID>
                      <c15:f>Daten_Diagramme!$E$32</c15:f>
                      <c15:dlblFieldTableCache>
                        <c:ptCount val="1"/>
                        <c:pt idx="0">
                          <c:v>0.7</c:v>
                        </c:pt>
                      </c15:dlblFieldTableCache>
                    </c15:dlblFTEntry>
                  </c15:dlblFieldTable>
                  <c15:showDataLabelsRange val="0"/>
                </c:ext>
                <c:ext xmlns:c16="http://schemas.microsoft.com/office/drawing/2014/chart" uri="{C3380CC4-5D6E-409C-BE32-E72D297353CC}">
                  <c16:uniqueId val="{00000012-FBF8-483D-918C-E42DE67E8110}"/>
                </c:ext>
              </c:extLst>
            </c:dLbl>
            <c:dLbl>
              <c:idx val="19"/>
              <c:tx>
                <c:strRef>
                  <c:f>Daten_Diagramme!$E$33</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{2D11D696-AE38-4113-8120-343D235874B2}</c15:txfldGUID>
                      <c15:f>Daten_Diagramme!$E$33</c15:f>
                      <c15:dlblFieldTableCache>
                        <c:ptCount val="1"/>
                        <c:pt idx="0">
                          <c:v>4.5</c:v>
                        </c:pt>
                      </c15:dlblFieldTableCache>
                    </c15:dlblFTEntry>
                  </c15:dlblFieldTable>
                  <c15:showDataLabelsRange val="0"/>
                </c:ext>
                <c:ext xmlns:c16="http://schemas.microsoft.com/office/drawing/2014/chart" uri="{C3380CC4-5D6E-409C-BE32-E72D297353CC}">
                  <c16:uniqueId val="{00000013-FBF8-483D-918C-E42DE67E8110}"/>
                </c:ext>
              </c:extLst>
            </c:dLbl>
            <c:dLbl>
              <c:idx val="20"/>
              <c:tx>
                <c:strRef>
                  <c:f>Daten_Diagramme!$E$34</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{D1B627C0-5427-43BE-8435-E4D594E319A0}</c15:txfldGUID>
                      <c15:f>Daten_Diagramme!$E$34</c15:f>
                      <c15:dlblFieldTableCache>
                        <c:ptCount val="1"/>
                        <c:pt idx="0">
                          <c:v>1.1</c:v>
                        </c:pt>
                      </c15:dlblFieldTableCache>
                    </c15:dlblFTEntry>
                  </c15:dlblFieldTable>
                  <c15:showDataLabelsRange val="0"/>
                </c:ext>
                <c:ext xmlns:c16="http://schemas.microsoft.com/office/drawing/2014/chart" uri="{C3380CC4-5D6E-409C-BE32-E72D297353CC}">
                  <c16:uniqueId val="{00000014-FBF8-483D-918C-E42DE67E8110}"/>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{0B425075-79B5-4C7F-ABE5-AE79FB4528DF}</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FBF8-483D-918C-E42DE67E8110}"/>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{22A9D4F0-D883-4BBF-948E-517967A75417}</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FBF8-483D-918C-E42DE67E8110}"/>
                </c:ext>
              </c:extLst>
            </c:dLbl>
            <c:dLbl>
              <c:idx val="23"/>
              <c:tx>
                <c:strRef>
                  <c:f>Daten_Diagramme!$E$37</c:f>
                  <c:strCache>
                    <c:ptCount val="1"/>
                    <c:pt idx="0">
                      <c:v>11.4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{61F01B3E-8614-4B43-AB7D-6B351EF10D75}</c15:txfldGUID>
                      <c15:f>Daten_Diagramme!$E$37</c15:f>
                      <c15:dlblFieldTableCache>
                        <c:ptCount val="1"/>
                        <c:pt idx="0">
                          <c:v>11.4</c:v>
                        </c:pt>
                      </c15:dlblFieldTableCache>
                    </c15:dlblFTEntry>
                  </c15:dlblFieldTable>
                  <c15:showDataLabelsRange val="0"/>
                </c:ext>
                <c:ext xmlns:c16="http://schemas.microsoft.com/office/drawing/2014/chart" uri="{C3380CC4-5D6E-409C-BE32-E72D297353CC}">
                  <c16:uniqueId val="{00000017-FBF8-483D-918C-E42DE67E8110}"/>
                </c:ext>
              </c:extLst>
            </c:dLbl>
            <c:dLbl>
              <c:idx val="24"/>
              <c:tx>
                <c:strRef>
                  <c:f>Daten_Diagramme!$E$38</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{19A62A54-B065-4C6C-8781-CD1BB864B69C}</c15:txfldGUID>
                      <c15:f>Daten_Diagramme!$E$38</c15:f>
                      <c15:dlblFieldTableCache>
                        <c:ptCount val="1"/>
                        <c:pt idx="0">
                          <c:v>-7.0</c:v>
                        </c:pt>
                      </c15:dlblFieldTableCache>
                    </c15:dlblFTEntry>
                  </c15:dlblFieldTable>
                  <c15:showDataLabelsRange val="0"/>
                </c:ext>
                <c:ext xmlns:c16="http://schemas.microsoft.com/office/drawing/2014/chart" uri="{C3380CC4-5D6E-409C-BE32-E72D297353CC}">
                  <c16:uniqueId val="{00000018-FBF8-483D-918C-E42DE67E8110}"/>
                </c:ext>
              </c:extLst>
            </c:dLbl>
            <c:dLbl>
              <c:idx val="25"/>
              <c:tx>
                <c:strRef>
                  <c:f>Daten_Diagramme!$E$39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{E9B5DDB1-B441-4B4C-B494-E140773E8710}</c15:txfldGUID>
                      <c15:f>Daten_Diagramme!$E$39</c15:f>
                      <c15:dlblFieldTableCache>
                        <c:ptCount val="1"/>
                        <c:pt idx="0">
                          <c:v>-2.9</c:v>
                        </c:pt>
                      </c15:dlblFieldTableCache>
                    </c15:dlblFTEntry>
                  </c15:dlblFieldTable>
                  <c15:showDataLabelsRange val="0"/>
                </c:ext>
                <c:ext xmlns:c16="http://schemas.microsoft.com/office/drawing/2014/chart" uri="{C3380CC4-5D6E-409C-BE32-E72D297353CC}">
                  <c16:uniqueId val="{00000019-FBF8-483D-918C-E42DE67E8110}"/>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{263E6363-329D-4E7C-9961-3428F14BC214}</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FBF8-483D-918C-E42DE67E8110}"/>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{0C54170F-27BF-4B18-B912-1F94A75E9E58}</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FBF8-483D-918C-E42DE67E8110}"/>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{F844B46F-68D6-4770-8FAA-9EE27580BB92}</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FBF8-483D-918C-E42DE67E8110}"/>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{99356EC9-F96A-458C-ADE4-2598D6EA7AC8}</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FBF8-483D-918C-E42DE67E8110}"/>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{167B3B25-62C1-4CE4-97BE-0CC61A167C83}</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FBF8-483D-918C-E42DE67E8110}"/>
                </c:ext>
              </c:extLst>
            </c:dLbl>
            <c:dLbl>
              <c:idx val="31"/>
              <c:tx>
                <c:strRef>
                  <c:f>Daten_Diagramme!$E$45</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{80488933-F10A-4743-B04D-C06204D9A3F8}</c15:txfldGUID>
                      <c15:f>Daten_Diagramme!$E$45</c15:f>
                      <c15:dlblFieldTableCache>
                        <c:ptCount val="1"/>
                        <c:pt idx="0">
                          <c:v>-2.9</c:v>
                        </c:pt>
                      </c15:dlblFieldTableCache>
                    </c15:dlblFTEntry>
                  </c15:dlblFieldTable>
                  <c15:showDataLabelsRange val="0"/>
                </c:ext>
                <c:ext xmlns:c16="http://schemas.microsoft.com/office/drawing/2014/chart" uri="{C3380CC4-5D6E-409C-BE32-E72D297353CC}">
                  <c16:uniqueId val="{0000001F-FBF8-483D-918C-E42DE67E811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-3.4640936412527683</c:v>
                </c:pt>
                <c:pt idx="1">
                  <c:v>11.428571428571429</c:v>
                </c:pt>
                <c:pt idx="2">
                  <c:v>-10.447761194029852</c:v>
                </c:pt>
                <c:pt idx="3">
                  <c:v>-12.401746724890829</c:v>
                </c:pt>
                <c:pt idx="4">
                  <c:v>-4.9122807017543861</c:v>
                </c:pt>
                <c:pt idx="5">
                  <c:v>-17.247238742565845</c:v>
                </c:pt>
                <c:pt idx="6">
                  <c:v>-15.116279069767442</c:v>
                </c:pt>
                <c:pt idx="7">
                  <c:v>9.0909090909090917</c:v>
                </c:pt>
                <c:pt idx="8">
                  <c:v>-1.1339258351210542</c:v>
                </c:pt>
                <c:pt idx="9">
                  <c:v>-2.0887728459530028</c:v>
                </c:pt>
                <c:pt idx="10">
                  <c:v>-4.5255474452554747</c:v>
                </c:pt>
                <c:pt idx="11">
                  <c:v>5.5813953488372094</c:v>
                </c:pt>
                <c:pt idx="12">
                  <c:v>-5.5776892430278888</c:v>
                </c:pt>
                <c:pt idx="13">
                  <c:v>-6.6161268090971745</c:v>
                </c:pt>
                <c:pt idx="14">
                  <c:v>-8.3976535967891319</c:v>
                </c:pt>
                <c:pt idx="15">
                  <c:v>-13.793103448275861</c:v>
                </c:pt>
                <c:pt idx="16">
                  <c:v>5.6782334384858046</c:v>
                </c:pt>
                <c:pt idx="17">
                  <c:v>-1.405152224824356</c:v>
                </c:pt>
                <c:pt idx="18">
                  <c:v>0.73839662447257381</c:v>
                </c:pt>
                <c:pt idx="19">
                  <c:v>4.4834307992202733</c:v>
                </c:pt>
                <c:pt idx="20">
                  <c:v>1.1132623426911907</c:v>
                </c:pt>
                <c:pt idx="21">
                  <c:v>0</c:v>
                </c:pt>
                <c:pt idx="23">
                  <c:v>11.428571428571429</c:v>
                </c:pt>
                <c:pt idx="24">
                  <c:v>-7.0273631840796016</c:v>
                </c:pt>
                <c:pt idx="25">
                  <c:v>-2.9279279279279278</c:v>
                </c:pt>
              </c:numCache>
            </c:numRef>
          </c:val>
          <c:extLst>
            <c:ext xmlns:c16="http://schemas.microsoft.com/office/drawing/2014/chart" uri="{C3380CC4-5D6E-409C-BE32-E72D297353CC}">
              <c16:uniqueId val="{00000020-FBF8-483D-918C-E42DE67E8110}"/>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{219C85E6-E9CF-4DAF-9735-6A8CBFB68EDD}</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FBF8-483D-918C-E42DE67E8110}"/>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{FEF10B27-8789-44C9-BAA5-C6A0C61BBF73}</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FBF8-483D-918C-E42DE67E8110}"/>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{2CF11B29-FF3B-4AAE-BCF6-D9C8002908DC}</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FBF8-483D-918C-E42DE67E8110}"/>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{A75B8BAD-A4DF-4007-9C82-DB3CCE07DE70}</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FBF8-483D-918C-E42DE67E8110}"/>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{61B25394-3AC0-46AB-AE7C-48B9EE7CB9E5}</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FBF8-483D-918C-E42DE67E8110}"/>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{BC513C1A-B201-4565-BD73-9C6383FF46EF}</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FBF8-483D-918C-E42DE67E8110}"/>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{D67D3DBD-15B4-4648-8C58-59AE0DFA37D5}</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FBF8-483D-918C-E42DE67E8110}"/>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{71CCA4D4-4FBA-47F2-9D1E-524DA10188DB}</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FBF8-483D-918C-E42DE67E8110}"/>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{49A92C80-DB0A-4447-8A9B-198E5EFC9296}</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FBF8-483D-918C-E42DE67E8110}"/>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{E9DDD0A4-5D52-414B-BE6A-10B4D9A30CC7}</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FBF8-483D-918C-E42DE67E8110}"/>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{D1AFFB26-3F95-417C-95A0-1A2F516442FE}</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FBF8-483D-918C-E42DE67E8110}"/>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{66E5A4AA-E2F3-459C-BD55-65C3C4F7A5AC}</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FBF8-483D-918C-E42DE67E8110}"/>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{9AD2F26A-90D4-4F76-8E08-93D3991CA595}</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FBF8-483D-918C-E42DE67E8110}"/>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{1F8776CF-D39E-42E9-8C82-82C2B7185FAA}</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FBF8-483D-918C-E42DE67E8110}"/>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{D190057D-F075-4E2B-BA8E-7ED1EA30DC56}</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FBF8-483D-918C-E42DE67E8110}"/>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{36CD97A0-7E89-43B7-AFB9-B90F67F6E5EE}</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FBF8-483D-918C-E42DE67E8110}"/>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{3AE1971C-2ED7-4B57-8A1B-A3B8864FF2E8}</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FBF8-483D-918C-E42DE67E8110}"/>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{97560F87-5013-410A-B6C3-6A54EFD7647A}</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FBF8-483D-918C-E42DE67E8110}"/>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{CDE7086A-511A-4F30-A837-BE1183076085}</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FBF8-483D-918C-E42DE67E8110}"/>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{EDC7FE85-6AB6-48DC-91A5-3C282C9569FC}</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FBF8-483D-918C-E42DE67E8110}"/>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{065FA290-5C5F-4B8B-9209-2DD5FCBA295A}</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FBF8-483D-918C-E42DE67E8110}"/>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{57F9CAE9-8D7D-44F7-B838-370DB3055681}</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FBF8-483D-918C-E42DE67E8110}"/>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{CEA97B22-F1C2-4AAB-B942-A05EC1B091A9}</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FBF8-483D-918C-E42DE67E8110}"/>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{76EC823B-BC7B-4D7B-9556-E80E94E69EF1}</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FBF8-483D-918C-E42DE67E8110}"/>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{629BDC6A-C28D-45C7-94FB-35CF2BFE84DF}</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FBF8-483D-918C-E42DE67E8110}"/>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{6988E39D-C930-48F1-B960-19F6A948D3B2}</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FBF8-483D-918C-E42DE67E8110}"/>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{5629CD48-8F00-4024-B995-132230CC67AB}</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FBF8-483D-918C-E42DE67E8110}"/>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{4E3DD99A-269A-4F0F-A087-9A0C1499A24C}</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FBF8-483D-918C-E42DE67E8110}"/>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{1640DA96-2910-4E08-ACF5-0429071090DC}</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FBF8-483D-918C-E42DE67E8110}"/>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{6FD22736-E9F1-4F88-A10B-DB9CCA712EA0}</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FBF8-483D-918C-E42DE67E8110}"/>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{0334C0A8-C6D1-411D-81C2-01E9D396FADB}</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FBF8-483D-918C-E42DE67E8110}"/>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{EBD1FE22-9688-4672-8472-D414084D6137}</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FBF8-483D-918C-E42DE67E811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FBF8-483D-918C-E42DE67E8110}"/>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FBF8-483D-918C-E42DE67E8110}"/>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{018479D2-CAD7-44D0-B00C-E92CC0802A5A}</c15:txfldGUID>
                      <c15:f>Diagramm!$I$46</c15:f>
                      <c15:dlblFieldTableCache>
                        <c:ptCount val="1"/>
                      </c15:dlblFieldTableCache>
                    </c15:dlblFTEntry>
                  </c15:dlblFieldTable>
                  <c15:showDataLabelsRange val="0"/>
                </c:ext>
                <c:ext xmlns:c16="http://schemas.microsoft.com/office/drawing/2014/chart" uri="{C3380CC4-5D6E-409C-BE32-E72D297353CC}">
                  <c16:uniqueId val="{00000000-6887-483F-8BB5-624B27681B7C}"/>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{EA5BA2E8-02D1-48AD-B8AB-842D2EB681D1}</c15:txfldGUID>
                      <c15:f>Diagramm!$I$47</c15:f>
                      <c15:dlblFieldTableCache>
                        <c:ptCount val="1"/>
                      </c15:dlblFieldTableCache>
                    </c15:dlblFTEntry>
                  </c15:dlblFieldTable>
                  <c15:showDataLabelsRange val="0"/>
                </c:ext>
                <c:ext xmlns:c16="http://schemas.microsoft.com/office/drawing/2014/chart" uri="{C3380CC4-5D6E-409C-BE32-E72D297353CC}">
                  <c16:uniqueId val="{00000001-6887-483F-8BB5-624B27681B7C}"/>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{4B1B32D4-5114-4F6B-8589-9EC42AB3C9E6}</c15:txfldGUID>
                      <c15:f>Diagramm!$I$48</c15:f>
                      <c15:dlblFieldTableCache>
                        <c:ptCount val="1"/>
                      </c15:dlblFieldTableCache>
                    </c15:dlblFTEntry>
                  </c15:dlblFieldTable>
                  <c15:showDataLabelsRange val="0"/>
                </c:ext>
                <c:ext xmlns:c16="http://schemas.microsoft.com/office/drawing/2014/chart" uri="{C3380CC4-5D6E-409C-BE32-E72D297353CC}">
                  <c16:uniqueId val="{00000002-6887-483F-8BB5-624B27681B7C}"/>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{34341FC7-7325-40FD-8D4A-926BBA8E6A25}</c15:txfldGUID>
                      <c15:f>Diagramm!$I$49</c15:f>
                      <c15:dlblFieldTableCache>
                        <c:ptCount val="1"/>
                      </c15:dlblFieldTableCache>
                    </c15:dlblFTEntry>
                  </c15:dlblFieldTable>
                  <c15:showDataLabelsRange val="0"/>
                </c:ext>
                <c:ext xmlns:c16="http://schemas.microsoft.com/office/drawing/2014/chart" uri="{C3380CC4-5D6E-409C-BE32-E72D297353CC}">
                  <c16:uniqueId val="{00000003-6887-483F-8BB5-624B27681B7C}"/>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{C291CC21-9B85-4F94-91E5-944247C2A54F}</c15:txfldGUID>
                      <c15:f>Diagramm!$I$50</c15:f>
                      <c15:dlblFieldTableCache>
                        <c:ptCount val="1"/>
                      </c15:dlblFieldTableCache>
                    </c15:dlblFTEntry>
                  </c15:dlblFieldTable>
                  <c15:showDataLabelsRange val="0"/>
                </c:ext>
                <c:ext xmlns:c16="http://schemas.microsoft.com/office/drawing/2014/chart" uri="{C3380CC4-5D6E-409C-BE32-E72D297353CC}">
                  <c16:uniqueId val="{00000004-6887-483F-8BB5-624B27681B7C}"/>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{1BE176EA-D71F-47C8-A890-BA041F3D8161}</c15:txfldGUID>
                      <c15:f>Diagramm!$I$51</c15:f>
                      <c15:dlblFieldTableCache>
                        <c:ptCount val="1"/>
                      </c15:dlblFieldTableCache>
                    </c15:dlblFTEntry>
                  </c15:dlblFieldTable>
                  <c15:showDataLabelsRange val="0"/>
                </c:ext>
                <c:ext xmlns:c16="http://schemas.microsoft.com/office/drawing/2014/chart" uri="{C3380CC4-5D6E-409C-BE32-E72D297353CC}">
                  <c16:uniqueId val="{00000005-6887-483F-8BB5-624B27681B7C}"/>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{1A55CA23-6527-4027-93F1-C076B39FF3BD}</c15:txfldGUID>
                      <c15:f>Diagramm!$I$52</c15:f>
                      <c15:dlblFieldTableCache>
                        <c:ptCount val="1"/>
                      </c15:dlblFieldTableCache>
                    </c15:dlblFTEntry>
                  </c15:dlblFieldTable>
                  <c15:showDataLabelsRange val="0"/>
                </c:ext>
                <c:ext xmlns:c16="http://schemas.microsoft.com/office/drawing/2014/chart" uri="{C3380CC4-5D6E-409C-BE32-E72D297353CC}">
                  <c16:uniqueId val="{00000006-6887-483F-8BB5-624B27681B7C}"/>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{364D0AC4-6CF6-4730-BAD7-95B2F6B6875F}</c15:txfldGUID>
                      <c15:f>Diagramm!$I$53</c15:f>
                      <c15:dlblFieldTableCache>
                        <c:ptCount val="1"/>
                      </c15:dlblFieldTableCache>
                    </c15:dlblFTEntry>
                  </c15:dlblFieldTable>
                  <c15:showDataLabelsRange val="0"/>
                </c:ext>
                <c:ext xmlns:c16="http://schemas.microsoft.com/office/drawing/2014/chart" uri="{C3380CC4-5D6E-409C-BE32-E72D297353CC}">
                  <c16:uniqueId val="{00000007-6887-483F-8BB5-624B27681B7C}"/>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{4531453F-0477-42A0-A84A-69520ECC5C5A}</c15:txfldGUID>
                      <c15:f>Diagramm!$I$54</c15:f>
                      <c15:dlblFieldTableCache>
                        <c:ptCount val="1"/>
                      </c15:dlblFieldTableCache>
                    </c15:dlblFTEntry>
                  </c15:dlblFieldTable>
                  <c15:showDataLabelsRange val="0"/>
                </c:ext>
                <c:ext xmlns:c16="http://schemas.microsoft.com/office/drawing/2014/chart" uri="{C3380CC4-5D6E-409C-BE32-E72D297353CC}">
                  <c16:uniqueId val="{00000008-6887-483F-8BB5-624B27681B7C}"/>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{BF67BEF3-62A6-40BF-916C-191B3C0ADBFC}</c15:txfldGUID>
                      <c15:f>Diagramm!$I$55</c15:f>
                      <c15:dlblFieldTableCache>
                        <c:ptCount val="1"/>
                      </c15:dlblFieldTableCache>
                    </c15:dlblFTEntry>
                  </c15:dlblFieldTable>
                  <c15:showDataLabelsRange val="0"/>
                </c:ext>
                <c:ext xmlns:c16="http://schemas.microsoft.com/office/drawing/2014/chart" uri="{C3380CC4-5D6E-409C-BE32-E72D297353CC}">
                  <c16:uniqueId val="{00000009-6887-483F-8BB5-624B27681B7C}"/>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{9222D5AA-1AFC-496C-B9E2-40F462994B52}</c15:txfldGUID>
                      <c15:f>Diagramm!$I$56</c15:f>
                      <c15:dlblFieldTableCache>
                        <c:ptCount val="1"/>
                      </c15:dlblFieldTableCache>
                    </c15:dlblFTEntry>
                  </c15:dlblFieldTable>
                  <c15:showDataLabelsRange val="0"/>
                </c:ext>
                <c:ext xmlns:c16="http://schemas.microsoft.com/office/drawing/2014/chart" uri="{C3380CC4-5D6E-409C-BE32-E72D297353CC}">
                  <c16:uniqueId val="{0000000A-6887-483F-8BB5-624B27681B7C}"/>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{AA5BFB34-FC0B-4DEB-8DCB-BC26B3DD3EBD}</c15:txfldGUID>
                      <c15:f>Diagramm!$I$57</c15:f>
                      <c15:dlblFieldTableCache>
                        <c:ptCount val="1"/>
                      </c15:dlblFieldTableCache>
                    </c15:dlblFTEntry>
                  </c15:dlblFieldTable>
                  <c15:showDataLabelsRange val="0"/>
                </c:ext>
                <c:ext xmlns:c16="http://schemas.microsoft.com/office/drawing/2014/chart" uri="{C3380CC4-5D6E-409C-BE32-E72D297353CC}">
                  <c16:uniqueId val="{0000000B-6887-483F-8BB5-624B27681B7C}"/>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{792B0577-8DCD-493E-ABD3-AA84FC67C9E5}</c15:txfldGUID>
                      <c15:f>Diagramm!$I$58</c15:f>
                      <c15:dlblFieldTableCache>
                        <c:ptCount val="1"/>
                      </c15:dlblFieldTableCache>
                    </c15:dlblFTEntry>
                  </c15:dlblFieldTable>
                  <c15:showDataLabelsRange val="0"/>
                </c:ext>
                <c:ext xmlns:c16="http://schemas.microsoft.com/office/drawing/2014/chart" uri="{C3380CC4-5D6E-409C-BE32-E72D297353CC}">
                  <c16:uniqueId val="{0000000C-6887-483F-8BB5-624B27681B7C}"/>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{746A9076-FBD4-4745-809B-15CF3BE8E759}</c15:txfldGUID>
                      <c15:f>Diagramm!$I$59</c15:f>
                      <c15:dlblFieldTableCache>
                        <c:ptCount val="1"/>
                      </c15:dlblFieldTableCache>
                    </c15:dlblFTEntry>
                  </c15:dlblFieldTable>
                  <c15:showDataLabelsRange val="0"/>
                </c:ext>
                <c:ext xmlns:c16="http://schemas.microsoft.com/office/drawing/2014/chart" uri="{C3380CC4-5D6E-409C-BE32-E72D297353CC}">
                  <c16:uniqueId val="{0000000D-6887-483F-8BB5-624B27681B7C}"/>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{353AD87F-013F-4574-9EF7-C4040CEB0DEA}</c15:txfldGUID>
                      <c15:f>Diagramm!$I$60</c15:f>
                      <c15:dlblFieldTableCache>
                        <c:ptCount val="1"/>
                      </c15:dlblFieldTableCache>
                    </c15:dlblFTEntry>
                  </c15:dlblFieldTable>
                  <c15:showDataLabelsRange val="0"/>
                </c:ext>
                <c:ext xmlns:c16="http://schemas.microsoft.com/office/drawing/2014/chart" uri="{C3380CC4-5D6E-409C-BE32-E72D297353CC}">
                  <c16:uniqueId val="{0000000E-6887-483F-8BB5-624B27681B7C}"/>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{C311E7B1-E7D7-4EDC-BBE7-E37FFBF19E4A}</c15:txfldGUID>
                      <c15:f>Diagramm!$I$61</c15:f>
                      <c15:dlblFieldTableCache>
                        <c:ptCount val="1"/>
                      </c15:dlblFieldTableCache>
                    </c15:dlblFTEntry>
                  </c15:dlblFieldTable>
                  <c15:showDataLabelsRange val="0"/>
                </c:ext>
                <c:ext xmlns:c16="http://schemas.microsoft.com/office/drawing/2014/chart" uri="{C3380CC4-5D6E-409C-BE32-E72D297353CC}">
                  <c16:uniqueId val="{0000000F-6887-483F-8BB5-624B27681B7C}"/>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{968DB44C-108D-4A36-9993-4BE55A729010}</c15:txfldGUID>
                      <c15:f>Diagramm!$I$62</c15:f>
                      <c15:dlblFieldTableCache>
                        <c:ptCount val="1"/>
                      </c15:dlblFieldTableCache>
                    </c15:dlblFTEntry>
                  </c15:dlblFieldTable>
                  <c15:showDataLabelsRange val="0"/>
                </c:ext>
                <c:ext xmlns:c16="http://schemas.microsoft.com/office/drawing/2014/chart" uri="{C3380CC4-5D6E-409C-BE32-E72D297353CC}">
                  <c16:uniqueId val="{00000010-6887-483F-8BB5-624B27681B7C}"/>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{FC8D8397-C403-45FE-967C-F74BE25A7EF0}</c15:txfldGUID>
                      <c15:f>Diagramm!$I$63</c15:f>
                      <c15:dlblFieldTableCache>
                        <c:ptCount val="1"/>
                      </c15:dlblFieldTableCache>
                    </c15:dlblFTEntry>
                  </c15:dlblFieldTable>
                  <c15:showDataLabelsRange val="0"/>
                </c:ext>
                <c:ext xmlns:c16="http://schemas.microsoft.com/office/drawing/2014/chart" uri="{C3380CC4-5D6E-409C-BE32-E72D297353CC}">
                  <c16:uniqueId val="{00000011-6887-483F-8BB5-624B27681B7C}"/>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{16604F9C-1EB3-4D39-BD1E-179AB50DBE20}</c15:txfldGUID>
                      <c15:f>Diagramm!$I$64</c15:f>
                      <c15:dlblFieldTableCache>
                        <c:ptCount val="1"/>
                      </c15:dlblFieldTableCache>
                    </c15:dlblFTEntry>
                  </c15:dlblFieldTable>
                  <c15:showDataLabelsRange val="0"/>
                </c:ext>
                <c:ext xmlns:c16="http://schemas.microsoft.com/office/drawing/2014/chart" uri="{C3380CC4-5D6E-409C-BE32-E72D297353CC}">
                  <c16:uniqueId val="{00000012-6887-483F-8BB5-624B27681B7C}"/>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{C8C31CA7-FE05-4FFE-BF91-7A22483F80DB}</c15:txfldGUID>
                      <c15:f>Diagramm!$I$65</c15:f>
                      <c15:dlblFieldTableCache>
                        <c:ptCount val="1"/>
                      </c15:dlblFieldTableCache>
                    </c15:dlblFTEntry>
                  </c15:dlblFieldTable>
                  <c15:showDataLabelsRange val="0"/>
                </c:ext>
                <c:ext xmlns:c16="http://schemas.microsoft.com/office/drawing/2014/chart" uri="{C3380CC4-5D6E-409C-BE32-E72D297353CC}">
                  <c16:uniqueId val="{00000013-6887-483F-8BB5-624B27681B7C}"/>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{48E0F4B5-C03E-47C5-92F0-CD487D32B4E0}</c15:txfldGUID>
                      <c15:f>Diagramm!$I$66</c15:f>
                      <c15:dlblFieldTableCache>
                        <c:ptCount val="1"/>
                      </c15:dlblFieldTableCache>
                    </c15:dlblFTEntry>
                  </c15:dlblFieldTable>
                  <c15:showDataLabelsRange val="0"/>
                </c:ext>
                <c:ext xmlns:c16="http://schemas.microsoft.com/office/drawing/2014/chart" uri="{C3380CC4-5D6E-409C-BE32-E72D297353CC}">
                  <c16:uniqueId val="{00000014-6887-483F-8BB5-624B27681B7C}"/>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{DBDCB7FB-530D-4971-A9FF-3A88DFD9D0C7}</c15:txfldGUID>
                      <c15:f>Diagramm!$I$67</c15:f>
                      <c15:dlblFieldTableCache>
                        <c:ptCount val="1"/>
                      </c15:dlblFieldTableCache>
                    </c15:dlblFTEntry>
                  </c15:dlblFieldTable>
                  <c15:showDataLabelsRange val="0"/>
                </c:ext>
                <c:ext xmlns:c16="http://schemas.microsoft.com/office/drawing/2014/chart" uri="{C3380CC4-5D6E-409C-BE32-E72D297353CC}">
                  <c16:uniqueId val="{00000015-6887-483F-8BB5-624B27681B7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6887-483F-8BB5-624B27681B7C}"/>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{6B79B48D-30FF-4098-A17A-C6CE473E9AF7}</c15:txfldGUID>
                      <c15:f>Diagramm!$K$46</c15:f>
                      <c15:dlblFieldTableCache>
                        <c:ptCount val="1"/>
                      </c15:dlblFieldTableCache>
                    </c15:dlblFTEntry>
                  </c15:dlblFieldTable>
                  <c15:showDataLabelsRange val="0"/>
                </c:ext>
                <c:ext xmlns:c16="http://schemas.microsoft.com/office/drawing/2014/chart" uri="{C3380CC4-5D6E-409C-BE32-E72D297353CC}">
                  <c16:uniqueId val="{00000017-6887-483F-8BB5-624B27681B7C}"/>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{DED3FA76-0468-4088-8887-EBC1C4B72BBE}</c15:txfldGUID>
                      <c15:f>Diagramm!$K$47</c15:f>
                      <c15:dlblFieldTableCache>
                        <c:ptCount val="1"/>
                      </c15:dlblFieldTableCache>
                    </c15:dlblFTEntry>
                  </c15:dlblFieldTable>
                  <c15:showDataLabelsRange val="0"/>
                </c:ext>
                <c:ext xmlns:c16="http://schemas.microsoft.com/office/drawing/2014/chart" uri="{C3380CC4-5D6E-409C-BE32-E72D297353CC}">
                  <c16:uniqueId val="{00000018-6887-483F-8BB5-624B27681B7C}"/>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{FD245921-4223-43EF-BE1E-9BE0291C123C}</c15:txfldGUID>
                      <c15:f>Diagramm!$K$48</c15:f>
                      <c15:dlblFieldTableCache>
                        <c:ptCount val="1"/>
                      </c15:dlblFieldTableCache>
                    </c15:dlblFTEntry>
                  </c15:dlblFieldTable>
                  <c15:showDataLabelsRange val="0"/>
                </c:ext>
                <c:ext xmlns:c16="http://schemas.microsoft.com/office/drawing/2014/chart" uri="{C3380CC4-5D6E-409C-BE32-E72D297353CC}">
                  <c16:uniqueId val="{00000019-6887-483F-8BB5-624B27681B7C}"/>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{801A4E04-64D8-4336-8A02-7B0BC9F1F6DA}</c15:txfldGUID>
                      <c15:f>Diagramm!$K$49</c15:f>
                      <c15:dlblFieldTableCache>
                        <c:ptCount val="1"/>
                      </c15:dlblFieldTableCache>
                    </c15:dlblFTEntry>
                  </c15:dlblFieldTable>
                  <c15:showDataLabelsRange val="0"/>
                </c:ext>
                <c:ext xmlns:c16="http://schemas.microsoft.com/office/drawing/2014/chart" uri="{C3380CC4-5D6E-409C-BE32-E72D297353CC}">
                  <c16:uniqueId val="{0000001A-6887-483F-8BB5-624B27681B7C}"/>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{62DB0AF1-04B0-4D6F-B896-D3A25F76746B}</c15:txfldGUID>
                      <c15:f>Diagramm!$K$50</c15:f>
                      <c15:dlblFieldTableCache>
                        <c:ptCount val="1"/>
                      </c15:dlblFieldTableCache>
                    </c15:dlblFTEntry>
                  </c15:dlblFieldTable>
                  <c15:showDataLabelsRange val="0"/>
                </c:ext>
                <c:ext xmlns:c16="http://schemas.microsoft.com/office/drawing/2014/chart" uri="{C3380CC4-5D6E-409C-BE32-E72D297353CC}">
                  <c16:uniqueId val="{0000001B-6887-483F-8BB5-624B27681B7C}"/>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{0B163E16-DD38-4A21-8468-B4B05CC08A33}</c15:txfldGUID>
                      <c15:f>Diagramm!$K$51</c15:f>
                      <c15:dlblFieldTableCache>
                        <c:ptCount val="1"/>
                      </c15:dlblFieldTableCache>
                    </c15:dlblFTEntry>
                  </c15:dlblFieldTable>
                  <c15:showDataLabelsRange val="0"/>
                </c:ext>
                <c:ext xmlns:c16="http://schemas.microsoft.com/office/drawing/2014/chart" uri="{C3380CC4-5D6E-409C-BE32-E72D297353CC}">
                  <c16:uniqueId val="{0000001C-6887-483F-8BB5-624B27681B7C}"/>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{982F5D6B-1A13-40C3-91D5-32E72A1C532F}</c15:txfldGUID>
                      <c15:f>Diagramm!$K$52</c15:f>
                      <c15:dlblFieldTableCache>
                        <c:ptCount val="1"/>
                      </c15:dlblFieldTableCache>
                    </c15:dlblFTEntry>
                  </c15:dlblFieldTable>
                  <c15:showDataLabelsRange val="0"/>
                </c:ext>
                <c:ext xmlns:c16="http://schemas.microsoft.com/office/drawing/2014/chart" uri="{C3380CC4-5D6E-409C-BE32-E72D297353CC}">
                  <c16:uniqueId val="{0000001D-6887-483F-8BB5-624B27681B7C}"/>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{588AC7A8-4473-43F6-9452-E1C9E54D292F}</c15:txfldGUID>
                      <c15:f>Diagramm!$K$53</c15:f>
                      <c15:dlblFieldTableCache>
                        <c:ptCount val="1"/>
                      </c15:dlblFieldTableCache>
                    </c15:dlblFTEntry>
                  </c15:dlblFieldTable>
                  <c15:showDataLabelsRange val="0"/>
                </c:ext>
                <c:ext xmlns:c16="http://schemas.microsoft.com/office/drawing/2014/chart" uri="{C3380CC4-5D6E-409C-BE32-E72D297353CC}">
                  <c16:uniqueId val="{0000001E-6887-483F-8BB5-624B27681B7C}"/>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{CFDE5BDF-322D-469E-9809-680D7D1884DB}</c15:txfldGUID>
                      <c15:f>Diagramm!$K$54</c15:f>
                      <c15:dlblFieldTableCache>
                        <c:ptCount val="1"/>
                      </c15:dlblFieldTableCache>
                    </c15:dlblFTEntry>
                  </c15:dlblFieldTable>
                  <c15:showDataLabelsRange val="0"/>
                </c:ext>
                <c:ext xmlns:c16="http://schemas.microsoft.com/office/drawing/2014/chart" uri="{C3380CC4-5D6E-409C-BE32-E72D297353CC}">
                  <c16:uniqueId val="{0000001F-6887-483F-8BB5-624B27681B7C}"/>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{C6385327-4E80-41DA-895E-17B8062A0406}</c15:txfldGUID>
                      <c15:f>Diagramm!$K$55</c15:f>
                      <c15:dlblFieldTableCache>
                        <c:ptCount val="1"/>
                      </c15:dlblFieldTableCache>
                    </c15:dlblFTEntry>
                  </c15:dlblFieldTable>
                  <c15:showDataLabelsRange val="0"/>
                </c:ext>
                <c:ext xmlns:c16="http://schemas.microsoft.com/office/drawing/2014/chart" uri="{C3380CC4-5D6E-409C-BE32-E72D297353CC}">
                  <c16:uniqueId val="{00000020-6887-483F-8BB5-624B27681B7C}"/>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{1B9C372C-752A-49A2-8811-CB004B506CAE}</c15:txfldGUID>
                      <c15:f>Diagramm!$K$56</c15:f>
                      <c15:dlblFieldTableCache>
                        <c:ptCount val="1"/>
                      </c15:dlblFieldTableCache>
                    </c15:dlblFTEntry>
                  </c15:dlblFieldTable>
                  <c15:showDataLabelsRange val="0"/>
                </c:ext>
                <c:ext xmlns:c16="http://schemas.microsoft.com/office/drawing/2014/chart" uri="{C3380CC4-5D6E-409C-BE32-E72D297353CC}">
                  <c16:uniqueId val="{00000021-6887-483F-8BB5-624B27681B7C}"/>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{63923E62-3964-45FA-A5E1-A5F41F58ED8D}</c15:txfldGUID>
                      <c15:f>Diagramm!$K$57</c15:f>
                      <c15:dlblFieldTableCache>
                        <c:ptCount val="1"/>
                      </c15:dlblFieldTableCache>
                    </c15:dlblFTEntry>
                  </c15:dlblFieldTable>
                  <c15:showDataLabelsRange val="0"/>
                </c:ext>
                <c:ext xmlns:c16="http://schemas.microsoft.com/office/drawing/2014/chart" uri="{C3380CC4-5D6E-409C-BE32-E72D297353CC}">
                  <c16:uniqueId val="{00000022-6887-483F-8BB5-624B27681B7C}"/>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{4FA81B78-267E-4373-857A-6364E96B379B}</c15:txfldGUID>
                      <c15:f>Diagramm!$K$58</c15:f>
                      <c15:dlblFieldTableCache>
                        <c:ptCount val="1"/>
                      </c15:dlblFieldTableCache>
                    </c15:dlblFTEntry>
                  </c15:dlblFieldTable>
                  <c15:showDataLabelsRange val="0"/>
                </c:ext>
                <c:ext xmlns:c16="http://schemas.microsoft.com/office/drawing/2014/chart" uri="{C3380CC4-5D6E-409C-BE32-E72D297353CC}">
                  <c16:uniqueId val="{00000023-6887-483F-8BB5-624B27681B7C}"/>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{E4AC6FA3-2C3C-4420-A169-51A131508C07}</c15:txfldGUID>
                      <c15:f>Diagramm!$K$59</c15:f>
                      <c15:dlblFieldTableCache>
                        <c:ptCount val="1"/>
                      </c15:dlblFieldTableCache>
                    </c15:dlblFTEntry>
                  </c15:dlblFieldTable>
                  <c15:showDataLabelsRange val="0"/>
                </c:ext>
                <c:ext xmlns:c16="http://schemas.microsoft.com/office/drawing/2014/chart" uri="{C3380CC4-5D6E-409C-BE32-E72D297353CC}">
                  <c16:uniqueId val="{00000024-6887-483F-8BB5-624B27681B7C}"/>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{B34F7B61-CF02-4468-BBD0-54D525166E4A}</c15:txfldGUID>
                      <c15:f>Diagramm!$K$60</c15:f>
                      <c15:dlblFieldTableCache>
                        <c:ptCount val="1"/>
                      </c15:dlblFieldTableCache>
                    </c15:dlblFTEntry>
                  </c15:dlblFieldTable>
                  <c15:showDataLabelsRange val="0"/>
                </c:ext>
                <c:ext xmlns:c16="http://schemas.microsoft.com/office/drawing/2014/chart" uri="{C3380CC4-5D6E-409C-BE32-E72D297353CC}">
                  <c16:uniqueId val="{00000025-6887-483F-8BB5-624B27681B7C}"/>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{3DFA823A-6356-44C1-8B8E-5A73A2915E20}</c15:txfldGUID>
                      <c15:f>Diagramm!$K$61</c15:f>
                      <c15:dlblFieldTableCache>
                        <c:ptCount val="1"/>
                      </c15:dlblFieldTableCache>
                    </c15:dlblFTEntry>
                  </c15:dlblFieldTable>
                  <c15:showDataLabelsRange val="0"/>
                </c:ext>
                <c:ext xmlns:c16="http://schemas.microsoft.com/office/drawing/2014/chart" uri="{C3380CC4-5D6E-409C-BE32-E72D297353CC}">
                  <c16:uniqueId val="{00000026-6887-483F-8BB5-624B27681B7C}"/>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{23D35203-4232-4197-A107-B3B1501A82FD}</c15:txfldGUID>
                      <c15:f>Diagramm!$K$62</c15:f>
                      <c15:dlblFieldTableCache>
                        <c:ptCount val="1"/>
                      </c15:dlblFieldTableCache>
                    </c15:dlblFTEntry>
                  </c15:dlblFieldTable>
                  <c15:showDataLabelsRange val="0"/>
                </c:ext>
                <c:ext xmlns:c16="http://schemas.microsoft.com/office/drawing/2014/chart" uri="{C3380CC4-5D6E-409C-BE32-E72D297353CC}">
                  <c16:uniqueId val="{00000027-6887-483F-8BB5-624B27681B7C}"/>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{D153EC22-D1FA-4274-8D8D-A290D3E1E67D}</c15:txfldGUID>
                      <c15:f>Diagramm!$K$63</c15:f>
                      <c15:dlblFieldTableCache>
                        <c:ptCount val="1"/>
                      </c15:dlblFieldTableCache>
                    </c15:dlblFTEntry>
                  </c15:dlblFieldTable>
                  <c15:showDataLabelsRange val="0"/>
                </c:ext>
                <c:ext xmlns:c16="http://schemas.microsoft.com/office/drawing/2014/chart" uri="{C3380CC4-5D6E-409C-BE32-E72D297353CC}">
                  <c16:uniqueId val="{00000028-6887-483F-8BB5-624B27681B7C}"/>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{E2A1899E-3292-494A-94C4-0EF48AE63B9E}</c15:txfldGUID>
                      <c15:f>Diagramm!$K$64</c15:f>
                      <c15:dlblFieldTableCache>
                        <c:ptCount val="1"/>
                      </c15:dlblFieldTableCache>
                    </c15:dlblFTEntry>
                  </c15:dlblFieldTable>
                  <c15:showDataLabelsRange val="0"/>
                </c:ext>
                <c:ext xmlns:c16="http://schemas.microsoft.com/office/drawing/2014/chart" uri="{C3380CC4-5D6E-409C-BE32-E72D297353CC}">
                  <c16:uniqueId val="{00000029-6887-483F-8BB5-624B27681B7C}"/>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{DD335E21-9B9A-4D70-A230-20D8AE10437A}</c15:txfldGUID>
                      <c15:f>Diagramm!$K$65</c15:f>
                      <c15:dlblFieldTableCache>
                        <c:ptCount val="1"/>
                      </c15:dlblFieldTableCache>
                    </c15:dlblFTEntry>
                  </c15:dlblFieldTable>
                  <c15:showDataLabelsRange val="0"/>
                </c:ext>
                <c:ext xmlns:c16="http://schemas.microsoft.com/office/drawing/2014/chart" uri="{C3380CC4-5D6E-409C-BE32-E72D297353CC}">
                  <c16:uniqueId val="{0000002A-6887-483F-8BB5-624B27681B7C}"/>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{EFCB870D-29AA-42E2-B6F9-0D8333B1308F}</c15:txfldGUID>
                      <c15:f>Diagramm!$K$66</c15:f>
                      <c15:dlblFieldTableCache>
                        <c:ptCount val="1"/>
                      </c15:dlblFieldTableCache>
                    </c15:dlblFTEntry>
                  </c15:dlblFieldTable>
                  <c15:showDataLabelsRange val="0"/>
                </c:ext>
                <c:ext xmlns:c16="http://schemas.microsoft.com/office/drawing/2014/chart" uri="{C3380CC4-5D6E-409C-BE32-E72D297353CC}">
                  <c16:uniqueId val="{0000002B-6887-483F-8BB5-624B27681B7C}"/>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{C841E34B-4FB7-4CB3-ADA6-1C5B76F5B972}</c15:txfldGUID>
                      <c15:f>Diagramm!$K$67</c15:f>
                      <c15:dlblFieldTableCache>
                        <c:ptCount val="1"/>
                      </c15:dlblFieldTableCache>
                    </c15:dlblFTEntry>
                  </c15:dlblFieldTable>
                  <c15:showDataLabelsRange val="0"/>
                </c:ext>
                <c:ext xmlns:c16="http://schemas.microsoft.com/office/drawing/2014/chart" uri="{C3380CC4-5D6E-409C-BE32-E72D297353CC}">
                  <c16:uniqueId val="{0000002C-6887-483F-8BB5-624B27681B7C}"/>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6887-483F-8BB5-624B27681B7C}"/>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{1ED0BC59-2981-4909-9BEA-1CEEB261C034}</c15:txfldGUID>
                      <c15:f>Diagramm!$J$46</c15:f>
                      <c15:dlblFieldTableCache>
                        <c:ptCount val="1"/>
                      </c15:dlblFieldTableCache>
                    </c15:dlblFTEntry>
                  </c15:dlblFieldTable>
                  <c15:showDataLabelsRange val="0"/>
                </c:ext>
                <c:ext xmlns:c16="http://schemas.microsoft.com/office/drawing/2014/chart" uri="{C3380CC4-5D6E-409C-BE32-E72D297353CC}">
                  <c16:uniqueId val="{0000002E-6887-483F-8BB5-624B27681B7C}"/>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{44D7739B-594F-45C2-97BB-D3CE0D254C09}</c15:txfldGUID>
                      <c15:f>Diagramm!$J$47</c15:f>
                      <c15:dlblFieldTableCache>
                        <c:ptCount val="1"/>
                      </c15:dlblFieldTableCache>
                    </c15:dlblFTEntry>
                  </c15:dlblFieldTable>
                  <c15:showDataLabelsRange val="0"/>
                </c:ext>
                <c:ext xmlns:c16="http://schemas.microsoft.com/office/drawing/2014/chart" uri="{C3380CC4-5D6E-409C-BE32-E72D297353CC}">
                  <c16:uniqueId val="{0000002F-6887-483F-8BB5-624B27681B7C}"/>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{63887745-01E9-4DD9-8F7C-6F588F1141EF}</c15:txfldGUID>
                      <c15:f>Diagramm!$J$48</c15:f>
                      <c15:dlblFieldTableCache>
                        <c:ptCount val="1"/>
                      </c15:dlblFieldTableCache>
                    </c15:dlblFTEntry>
                  </c15:dlblFieldTable>
                  <c15:showDataLabelsRange val="0"/>
                </c:ext>
                <c:ext xmlns:c16="http://schemas.microsoft.com/office/drawing/2014/chart" uri="{C3380CC4-5D6E-409C-BE32-E72D297353CC}">
                  <c16:uniqueId val="{00000030-6887-483F-8BB5-624B27681B7C}"/>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{CBEBB626-6F22-4D8D-B88B-088EFA8D11BA}</c15:txfldGUID>
                      <c15:f>Diagramm!$J$49</c15:f>
                      <c15:dlblFieldTableCache>
                        <c:ptCount val="1"/>
                      </c15:dlblFieldTableCache>
                    </c15:dlblFTEntry>
                  </c15:dlblFieldTable>
                  <c15:showDataLabelsRange val="0"/>
                </c:ext>
                <c:ext xmlns:c16="http://schemas.microsoft.com/office/drawing/2014/chart" uri="{C3380CC4-5D6E-409C-BE32-E72D297353CC}">
                  <c16:uniqueId val="{00000031-6887-483F-8BB5-624B27681B7C}"/>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{51A68BF4-F813-4889-9DE9-E1AA288EB85A}</c15:txfldGUID>
                      <c15:f>Diagramm!$J$50</c15:f>
                      <c15:dlblFieldTableCache>
                        <c:ptCount val="1"/>
                      </c15:dlblFieldTableCache>
                    </c15:dlblFTEntry>
                  </c15:dlblFieldTable>
                  <c15:showDataLabelsRange val="0"/>
                </c:ext>
                <c:ext xmlns:c16="http://schemas.microsoft.com/office/drawing/2014/chart" uri="{C3380CC4-5D6E-409C-BE32-E72D297353CC}">
                  <c16:uniqueId val="{00000032-6887-483F-8BB5-624B27681B7C}"/>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{9444A29B-7847-438B-B7B1-6A0443C5076E}</c15:txfldGUID>
                      <c15:f>Diagramm!$J$51</c15:f>
                      <c15:dlblFieldTableCache>
                        <c:ptCount val="1"/>
                      </c15:dlblFieldTableCache>
                    </c15:dlblFTEntry>
                  </c15:dlblFieldTable>
                  <c15:showDataLabelsRange val="0"/>
                </c:ext>
                <c:ext xmlns:c16="http://schemas.microsoft.com/office/drawing/2014/chart" uri="{C3380CC4-5D6E-409C-BE32-E72D297353CC}">
                  <c16:uniqueId val="{00000033-6887-483F-8BB5-624B27681B7C}"/>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{4E2768C0-91A3-4A91-BDC7-D4EACAF7AECE}</c15:txfldGUID>
                      <c15:f>Diagramm!$J$52</c15:f>
                      <c15:dlblFieldTableCache>
                        <c:ptCount val="1"/>
                      </c15:dlblFieldTableCache>
                    </c15:dlblFTEntry>
                  </c15:dlblFieldTable>
                  <c15:showDataLabelsRange val="0"/>
                </c:ext>
                <c:ext xmlns:c16="http://schemas.microsoft.com/office/drawing/2014/chart" uri="{C3380CC4-5D6E-409C-BE32-E72D297353CC}">
                  <c16:uniqueId val="{00000034-6887-483F-8BB5-624B27681B7C}"/>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{2A4500D5-26DF-40C1-BCED-CD7A0D97186C}</c15:txfldGUID>
                      <c15:f>Diagramm!$J$53</c15:f>
                      <c15:dlblFieldTableCache>
                        <c:ptCount val="1"/>
                      </c15:dlblFieldTableCache>
                    </c15:dlblFTEntry>
                  </c15:dlblFieldTable>
                  <c15:showDataLabelsRange val="0"/>
                </c:ext>
                <c:ext xmlns:c16="http://schemas.microsoft.com/office/drawing/2014/chart" uri="{C3380CC4-5D6E-409C-BE32-E72D297353CC}">
                  <c16:uniqueId val="{00000035-6887-483F-8BB5-624B27681B7C}"/>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{64C70F30-2BD2-48C4-9895-086D212C783F}</c15:txfldGUID>
                      <c15:f>Diagramm!$J$54</c15:f>
                      <c15:dlblFieldTableCache>
                        <c:ptCount val="1"/>
                      </c15:dlblFieldTableCache>
                    </c15:dlblFTEntry>
                  </c15:dlblFieldTable>
                  <c15:showDataLabelsRange val="0"/>
                </c:ext>
                <c:ext xmlns:c16="http://schemas.microsoft.com/office/drawing/2014/chart" uri="{C3380CC4-5D6E-409C-BE32-E72D297353CC}">
                  <c16:uniqueId val="{00000036-6887-483F-8BB5-624B27681B7C}"/>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{337696B7-E9B2-42AE-809E-ACB2D55E5C36}</c15:txfldGUID>
                      <c15:f>Diagramm!$J$55</c15:f>
                      <c15:dlblFieldTableCache>
                        <c:ptCount val="1"/>
                      </c15:dlblFieldTableCache>
                    </c15:dlblFTEntry>
                  </c15:dlblFieldTable>
                  <c15:showDataLabelsRange val="0"/>
                </c:ext>
                <c:ext xmlns:c16="http://schemas.microsoft.com/office/drawing/2014/chart" uri="{C3380CC4-5D6E-409C-BE32-E72D297353CC}">
                  <c16:uniqueId val="{00000037-6887-483F-8BB5-624B27681B7C}"/>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{EC012C3C-0A78-4715-B660-1ED5A1418E1A}</c15:txfldGUID>
                      <c15:f>Diagramm!$J$56</c15:f>
                      <c15:dlblFieldTableCache>
                        <c:ptCount val="1"/>
                      </c15:dlblFieldTableCache>
                    </c15:dlblFTEntry>
                  </c15:dlblFieldTable>
                  <c15:showDataLabelsRange val="0"/>
                </c:ext>
                <c:ext xmlns:c16="http://schemas.microsoft.com/office/drawing/2014/chart" uri="{C3380CC4-5D6E-409C-BE32-E72D297353CC}">
                  <c16:uniqueId val="{00000038-6887-483F-8BB5-624B27681B7C}"/>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{A31FC034-C3BF-4943-8D9C-8B67E5F1C0BE}</c15:txfldGUID>
                      <c15:f>Diagramm!$J$57</c15:f>
                      <c15:dlblFieldTableCache>
                        <c:ptCount val="1"/>
                      </c15:dlblFieldTableCache>
                    </c15:dlblFTEntry>
                  </c15:dlblFieldTable>
                  <c15:showDataLabelsRange val="0"/>
                </c:ext>
                <c:ext xmlns:c16="http://schemas.microsoft.com/office/drawing/2014/chart" uri="{C3380CC4-5D6E-409C-BE32-E72D297353CC}">
                  <c16:uniqueId val="{00000039-6887-483F-8BB5-624B27681B7C}"/>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{A3C4E4B5-C50C-4F8E-9B09-05F2D630DF4E}</c15:txfldGUID>
                      <c15:f>Diagramm!$J$58</c15:f>
                      <c15:dlblFieldTableCache>
                        <c:ptCount val="1"/>
                      </c15:dlblFieldTableCache>
                    </c15:dlblFTEntry>
                  </c15:dlblFieldTable>
                  <c15:showDataLabelsRange val="0"/>
                </c:ext>
                <c:ext xmlns:c16="http://schemas.microsoft.com/office/drawing/2014/chart" uri="{C3380CC4-5D6E-409C-BE32-E72D297353CC}">
                  <c16:uniqueId val="{0000003A-6887-483F-8BB5-624B27681B7C}"/>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{EDF648D5-82F0-42A6-866F-151B738E8EC1}</c15:txfldGUID>
                      <c15:f>Diagramm!$J$59</c15:f>
                      <c15:dlblFieldTableCache>
                        <c:ptCount val="1"/>
                      </c15:dlblFieldTableCache>
                    </c15:dlblFTEntry>
                  </c15:dlblFieldTable>
                  <c15:showDataLabelsRange val="0"/>
                </c:ext>
                <c:ext xmlns:c16="http://schemas.microsoft.com/office/drawing/2014/chart" uri="{C3380CC4-5D6E-409C-BE32-E72D297353CC}">
                  <c16:uniqueId val="{0000003B-6887-483F-8BB5-624B27681B7C}"/>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{D6AB78E4-6DF3-4531-8DC0-B1D8EEF527C4}</c15:txfldGUID>
                      <c15:f>Diagramm!$J$60</c15:f>
                      <c15:dlblFieldTableCache>
                        <c:ptCount val="1"/>
                      </c15:dlblFieldTableCache>
                    </c15:dlblFTEntry>
                  </c15:dlblFieldTable>
                  <c15:showDataLabelsRange val="0"/>
                </c:ext>
                <c:ext xmlns:c16="http://schemas.microsoft.com/office/drawing/2014/chart" uri="{C3380CC4-5D6E-409C-BE32-E72D297353CC}">
                  <c16:uniqueId val="{0000003C-6887-483F-8BB5-624B27681B7C}"/>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{FED9E353-19E9-46FC-8766-A8F7997B677D}</c15:txfldGUID>
                      <c15:f>Diagramm!$J$61</c15:f>
                      <c15:dlblFieldTableCache>
                        <c:ptCount val="1"/>
                      </c15:dlblFieldTableCache>
                    </c15:dlblFTEntry>
                  </c15:dlblFieldTable>
                  <c15:showDataLabelsRange val="0"/>
                </c:ext>
                <c:ext xmlns:c16="http://schemas.microsoft.com/office/drawing/2014/chart" uri="{C3380CC4-5D6E-409C-BE32-E72D297353CC}">
                  <c16:uniqueId val="{0000003D-6887-483F-8BB5-624B27681B7C}"/>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{CE94C479-A371-4E7F-81F8-5070340F9DC3}</c15:txfldGUID>
                      <c15:f>Diagramm!$J$62</c15:f>
                      <c15:dlblFieldTableCache>
                        <c:ptCount val="1"/>
                      </c15:dlblFieldTableCache>
                    </c15:dlblFTEntry>
                  </c15:dlblFieldTable>
                  <c15:showDataLabelsRange val="0"/>
                </c:ext>
                <c:ext xmlns:c16="http://schemas.microsoft.com/office/drawing/2014/chart" uri="{C3380CC4-5D6E-409C-BE32-E72D297353CC}">
                  <c16:uniqueId val="{0000003E-6887-483F-8BB5-624B27681B7C}"/>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{09D7958F-2E00-4912-907C-48771F22B54B}</c15:txfldGUID>
                      <c15:f>Diagramm!$J$63</c15:f>
                      <c15:dlblFieldTableCache>
                        <c:ptCount val="1"/>
                      </c15:dlblFieldTableCache>
                    </c15:dlblFTEntry>
                  </c15:dlblFieldTable>
                  <c15:showDataLabelsRange val="0"/>
                </c:ext>
                <c:ext xmlns:c16="http://schemas.microsoft.com/office/drawing/2014/chart" uri="{C3380CC4-5D6E-409C-BE32-E72D297353CC}">
                  <c16:uniqueId val="{0000003F-6887-483F-8BB5-624B27681B7C}"/>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{7768D562-08AE-4BE5-B0A1-84F25752F708}</c15:txfldGUID>
                      <c15:f>Diagramm!$J$64</c15:f>
                      <c15:dlblFieldTableCache>
                        <c:ptCount val="1"/>
                      </c15:dlblFieldTableCache>
                    </c15:dlblFTEntry>
                  </c15:dlblFieldTable>
                  <c15:showDataLabelsRange val="0"/>
                </c:ext>
                <c:ext xmlns:c16="http://schemas.microsoft.com/office/drawing/2014/chart" uri="{C3380CC4-5D6E-409C-BE32-E72D297353CC}">
                  <c16:uniqueId val="{00000040-6887-483F-8BB5-624B27681B7C}"/>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{775970F3-5165-4B00-AE9A-414FD23F4B46}</c15:txfldGUID>
                      <c15:f>Diagramm!$J$65</c15:f>
                      <c15:dlblFieldTableCache>
                        <c:ptCount val="1"/>
                      </c15:dlblFieldTableCache>
                    </c15:dlblFTEntry>
                  </c15:dlblFieldTable>
                  <c15:showDataLabelsRange val="0"/>
                </c:ext>
                <c:ext xmlns:c16="http://schemas.microsoft.com/office/drawing/2014/chart" uri="{C3380CC4-5D6E-409C-BE32-E72D297353CC}">
                  <c16:uniqueId val="{00000041-6887-483F-8BB5-624B27681B7C}"/>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{1F0996E7-286B-496E-97BE-6332EA55D53E}</c15:txfldGUID>
                      <c15:f>Diagramm!$J$66</c15:f>
                      <c15:dlblFieldTableCache>
                        <c:ptCount val="1"/>
                      </c15:dlblFieldTableCache>
                    </c15:dlblFTEntry>
                  </c15:dlblFieldTable>
                  <c15:showDataLabelsRange val="0"/>
                </c:ext>
                <c:ext xmlns:c16="http://schemas.microsoft.com/office/drawing/2014/chart" uri="{C3380CC4-5D6E-409C-BE32-E72D297353CC}">
                  <c16:uniqueId val="{00000042-6887-483F-8BB5-624B27681B7C}"/>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{05B82055-2621-43E3-86C3-CEB744FDA632}</c15:txfldGUID>
                      <c15:f>Diagramm!$J$67</c15:f>
                      <c15:dlblFieldTableCache>
                        <c:ptCount val="1"/>
                      </c15:dlblFieldTableCache>
                    </c15:dlblFTEntry>
                  </c15:dlblFieldTable>
                  <c15:showDataLabelsRange val="0"/>
                </c:ext>
                <c:ext xmlns:c16="http://schemas.microsoft.com/office/drawing/2014/chart" uri="{C3380CC4-5D6E-409C-BE32-E72D297353CC}">
                  <c16:uniqueId val="{00000043-6887-483F-8BB5-624B27681B7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6887-483F-8BB5-624B27681B7C}"/>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030-4B62-9721-BA96E3A0A46B}"/>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030-4B62-9721-BA96E3A0A46B}"/>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030-4B62-9721-BA96E3A0A46B}"/>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030-4B62-9721-BA96E3A0A46B}"/>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030-4B62-9721-BA96E3A0A46B}"/>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030-4B62-9721-BA96E3A0A46B}"/>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030-4B62-9721-BA96E3A0A46B}"/>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030-4B62-9721-BA96E3A0A46B}"/>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030-4B62-9721-BA96E3A0A46B}"/>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030-4B62-9721-BA96E3A0A46B}"/>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030-4B62-9721-BA96E3A0A46B}"/>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030-4B62-9721-BA96E3A0A46B}"/>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0030-4B62-9721-BA96E3A0A46B}"/>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0030-4B62-9721-BA96E3A0A46B}"/>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0030-4B62-9721-BA96E3A0A46B}"/>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0030-4B62-9721-BA96E3A0A46B}"/>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030-4B62-9721-BA96E3A0A46B}"/>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0030-4B62-9721-BA96E3A0A46B}"/>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0030-4B62-9721-BA96E3A0A46B}"/>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0030-4B62-9721-BA96E3A0A46B}"/>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0030-4B62-9721-BA96E3A0A46B}"/>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0030-4B62-9721-BA96E3A0A46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0030-4B62-9721-BA96E3A0A46B}"/>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0030-4B62-9721-BA96E3A0A46B}"/>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0030-4B62-9721-BA96E3A0A46B}"/>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0030-4B62-9721-BA96E3A0A46B}"/>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0030-4B62-9721-BA96E3A0A46B}"/>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0030-4B62-9721-BA96E3A0A46B}"/>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0030-4B62-9721-BA96E3A0A46B}"/>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0030-4B62-9721-BA96E3A0A46B}"/>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0030-4B62-9721-BA96E3A0A46B}"/>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0030-4B62-9721-BA96E3A0A46B}"/>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0030-4B62-9721-BA96E3A0A46B}"/>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0030-4B62-9721-BA96E3A0A46B}"/>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0030-4B62-9721-BA96E3A0A46B}"/>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0030-4B62-9721-BA96E3A0A46B}"/>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0030-4B62-9721-BA96E3A0A46B}"/>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0030-4B62-9721-BA96E3A0A46B}"/>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0030-4B62-9721-BA96E3A0A46B}"/>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0030-4B62-9721-BA96E3A0A46B}"/>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0030-4B62-9721-BA96E3A0A46B}"/>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0030-4B62-9721-BA96E3A0A46B}"/>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0030-4B62-9721-BA96E3A0A46B}"/>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0030-4B62-9721-BA96E3A0A46B}"/>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0030-4B62-9721-BA96E3A0A46B}"/>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0030-4B62-9721-BA96E3A0A46B}"/>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0030-4B62-9721-BA96E3A0A46B}"/>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0030-4B62-9721-BA96E3A0A46B}"/>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0030-4B62-9721-BA96E3A0A46B}"/>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0030-4B62-9721-BA96E3A0A46B}"/>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0030-4B62-9721-BA96E3A0A46B}"/>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0030-4B62-9721-BA96E3A0A46B}"/>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0030-4B62-9721-BA96E3A0A46B}"/>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0030-4B62-9721-BA96E3A0A46B}"/>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0030-4B62-9721-BA96E3A0A46B}"/>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0030-4B62-9721-BA96E3A0A46B}"/>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0030-4B62-9721-BA96E3A0A46B}"/>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0030-4B62-9721-BA96E3A0A46B}"/>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0030-4B62-9721-BA96E3A0A46B}"/>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0030-4B62-9721-BA96E3A0A46B}"/>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0030-4B62-9721-BA96E3A0A46B}"/>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0030-4B62-9721-BA96E3A0A46B}"/>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0030-4B62-9721-BA96E3A0A46B}"/>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0030-4B62-9721-BA96E3A0A46B}"/>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0030-4B62-9721-BA96E3A0A46B}"/>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0030-4B62-9721-BA96E3A0A46B}"/>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0030-4B62-9721-BA96E3A0A46B}"/>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0030-4B62-9721-BA96E3A0A46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0030-4B62-9721-BA96E3A0A46B}"/>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100.99169078201417</c:v>
                </c:pt>
                <c:pt idx="2">
                  <c:v>102.27107342911781</c:v>
                </c:pt>
                <c:pt idx="3">
                  <c:v>101.48076695266623</c:v>
                </c:pt>
                <c:pt idx="4">
                  <c:v>102.27276573420656</c:v>
                </c:pt>
                <c:pt idx="5">
                  <c:v>102.96153390533244</c:v>
                </c:pt>
                <c:pt idx="6">
                  <c:v>104.99737692711241</c:v>
                </c:pt>
                <c:pt idx="7">
                  <c:v>104.7266081129106</c:v>
                </c:pt>
                <c:pt idx="8">
                  <c:v>104.33060872214041</c:v>
                </c:pt>
                <c:pt idx="9">
                  <c:v>104.67583896024775</c:v>
                </c:pt>
                <c:pt idx="10">
                  <c:v>106.84706638912864</c:v>
                </c:pt>
                <c:pt idx="11">
                  <c:v>106.55768221895043</c:v>
                </c:pt>
                <c:pt idx="12">
                  <c:v>107.01629689800478</c:v>
                </c:pt>
                <c:pt idx="13">
                  <c:v>107.87429557800681</c:v>
                </c:pt>
                <c:pt idx="14">
                  <c:v>110.04721531197646</c:v>
                </c:pt>
                <c:pt idx="15">
                  <c:v>110.35352253304225</c:v>
                </c:pt>
                <c:pt idx="16">
                  <c:v>110.67167588972939</c:v>
                </c:pt>
                <c:pt idx="17">
                  <c:v>111.53305917990895</c:v>
                </c:pt>
                <c:pt idx="18">
                  <c:v>113.60444060855291</c:v>
                </c:pt>
                <c:pt idx="19">
                  <c:v>113.37090250630384</c:v>
                </c:pt>
                <c:pt idx="20">
                  <c:v>113.43182548949923</c:v>
                </c:pt>
                <c:pt idx="21">
                  <c:v>113.39121016736897</c:v>
                </c:pt>
                <c:pt idx="22">
                  <c:v>114.3676702035843</c:v>
                </c:pt>
                <c:pt idx="23">
                  <c:v>113.47582542180706</c:v>
                </c:pt>
                <c:pt idx="24">
                  <c:v>113.20505660760523</c:v>
                </c:pt>
              </c:numCache>
            </c:numRef>
          </c:val>
          <c:smooth val="0"/>
          <c:extLst>
            <c:ext xmlns:c16="http://schemas.microsoft.com/office/drawing/2014/chart" uri="{C3380CC4-5D6E-409C-BE32-E72D297353CC}">
              <c16:uniqueId val="{00000000-F5E7-45C6-9C43-A0E61F0A3775}"/>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102.66845557543232</c:v>
                </c:pt>
                <c:pt idx="2">
                  <c:v>103.07096004770425</c:v>
                </c:pt>
                <c:pt idx="3">
                  <c:v>102.32558139534885</c:v>
                </c:pt>
                <c:pt idx="4">
                  <c:v>102.83243887895051</c:v>
                </c:pt>
                <c:pt idx="5">
                  <c:v>105.39654144305305</c:v>
                </c:pt>
                <c:pt idx="6">
                  <c:v>107.31961836613</c:v>
                </c:pt>
                <c:pt idx="7">
                  <c:v>106.66368515205724</c:v>
                </c:pt>
                <c:pt idx="8">
                  <c:v>105.20274299344068</c:v>
                </c:pt>
                <c:pt idx="9">
                  <c:v>107.57304710793083</c:v>
                </c:pt>
                <c:pt idx="10">
                  <c:v>109.2128801431127</c:v>
                </c:pt>
                <c:pt idx="11">
                  <c:v>108.52713178294573</c:v>
                </c:pt>
                <c:pt idx="12">
                  <c:v>107.02146690518784</c:v>
                </c:pt>
                <c:pt idx="13">
                  <c:v>110.42039355992846</c:v>
                </c:pt>
                <c:pt idx="14">
                  <c:v>112.99940369707811</c:v>
                </c:pt>
                <c:pt idx="15">
                  <c:v>123.74776386404294</c:v>
                </c:pt>
                <c:pt idx="16">
                  <c:v>126.40131186642816</c:v>
                </c:pt>
                <c:pt idx="17">
                  <c:v>133.03518187239118</c:v>
                </c:pt>
                <c:pt idx="18">
                  <c:v>135.7036374478235</c:v>
                </c:pt>
                <c:pt idx="19">
                  <c:v>134.07871198568873</c:v>
                </c:pt>
                <c:pt idx="20">
                  <c:v>135.36076326774</c:v>
                </c:pt>
                <c:pt idx="21">
                  <c:v>136.8515205724508</c:v>
                </c:pt>
                <c:pt idx="22">
                  <c:v>139.78831246273106</c:v>
                </c:pt>
                <c:pt idx="23">
                  <c:v>138.64042933810376</c:v>
                </c:pt>
                <c:pt idx="24">
                  <c:v>132.76684555754323</c:v>
                </c:pt>
              </c:numCache>
            </c:numRef>
          </c:val>
          <c:smooth val="0"/>
          <c:extLst>
            <c:ext xmlns:c16="http://schemas.microsoft.com/office/drawing/2014/chart" uri="{C3380CC4-5D6E-409C-BE32-E72D297353CC}">
              <c16:uniqueId val="{00000001-F5E7-45C6-9C43-A0E61F0A3775}"/>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102.14017648848768</c:v>
                </c:pt>
                <c:pt idx="2">
                  <c:v>101.23744801704026</c:v>
                </c:pt>
                <c:pt idx="3">
                  <c:v>102.1503195050208</c:v>
                </c:pt>
                <c:pt idx="4">
                  <c:v>100.45643574399026</c:v>
                </c:pt>
                <c:pt idx="5">
                  <c:v>101.4910234303682</c:v>
                </c:pt>
                <c:pt idx="6">
                  <c:v>101.40987929810325</c:v>
                </c:pt>
                <c:pt idx="7">
                  <c:v>101.23744801704026</c:v>
                </c:pt>
                <c:pt idx="8">
                  <c:v>99.878283801602592</c:v>
                </c:pt>
                <c:pt idx="9">
                  <c:v>100.64915305811948</c:v>
                </c:pt>
                <c:pt idx="10">
                  <c:v>98.965412313622068</c:v>
                </c:pt>
                <c:pt idx="11">
                  <c:v>99.452277107211685</c:v>
                </c:pt>
                <c:pt idx="12">
                  <c:v>98.082969875240906</c:v>
                </c:pt>
                <c:pt idx="13">
                  <c:v>99.239273760016232</c:v>
                </c:pt>
                <c:pt idx="14">
                  <c:v>97.667106197383106</c:v>
                </c:pt>
                <c:pt idx="15">
                  <c:v>102.32275078608377</c:v>
                </c:pt>
                <c:pt idx="16">
                  <c:v>102.04888933968962</c:v>
                </c:pt>
                <c:pt idx="17">
                  <c:v>103.97606248098184</c:v>
                </c:pt>
                <c:pt idx="18">
                  <c:v>101.04473070291104</c:v>
                </c:pt>
                <c:pt idx="19">
                  <c:v>101.35916421543767</c:v>
                </c:pt>
                <c:pt idx="20">
                  <c:v>100.27386144639416</c:v>
                </c:pt>
                <c:pt idx="21">
                  <c:v>100.84187037224869</c:v>
                </c:pt>
                <c:pt idx="22">
                  <c:v>99.249416776549353</c:v>
                </c:pt>
                <c:pt idx="23">
                  <c:v>99.523278222943503</c:v>
                </c:pt>
                <c:pt idx="24">
                  <c:v>95.374784460898681</c:v>
                </c:pt>
              </c:numCache>
            </c:numRef>
          </c:val>
          <c:smooth val="0"/>
          <c:extLst>
            <c:ext xmlns:c16="http://schemas.microsoft.com/office/drawing/2014/chart" uri="{C3380CC4-5D6E-409C-BE32-E72D297353CC}">
              <c16:uniqueId val="{00000002-F5E7-45C6-9C43-A0E61F0A3775}"/>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F5E7-45C6-9C43-A0E61F0A3775}"/>
                </c:ext>
              </c:extLst>
            </c:dLbl>
            <c:dLbl>
              <c:idx val="1"/>
              <c:delete val="1"/>
              <c:extLst>
                <c:ext xmlns:c15="http://schemas.microsoft.com/office/drawing/2012/chart" uri="{CE6537A1-D6FC-4f65-9D91-7224C49458BB}"/>
                <c:ext xmlns:c16="http://schemas.microsoft.com/office/drawing/2014/chart" uri="{C3380CC4-5D6E-409C-BE32-E72D297353CC}">
                  <c16:uniqueId val="{00000004-F5E7-45C6-9C43-A0E61F0A3775}"/>
                </c:ext>
              </c:extLst>
            </c:dLbl>
            <c:dLbl>
              <c:idx val="2"/>
              <c:delete val="1"/>
              <c:extLst>
                <c:ext xmlns:c15="http://schemas.microsoft.com/office/drawing/2012/chart" uri="{CE6537A1-D6FC-4f65-9D91-7224C49458BB}"/>
                <c:ext xmlns:c16="http://schemas.microsoft.com/office/drawing/2014/chart" uri="{C3380CC4-5D6E-409C-BE32-E72D297353CC}">
                  <c16:uniqueId val="{00000005-F5E7-45C6-9C43-A0E61F0A3775}"/>
                </c:ext>
              </c:extLst>
            </c:dLbl>
            <c:dLbl>
              <c:idx val="3"/>
              <c:delete val="1"/>
              <c:extLst>
                <c:ext xmlns:c15="http://schemas.microsoft.com/office/drawing/2012/chart" uri="{CE6537A1-D6FC-4f65-9D91-7224C49458BB}"/>
                <c:ext xmlns:c16="http://schemas.microsoft.com/office/drawing/2014/chart" uri="{C3380CC4-5D6E-409C-BE32-E72D297353CC}">
                  <c16:uniqueId val="{00000006-F5E7-45C6-9C43-A0E61F0A3775}"/>
                </c:ext>
              </c:extLst>
            </c:dLbl>
            <c:dLbl>
              <c:idx val="4"/>
              <c:delete val="1"/>
              <c:extLst>
                <c:ext xmlns:c15="http://schemas.microsoft.com/office/drawing/2012/chart" uri="{CE6537A1-D6FC-4f65-9D91-7224C49458BB}"/>
                <c:ext xmlns:c16="http://schemas.microsoft.com/office/drawing/2014/chart" uri="{C3380CC4-5D6E-409C-BE32-E72D297353CC}">
                  <c16:uniqueId val="{00000007-F5E7-45C6-9C43-A0E61F0A3775}"/>
                </c:ext>
              </c:extLst>
            </c:dLbl>
            <c:dLbl>
              <c:idx val="5"/>
              <c:delete val="1"/>
              <c:extLst>
                <c:ext xmlns:c15="http://schemas.microsoft.com/office/drawing/2012/chart" uri="{CE6537A1-D6FC-4f65-9D91-7224C49458BB}"/>
                <c:ext xmlns:c16="http://schemas.microsoft.com/office/drawing/2014/chart" uri="{C3380CC4-5D6E-409C-BE32-E72D297353CC}">
                  <c16:uniqueId val="{00000008-F5E7-45C6-9C43-A0E61F0A3775}"/>
                </c:ext>
              </c:extLst>
            </c:dLbl>
            <c:dLbl>
              <c:idx val="6"/>
              <c:delete val="1"/>
              <c:extLst>
                <c:ext xmlns:c15="http://schemas.microsoft.com/office/drawing/2012/chart" uri="{CE6537A1-D6FC-4f65-9D91-7224C49458BB}"/>
                <c:ext xmlns:c16="http://schemas.microsoft.com/office/drawing/2014/chart" uri="{C3380CC4-5D6E-409C-BE32-E72D297353CC}">
                  <c16:uniqueId val="{00000009-F5E7-45C6-9C43-A0E61F0A3775}"/>
                </c:ext>
              </c:extLst>
            </c:dLbl>
            <c:dLbl>
              <c:idx val="7"/>
              <c:delete val="1"/>
              <c:extLst>
                <c:ext xmlns:c15="http://schemas.microsoft.com/office/drawing/2012/chart" uri="{CE6537A1-D6FC-4f65-9D91-7224C49458BB}"/>
                <c:ext xmlns:c16="http://schemas.microsoft.com/office/drawing/2014/chart" uri="{C3380CC4-5D6E-409C-BE32-E72D297353CC}">
                  <c16:uniqueId val="{0000000A-F5E7-45C6-9C43-A0E61F0A3775}"/>
                </c:ext>
              </c:extLst>
            </c:dLbl>
            <c:dLbl>
              <c:idx val="8"/>
              <c:delete val="1"/>
              <c:extLst>
                <c:ext xmlns:c15="http://schemas.microsoft.com/office/drawing/2012/chart" uri="{CE6537A1-D6FC-4f65-9D91-7224C49458BB}"/>
                <c:ext xmlns:c16="http://schemas.microsoft.com/office/drawing/2014/chart" uri="{C3380CC4-5D6E-409C-BE32-E72D297353CC}">
                  <c16:uniqueId val="{0000000B-F5E7-45C6-9C43-A0E61F0A3775}"/>
                </c:ext>
              </c:extLst>
            </c:dLbl>
            <c:dLbl>
              <c:idx val="9"/>
              <c:delete val="1"/>
              <c:extLst>
                <c:ext xmlns:c15="http://schemas.microsoft.com/office/drawing/2012/chart" uri="{CE6537A1-D6FC-4f65-9D91-7224C49458BB}"/>
                <c:ext xmlns:c16="http://schemas.microsoft.com/office/drawing/2014/chart" uri="{C3380CC4-5D6E-409C-BE32-E72D297353CC}">
                  <c16:uniqueId val="{0000000C-F5E7-45C6-9C43-A0E61F0A3775}"/>
                </c:ext>
              </c:extLst>
            </c:dLbl>
            <c:dLbl>
              <c:idx val="10"/>
              <c:delete val="1"/>
              <c:extLst>
                <c:ext xmlns:c15="http://schemas.microsoft.com/office/drawing/2012/chart" uri="{CE6537A1-D6FC-4f65-9D91-7224C49458BB}"/>
                <c:ext xmlns:c16="http://schemas.microsoft.com/office/drawing/2014/chart" uri="{C3380CC4-5D6E-409C-BE32-E72D297353CC}">
                  <c16:uniqueId val="{0000000D-F5E7-45C6-9C43-A0E61F0A3775}"/>
                </c:ext>
              </c:extLst>
            </c:dLbl>
            <c:dLbl>
              <c:idx val="11"/>
              <c:delete val="1"/>
              <c:extLst>
                <c:ext xmlns:c15="http://schemas.microsoft.com/office/drawing/2012/chart" uri="{CE6537A1-D6FC-4f65-9D91-7224C49458BB}"/>
                <c:ext xmlns:c16="http://schemas.microsoft.com/office/drawing/2014/chart" uri="{C3380CC4-5D6E-409C-BE32-E72D297353CC}">
                  <c16:uniqueId val="{0000000E-F5E7-45C6-9C43-A0E61F0A3775}"/>
                </c:ext>
              </c:extLst>
            </c:dLbl>
            <c:dLbl>
              <c:idx val="12"/>
              <c:delete val="1"/>
              <c:extLst>
                <c:ext xmlns:c15="http://schemas.microsoft.com/office/drawing/2012/chart" uri="{CE6537A1-D6FC-4f65-9D91-7224C49458BB}"/>
                <c:ext xmlns:c16="http://schemas.microsoft.com/office/drawing/2014/chart" uri="{C3380CC4-5D6E-409C-BE32-E72D297353CC}">
                  <c16:uniqueId val="{0000000F-F5E7-45C6-9C43-A0E61F0A3775}"/>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5E7-45C6-9C43-A0E61F0A3775}"/>
                </c:ext>
              </c:extLst>
            </c:dLbl>
            <c:dLbl>
              <c:idx val="14"/>
              <c:delete val="1"/>
              <c:extLst>
                <c:ext xmlns:c15="http://schemas.microsoft.com/office/drawing/2012/chart" uri="{CE6537A1-D6FC-4f65-9D91-7224C49458BB}"/>
                <c:ext xmlns:c16="http://schemas.microsoft.com/office/drawing/2014/chart" uri="{C3380CC4-5D6E-409C-BE32-E72D297353CC}">
                  <c16:uniqueId val="{00000011-F5E7-45C6-9C43-A0E61F0A3775}"/>
                </c:ext>
              </c:extLst>
            </c:dLbl>
            <c:dLbl>
              <c:idx val="15"/>
              <c:delete val="1"/>
              <c:extLst>
                <c:ext xmlns:c15="http://schemas.microsoft.com/office/drawing/2012/chart" uri="{CE6537A1-D6FC-4f65-9D91-7224C49458BB}"/>
                <c:ext xmlns:c16="http://schemas.microsoft.com/office/drawing/2014/chart" uri="{C3380CC4-5D6E-409C-BE32-E72D297353CC}">
                  <c16:uniqueId val="{00000012-F5E7-45C6-9C43-A0E61F0A3775}"/>
                </c:ext>
              </c:extLst>
            </c:dLbl>
            <c:dLbl>
              <c:idx val="16"/>
              <c:delete val="1"/>
              <c:extLst>
                <c:ext xmlns:c15="http://schemas.microsoft.com/office/drawing/2012/chart" uri="{CE6537A1-D6FC-4f65-9D91-7224C49458BB}"/>
                <c:ext xmlns:c16="http://schemas.microsoft.com/office/drawing/2014/chart" uri="{C3380CC4-5D6E-409C-BE32-E72D297353CC}">
                  <c16:uniqueId val="{00000013-F5E7-45C6-9C43-A0E61F0A3775}"/>
                </c:ext>
              </c:extLst>
            </c:dLbl>
            <c:dLbl>
              <c:idx val="17"/>
              <c:delete val="1"/>
              <c:extLst>
                <c:ext xmlns:c15="http://schemas.microsoft.com/office/drawing/2012/chart" uri="{CE6537A1-D6FC-4f65-9D91-7224C49458BB}"/>
                <c:ext xmlns:c16="http://schemas.microsoft.com/office/drawing/2014/chart" uri="{C3380CC4-5D6E-409C-BE32-E72D297353CC}">
                  <c16:uniqueId val="{00000014-F5E7-45C6-9C43-A0E61F0A3775}"/>
                </c:ext>
              </c:extLst>
            </c:dLbl>
            <c:dLbl>
              <c:idx val="18"/>
              <c:delete val="1"/>
              <c:extLst>
                <c:ext xmlns:c15="http://schemas.microsoft.com/office/drawing/2012/chart" uri="{CE6537A1-D6FC-4f65-9D91-7224C49458BB}"/>
                <c:ext xmlns:c16="http://schemas.microsoft.com/office/drawing/2014/chart" uri="{C3380CC4-5D6E-409C-BE32-E72D297353CC}">
                  <c16:uniqueId val="{00000015-F5E7-45C6-9C43-A0E61F0A3775}"/>
                </c:ext>
              </c:extLst>
            </c:dLbl>
            <c:dLbl>
              <c:idx val="19"/>
              <c:delete val="1"/>
              <c:extLst>
                <c:ext xmlns:c15="http://schemas.microsoft.com/office/drawing/2012/chart" uri="{CE6537A1-D6FC-4f65-9D91-7224C49458BB}"/>
                <c:ext xmlns:c16="http://schemas.microsoft.com/office/drawing/2014/chart" uri="{C3380CC4-5D6E-409C-BE32-E72D297353CC}">
                  <c16:uniqueId val="{00000016-F5E7-45C6-9C43-A0E61F0A3775}"/>
                </c:ext>
              </c:extLst>
            </c:dLbl>
            <c:dLbl>
              <c:idx val="20"/>
              <c:delete val="1"/>
              <c:extLst>
                <c:ext xmlns:c15="http://schemas.microsoft.com/office/drawing/2012/chart" uri="{CE6537A1-D6FC-4f65-9D91-7224C49458BB}"/>
                <c:ext xmlns:c16="http://schemas.microsoft.com/office/drawing/2014/chart" uri="{C3380CC4-5D6E-409C-BE32-E72D297353CC}">
                  <c16:uniqueId val="{00000017-F5E7-45C6-9C43-A0E61F0A3775}"/>
                </c:ext>
              </c:extLst>
            </c:dLbl>
            <c:dLbl>
              <c:idx val="21"/>
              <c:delete val="1"/>
              <c:extLst>
                <c:ext xmlns:c15="http://schemas.microsoft.com/office/drawing/2012/chart" uri="{CE6537A1-D6FC-4f65-9D91-7224C49458BB}"/>
                <c:ext xmlns:c16="http://schemas.microsoft.com/office/drawing/2014/chart" uri="{C3380CC4-5D6E-409C-BE32-E72D297353CC}">
                  <c16:uniqueId val="{00000018-F5E7-45C6-9C43-A0E61F0A3775}"/>
                </c:ext>
              </c:extLst>
            </c:dLbl>
            <c:dLbl>
              <c:idx val="22"/>
              <c:delete val="1"/>
              <c:extLst>
                <c:ext xmlns:c15="http://schemas.microsoft.com/office/drawing/2012/chart" uri="{CE6537A1-D6FC-4f65-9D91-7224C49458BB}"/>
                <c:ext xmlns:c16="http://schemas.microsoft.com/office/drawing/2014/chart" uri="{C3380CC4-5D6E-409C-BE32-E72D297353CC}">
                  <c16:uniqueId val="{00000019-F5E7-45C6-9C43-A0E61F0A3775}"/>
                </c:ext>
              </c:extLst>
            </c:dLbl>
            <c:dLbl>
              <c:idx val="23"/>
              <c:delete val="1"/>
              <c:extLst>
                <c:ext xmlns:c15="http://schemas.microsoft.com/office/drawing/2012/chart" uri="{CE6537A1-D6FC-4f65-9D91-7224C49458BB}"/>
                <c:ext xmlns:c16="http://schemas.microsoft.com/office/drawing/2014/chart" uri="{C3380CC4-5D6E-409C-BE32-E72D297353CC}">
                  <c16:uniqueId val="{0000001A-F5E7-45C6-9C43-A0E61F0A3775}"/>
                </c:ext>
              </c:extLst>
            </c:dLbl>
            <c:dLbl>
              <c:idx val="24"/>
              <c:delete val="1"/>
              <c:extLst>
                <c:ext xmlns:c15="http://schemas.microsoft.com/office/drawing/2012/chart" uri="{CE6537A1-D6FC-4f65-9D91-7224C49458BB}"/>
                <c:ext xmlns:c16="http://schemas.microsoft.com/office/drawing/2014/chart" uri="{C3380CC4-5D6E-409C-BE32-E72D297353CC}">
                  <c16:uniqueId val="{0000001B-F5E7-45C6-9C43-A0E61F0A3775}"/>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F5E7-45C6-9C43-A0E61F0A3775}"/>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Neu-Ulm (09775)</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552450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92" t="s">
        <v>97</v>
      </c>
      <c r="F8" s="592" t="s">
        <v>98</v>
      </c>
      <c r="G8" s="592" t="s">
        <v>99</v>
      </c>
      <c r="H8" s="592" t="s">
        <v>100</v>
      </c>
      <c r="I8" s="592" t="s">
        <v>101</v>
      </c>
      <c r="J8" s="590"/>
      <c r="K8" s="591"/>
    </row>
    <row r="9" spans="1:255" ht="12" customHeight="1" x14ac:dyDescent="0.2">
      <c r="A9" s="578"/>
      <c r="B9" s="579"/>
      <c r="C9" s="579"/>
      <c r="D9" s="583"/>
      <c r="E9" s="593"/>
      <c r="F9" s="593"/>
      <c r="G9" s="593"/>
      <c r="H9" s="593"/>
      <c r="I9" s="593"/>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66894</v>
      </c>
      <c r="F11" s="238">
        <v>67054</v>
      </c>
      <c r="G11" s="238">
        <v>67581</v>
      </c>
      <c r="H11" s="238">
        <v>67004</v>
      </c>
      <c r="I11" s="265">
        <v>67028</v>
      </c>
      <c r="J11" s="263">
        <v>-134</v>
      </c>
      <c r="K11" s="266">
        <v>-0.19991645282568479</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15.763745627410531</v>
      </c>
      <c r="E13" s="115">
        <v>10545</v>
      </c>
      <c r="F13" s="114">
        <v>10592</v>
      </c>
      <c r="G13" s="114">
        <v>10675</v>
      </c>
      <c r="H13" s="114">
        <v>10634</v>
      </c>
      <c r="I13" s="140">
        <v>10521</v>
      </c>
      <c r="J13" s="115">
        <v>24</v>
      </c>
      <c r="K13" s="116">
        <v>0.22811519817507842</v>
      </c>
    </row>
    <row r="14" spans="1:255" ht="14.1" customHeight="1" x14ac:dyDescent="0.2">
      <c r="A14" s="306" t="s">
        <v>230</v>
      </c>
      <c r="B14" s="307"/>
      <c r="C14" s="308"/>
      <c r="D14" s="113">
        <v>62.27613836816456</v>
      </c>
      <c r="E14" s="115">
        <v>41659</v>
      </c>
      <c r="F14" s="114">
        <v>41917</v>
      </c>
      <c r="G14" s="114">
        <v>42345</v>
      </c>
      <c r="H14" s="114">
        <v>41623</v>
      </c>
      <c r="I14" s="140">
        <v>41735</v>
      </c>
      <c r="J14" s="115">
        <v>-76</v>
      </c>
      <c r="K14" s="116">
        <v>-0.18210135377980113</v>
      </c>
    </row>
    <row r="15" spans="1:255" ht="14.1" customHeight="1" x14ac:dyDescent="0.2">
      <c r="A15" s="306" t="s">
        <v>231</v>
      </c>
      <c r="B15" s="307"/>
      <c r="C15" s="308"/>
      <c r="D15" s="113">
        <v>12.431608215983497</v>
      </c>
      <c r="E15" s="115">
        <v>8316</v>
      </c>
      <c r="F15" s="114">
        <v>8309</v>
      </c>
      <c r="G15" s="114">
        <v>8351</v>
      </c>
      <c r="H15" s="114">
        <v>8393</v>
      </c>
      <c r="I15" s="140">
        <v>8446</v>
      </c>
      <c r="J15" s="115">
        <v>-130</v>
      </c>
      <c r="K15" s="116">
        <v>-1.5391901491830453</v>
      </c>
    </row>
    <row r="16" spans="1:255" ht="14.1" customHeight="1" x14ac:dyDescent="0.2">
      <c r="A16" s="306" t="s">
        <v>232</v>
      </c>
      <c r="B16" s="307"/>
      <c r="C16" s="308"/>
      <c r="D16" s="113">
        <v>9.2788590905013901</v>
      </c>
      <c r="E16" s="115">
        <v>6207</v>
      </c>
      <c r="F16" s="114">
        <v>6066</v>
      </c>
      <c r="G16" s="114">
        <v>6040</v>
      </c>
      <c r="H16" s="114">
        <v>6202</v>
      </c>
      <c r="I16" s="140">
        <v>6172</v>
      </c>
      <c r="J16" s="115">
        <v>35</v>
      </c>
      <c r="K16" s="116">
        <v>0.56707712248865849</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0.29599067180913086</v>
      </c>
      <c r="E18" s="115">
        <v>198</v>
      </c>
      <c r="F18" s="114">
        <v>188</v>
      </c>
      <c r="G18" s="114">
        <v>201</v>
      </c>
      <c r="H18" s="114">
        <v>192</v>
      </c>
      <c r="I18" s="140">
        <v>182</v>
      </c>
      <c r="J18" s="115">
        <v>16</v>
      </c>
      <c r="K18" s="116">
        <v>8.791208791208792</v>
      </c>
    </row>
    <row r="19" spans="1:255" ht="14.1" customHeight="1" x14ac:dyDescent="0.2">
      <c r="A19" s="306" t="s">
        <v>235</v>
      </c>
      <c r="B19" s="307" t="s">
        <v>236</v>
      </c>
      <c r="C19" s="308"/>
      <c r="D19" s="113">
        <v>0.15546984781893741</v>
      </c>
      <c r="E19" s="115">
        <v>104</v>
      </c>
      <c r="F19" s="114">
        <v>96</v>
      </c>
      <c r="G19" s="114">
        <v>111</v>
      </c>
      <c r="H19" s="114">
        <v>103</v>
      </c>
      <c r="I19" s="140">
        <v>92</v>
      </c>
      <c r="J19" s="115">
        <v>12</v>
      </c>
      <c r="K19" s="116">
        <v>13.043478260869565</v>
      </c>
    </row>
    <row r="20" spans="1:255" ht="14.1" customHeight="1" x14ac:dyDescent="0.2">
      <c r="A20" s="306">
        <v>12</v>
      </c>
      <c r="B20" s="307" t="s">
        <v>237</v>
      </c>
      <c r="C20" s="308"/>
      <c r="D20" s="113">
        <v>0.57105271025802018</v>
      </c>
      <c r="E20" s="115">
        <v>382</v>
      </c>
      <c r="F20" s="114">
        <v>381</v>
      </c>
      <c r="G20" s="114">
        <v>402</v>
      </c>
      <c r="H20" s="114">
        <v>386</v>
      </c>
      <c r="I20" s="140">
        <v>378</v>
      </c>
      <c r="J20" s="115">
        <v>4</v>
      </c>
      <c r="K20" s="116">
        <v>1.0582010582010581</v>
      </c>
    </row>
    <row r="21" spans="1:255" ht="14.1" customHeight="1" x14ac:dyDescent="0.2">
      <c r="A21" s="306">
        <v>21</v>
      </c>
      <c r="B21" s="307" t="s">
        <v>238</v>
      </c>
      <c r="C21" s="308"/>
      <c r="D21" s="113">
        <v>0.23021496696265734</v>
      </c>
      <c r="E21" s="115">
        <v>154</v>
      </c>
      <c r="F21" s="114">
        <v>155</v>
      </c>
      <c r="G21" s="114">
        <v>159</v>
      </c>
      <c r="H21" s="114">
        <v>161</v>
      </c>
      <c r="I21" s="140">
        <v>166</v>
      </c>
      <c r="J21" s="115">
        <v>-12</v>
      </c>
      <c r="K21" s="116">
        <v>-7.2289156626506026</v>
      </c>
    </row>
    <row r="22" spans="1:255" ht="14.1" customHeight="1" x14ac:dyDescent="0.2">
      <c r="A22" s="306">
        <v>22</v>
      </c>
      <c r="B22" s="307" t="s">
        <v>239</v>
      </c>
      <c r="C22" s="308"/>
      <c r="D22" s="113">
        <v>2.8746972822674679</v>
      </c>
      <c r="E22" s="115">
        <v>1923</v>
      </c>
      <c r="F22" s="114">
        <v>2001</v>
      </c>
      <c r="G22" s="114">
        <v>2026</v>
      </c>
      <c r="H22" s="114">
        <v>2069</v>
      </c>
      <c r="I22" s="140">
        <v>2063</v>
      </c>
      <c r="J22" s="115">
        <v>-140</v>
      </c>
      <c r="K22" s="116">
        <v>-6.7862336403296171</v>
      </c>
    </row>
    <row r="23" spans="1:255" ht="14.1" customHeight="1" x14ac:dyDescent="0.2">
      <c r="A23" s="306">
        <v>23</v>
      </c>
      <c r="B23" s="307" t="s">
        <v>240</v>
      </c>
      <c r="C23" s="308"/>
      <c r="D23" s="113">
        <v>0.529195443537537</v>
      </c>
      <c r="E23" s="115">
        <v>354</v>
      </c>
      <c r="F23" s="114">
        <v>361</v>
      </c>
      <c r="G23" s="114">
        <v>370</v>
      </c>
      <c r="H23" s="114">
        <v>368</v>
      </c>
      <c r="I23" s="140">
        <v>369</v>
      </c>
      <c r="J23" s="115">
        <v>-15</v>
      </c>
      <c r="K23" s="116">
        <v>-4.0650406504065044</v>
      </c>
    </row>
    <row r="24" spans="1:255" ht="14.1" customHeight="1" x14ac:dyDescent="0.2">
      <c r="A24" s="306">
        <v>24</v>
      </c>
      <c r="B24" s="307" t="s">
        <v>241</v>
      </c>
      <c r="C24" s="308"/>
      <c r="D24" s="113">
        <v>6.7763925015696476</v>
      </c>
      <c r="E24" s="115">
        <v>4533</v>
      </c>
      <c r="F24" s="114">
        <v>4607</v>
      </c>
      <c r="G24" s="114">
        <v>4703</v>
      </c>
      <c r="H24" s="114">
        <v>4738</v>
      </c>
      <c r="I24" s="140">
        <v>4772</v>
      </c>
      <c r="J24" s="115">
        <v>-239</v>
      </c>
      <c r="K24" s="116">
        <v>-5.0083822296730931</v>
      </c>
    </row>
    <row r="25" spans="1:255" ht="14.1" customHeight="1" x14ac:dyDescent="0.2">
      <c r="A25" s="306">
        <v>25</v>
      </c>
      <c r="B25" s="307" t="s">
        <v>242</v>
      </c>
      <c r="C25" s="308"/>
      <c r="D25" s="113">
        <v>9.0426645140072353</v>
      </c>
      <c r="E25" s="115">
        <v>6049</v>
      </c>
      <c r="F25" s="114">
        <v>6093</v>
      </c>
      <c r="G25" s="114">
        <v>6196</v>
      </c>
      <c r="H25" s="114">
        <v>6112</v>
      </c>
      <c r="I25" s="140">
        <v>6111</v>
      </c>
      <c r="J25" s="115">
        <v>-62</v>
      </c>
      <c r="K25" s="116">
        <v>-1.0145639011618393</v>
      </c>
    </row>
    <row r="26" spans="1:255" ht="14.1" customHeight="1" x14ac:dyDescent="0.2">
      <c r="A26" s="306">
        <v>26</v>
      </c>
      <c r="B26" s="307" t="s">
        <v>243</v>
      </c>
      <c r="C26" s="308"/>
      <c r="D26" s="113">
        <v>2.6728854605794243</v>
      </c>
      <c r="E26" s="115">
        <v>1788</v>
      </c>
      <c r="F26" s="114">
        <v>1817</v>
      </c>
      <c r="G26" s="114">
        <v>1842</v>
      </c>
      <c r="H26" s="114">
        <v>1849</v>
      </c>
      <c r="I26" s="140">
        <v>1866</v>
      </c>
      <c r="J26" s="115">
        <v>-78</v>
      </c>
      <c r="K26" s="116">
        <v>-4.180064308681672</v>
      </c>
    </row>
    <row r="27" spans="1:255" ht="14.1" customHeight="1" x14ac:dyDescent="0.2">
      <c r="A27" s="306">
        <v>27</v>
      </c>
      <c r="B27" s="307" t="s">
        <v>244</v>
      </c>
      <c r="C27" s="308"/>
      <c r="D27" s="113">
        <v>4.465273417645828</v>
      </c>
      <c r="E27" s="115">
        <v>2987</v>
      </c>
      <c r="F27" s="114">
        <v>2906</v>
      </c>
      <c r="G27" s="114">
        <v>2941</v>
      </c>
      <c r="H27" s="114">
        <v>3101</v>
      </c>
      <c r="I27" s="140">
        <v>3094</v>
      </c>
      <c r="J27" s="115">
        <v>-107</v>
      </c>
      <c r="K27" s="116">
        <v>-3.4583063994828702</v>
      </c>
    </row>
    <row r="28" spans="1:255" ht="14.1" customHeight="1" x14ac:dyDescent="0.2">
      <c r="A28" s="306">
        <v>28</v>
      </c>
      <c r="B28" s="307" t="s">
        <v>245</v>
      </c>
      <c r="C28" s="308"/>
      <c r="D28" s="113">
        <v>0.21227613836816456</v>
      </c>
      <c r="E28" s="115">
        <v>142</v>
      </c>
      <c r="F28" s="114">
        <v>145</v>
      </c>
      <c r="G28" s="114">
        <v>155</v>
      </c>
      <c r="H28" s="114">
        <v>161</v>
      </c>
      <c r="I28" s="140">
        <v>164</v>
      </c>
      <c r="J28" s="115">
        <v>-22</v>
      </c>
      <c r="K28" s="116">
        <v>-13.414634146341463</v>
      </c>
    </row>
    <row r="29" spans="1:255" ht="14.1" customHeight="1" x14ac:dyDescent="0.2">
      <c r="A29" s="306">
        <v>29</v>
      </c>
      <c r="B29" s="307" t="s">
        <v>246</v>
      </c>
      <c r="C29" s="308"/>
      <c r="D29" s="113">
        <v>2.6474721200705593</v>
      </c>
      <c r="E29" s="115">
        <v>1771</v>
      </c>
      <c r="F29" s="114">
        <v>1808</v>
      </c>
      <c r="G29" s="114">
        <v>1784</v>
      </c>
      <c r="H29" s="114">
        <v>1752</v>
      </c>
      <c r="I29" s="140">
        <v>1699</v>
      </c>
      <c r="J29" s="115">
        <v>72</v>
      </c>
      <c r="K29" s="116">
        <v>4.2377869334902885</v>
      </c>
    </row>
    <row r="30" spans="1:255" ht="14.1" customHeight="1" x14ac:dyDescent="0.2">
      <c r="A30" s="306" t="s">
        <v>247</v>
      </c>
      <c r="B30" s="307" t="s">
        <v>248</v>
      </c>
      <c r="C30" s="308"/>
      <c r="D30" s="113">
        <v>1.3977337279875623</v>
      </c>
      <c r="E30" s="115">
        <v>935</v>
      </c>
      <c r="F30" s="114">
        <v>954</v>
      </c>
      <c r="G30" s="114">
        <v>942</v>
      </c>
      <c r="H30" s="114">
        <v>903</v>
      </c>
      <c r="I30" s="140">
        <v>872</v>
      </c>
      <c r="J30" s="115">
        <v>63</v>
      </c>
      <c r="K30" s="116">
        <v>7.2247706422018352</v>
      </c>
    </row>
    <row r="31" spans="1:255" ht="14.1" customHeight="1" x14ac:dyDescent="0.2">
      <c r="A31" s="306" t="s">
        <v>249</v>
      </c>
      <c r="B31" s="307" t="s">
        <v>250</v>
      </c>
      <c r="C31" s="308"/>
      <c r="D31" s="113">
        <v>1.234789368254253</v>
      </c>
      <c r="E31" s="115">
        <v>826</v>
      </c>
      <c r="F31" s="114">
        <v>845</v>
      </c>
      <c r="G31" s="114">
        <v>832</v>
      </c>
      <c r="H31" s="114">
        <v>839</v>
      </c>
      <c r="I31" s="140">
        <v>818</v>
      </c>
      <c r="J31" s="115">
        <v>8</v>
      </c>
      <c r="K31" s="116">
        <v>0.97799511002444983</v>
      </c>
    </row>
    <row r="32" spans="1:255" ht="14.1" customHeight="1" x14ac:dyDescent="0.2">
      <c r="A32" s="306">
        <v>31</v>
      </c>
      <c r="B32" s="307" t="s">
        <v>251</v>
      </c>
      <c r="C32" s="308"/>
      <c r="D32" s="113">
        <v>0.65476724369898642</v>
      </c>
      <c r="E32" s="115">
        <v>438</v>
      </c>
      <c r="F32" s="114">
        <v>448</v>
      </c>
      <c r="G32" s="114">
        <v>450</v>
      </c>
      <c r="H32" s="114">
        <v>465</v>
      </c>
      <c r="I32" s="140">
        <v>466</v>
      </c>
      <c r="J32" s="115">
        <v>-28</v>
      </c>
      <c r="K32" s="116">
        <v>-6.0085836909871242</v>
      </c>
    </row>
    <row r="33" spans="1:11" ht="14.1" customHeight="1" x14ac:dyDescent="0.2">
      <c r="A33" s="306">
        <v>32</v>
      </c>
      <c r="B33" s="307" t="s">
        <v>252</v>
      </c>
      <c r="C33" s="308"/>
      <c r="D33" s="113">
        <v>1.6772804735850748</v>
      </c>
      <c r="E33" s="115">
        <v>1122</v>
      </c>
      <c r="F33" s="114">
        <v>1084</v>
      </c>
      <c r="G33" s="114">
        <v>1076</v>
      </c>
      <c r="H33" s="114">
        <v>1068</v>
      </c>
      <c r="I33" s="140">
        <v>1079</v>
      </c>
      <c r="J33" s="115">
        <v>43</v>
      </c>
      <c r="K33" s="116">
        <v>3.9851714550509731</v>
      </c>
    </row>
    <row r="34" spans="1:11" ht="14.1" customHeight="1" x14ac:dyDescent="0.2">
      <c r="A34" s="306">
        <v>33</v>
      </c>
      <c r="B34" s="307" t="s">
        <v>253</v>
      </c>
      <c r="C34" s="308"/>
      <c r="D34" s="113">
        <v>1.0823093252010643</v>
      </c>
      <c r="E34" s="115">
        <v>724</v>
      </c>
      <c r="F34" s="114">
        <v>697</v>
      </c>
      <c r="G34" s="114">
        <v>728</v>
      </c>
      <c r="H34" s="114">
        <v>714</v>
      </c>
      <c r="I34" s="140">
        <v>701</v>
      </c>
      <c r="J34" s="115">
        <v>23</v>
      </c>
      <c r="K34" s="116">
        <v>3.2810271041369474</v>
      </c>
    </row>
    <row r="35" spans="1:11" ht="14.1" customHeight="1" x14ac:dyDescent="0.2">
      <c r="A35" s="306">
        <v>34</v>
      </c>
      <c r="B35" s="307" t="s">
        <v>254</v>
      </c>
      <c r="C35" s="308"/>
      <c r="D35" s="113">
        <v>1.9433730977367178</v>
      </c>
      <c r="E35" s="115">
        <v>1300</v>
      </c>
      <c r="F35" s="114">
        <v>1291</v>
      </c>
      <c r="G35" s="114">
        <v>1300</v>
      </c>
      <c r="H35" s="114">
        <v>1281</v>
      </c>
      <c r="I35" s="140">
        <v>1289</v>
      </c>
      <c r="J35" s="115">
        <v>11</v>
      </c>
      <c r="K35" s="116">
        <v>0.85337470907680368</v>
      </c>
    </row>
    <row r="36" spans="1:11" ht="14.1" customHeight="1" x14ac:dyDescent="0.2">
      <c r="A36" s="306">
        <v>41</v>
      </c>
      <c r="B36" s="307" t="s">
        <v>255</v>
      </c>
      <c r="C36" s="308"/>
      <c r="D36" s="113">
        <v>1.2392740754028762</v>
      </c>
      <c r="E36" s="115">
        <v>829</v>
      </c>
      <c r="F36" s="114">
        <v>821</v>
      </c>
      <c r="G36" s="114">
        <v>839</v>
      </c>
      <c r="H36" s="114">
        <v>850</v>
      </c>
      <c r="I36" s="140">
        <v>840</v>
      </c>
      <c r="J36" s="115">
        <v>-11</v>
      </c>
      <c r="K36" s="116">
        <v>-1.3095238095238095</v>
      </c>
    </row>
    <row r="37" spans="1:11" ht="14.1" customHeight="1" x14ac:dyDescent="0.2">
      <c r="A37" s="306">
        <v>42</v>
      </c>
      <c r="B37" s="307" t="s">
        <v>256</v>
      </c>
      <c r="C37" s="308"/>
      <c r="D37" s="113" t="s">
        <v>513</v>
      </c>
      <c r="E37" s="115" t="s">
        <v>513</v>
      </c>
      <c r="F37" s="114" t="s">
        <v>513</v>
      </c>
      <c r="G37" s="114" t="s">
        <v>513</v>
      </c>
      <c r="H37" s="114">
        <v>39</v>
      </c>
      <c r="I37" s="140">
        <v>36</v>
      </c>
      <c r="J37" s="115" t="s">
        <v>513</v>
      </c>
      <c r="K37" s="116" t="s">
        <v>513</v>
      </c>
    </row>
    <row r="38" spans="1:11" ht="14.1" customHeight="1" x14ac:dyDescent="0.2">
      <c r="A38" s="306">
        <v>43</v>
      </c>
      <c r="B38" s="307" t="s">
        <v>257</v>
      </c>
      <c r="C38" s="308"/>
      <c r="D38" s="113">
        <v>1.5337698448291326</v>
      </c>
      <c r="E38" s="115">
        <v>1026</v>
      </c>
      <c r="F38" s="114">
        <v>1022</v>
      </c>
      <c r="G38" s="114">
        <v>1056</v>
      </c>
      <c r="H38" s="114">
        <v>1041</v>
      </c>
      <c r="I38" s="140">
        <v>1031</v>
      </c>
      <c r="J38" s="115">
        <v>-5</v>
      </c>
      <c r="K38" s="116">
        <v>-0.48496605237633367</v>
      </c>
    </row>
    <row r="39" spans="1:11" ht="14.1" customHeight="1" x14ac:dyDescent="0.2">
      <c r="A39" s="306">
        <v>51</v>
      </c>
      <c r="B39" s="307" t="s">
        <v>258</v>
      </c>
      <c r="C39" s="308"/>
      <c r="D39" s="113">
        <v>8.1277842556881037</v>
      </c>
      <c r="E39" s="115">
        <v>5437</v>
      </c>
      <c r="F39" s="114">
        <v>5521</v>
      </c>
      <c r="G39" s="114">
        <v>5618</v>
      </c>
      <c r="H39" s="114">
        <v>5576</v>
      </c>
      <c r="I39" s="140">
        <v>5556</v>
      </c>
      <c r="J39" s="115">
        <v>-119</v>
      </c>
      <c r="K39" s="116">
        <v>-2.1418286537077034</v>
      </c>
    </row>
    <row r="40" spans="1:11" ht="14.1" customHeight="1" x14ac:dyDescent="0.2">
      <c r="A40" s="306" t="s">
        <v>259</v>
      </c>
      <c r="B40" s="307" t="s">
        <v>260</v>
      </c>
      <c r="C40" s="308"/>
      <c r="D40" s="113">
        <v>7.0992914162705176</v>
      </c>
      <c r="E40" s="115">
        <v>4749</v>
      </c>
      <c r="F40" s="114">
        <v>4836</v>
      </c>
      <c r="G40" s="114">
        <v>4929</v>
      </c>
      <c r="H40" s="114">
        <v>4922</v>
      </c>
      <c r="I40" s="140">
        <v>4899</v>
      </c>
      <c r="J40" s="115">
        <v>-150</v>
      </c>
      <c r="K40" s="116">
        <v>-3.061849357011635</v>
      </c>
    </row>
    <row r="41" spans="1:11" ht="14.1" customHeight="1" x14ac:dyDescent="0.2">
      <c r="A41" s="306"/>
      <c r="B41" s="307" t="s">
        <v>261</v>
      </c>
      <c r="C41" s="308"/>
      <c r="D41" s="113">
        <v>5.8988848028223755</v>
      </c>
      <c r="E41" s="115">
        <v>3946</v>
      </c>
      <c r="F41" s="114">
        <v>4019</v>
      </c>
      <c r="G41" s="114">
        <v>4131</v>
      </c>
      <c r="H41" s="114">
        <v>4095</v>
      </c>
      <c r="I41" s="140">
        <v>4060</v>
      </c>
      <c r="J41" s="115">
        <v>-114</v>
      </c>
      <c r="K41" s="116">
        <v>-2.8078817733990147</v>
      </c>
    </row>
    <row r="42" spans="1:11" ht="14.1" customHeight="1" x14ac:dyDescent="0.2">
      <c r="A42" s="306">
        <v>52</v>
      </c>
      <c r="B42" s="307" t="s">
        <v>262</v>
      </c>
      <c r="C42" s="308"/>
      <c r="D42" s="113">
        <v>4.6461566059736299</v>
      </c>
      <c r="E42" s="115">
        <v>3108</v>
      </c>
      <c r="F42" s="114">
        <v>3082</v>
      </c>
      <c r="G42" s="114">
        <v>3135</v>
      </c>
      <c r="H42" s="114">
        <v>3092</v>
      </c>
      <c r="I42" s="140">
        <v>3176</v>
      </c>
      <c r="J42" s="115">
        <v>-68</v>
      </c>
      <c r="K42" s="116">
        <v>-2.1410579345088161</v>
      </c>
    </row>
    <row r="43" spans="1:11" ht="14.1" customHeight="1" x14ac:dyDescent="0.2">
      <c r="A43" s="306" t="s">
        <v>263</v>
      </c>
      <c r="B43" s="307" t="s">
        <v>264</v>
      </c>
      <c r="C43" s="308"/>
      <c r="D43" s="113">
        <v>4.2694412054892812</v>
      </c>
      <c r="E43" s="115">
        <v>2856</v>
      </c>
      <c r="F43" s="114">
        <v>2827</v>
      </c>
      <c r="G43" s="114">
        <v>2870</v>
      </c>
      <c r="H43" s="114">
        <v>2836</v>
      </c>
      <c r="I43" s="140">
        <v>2929</v>
      </c>
      <c r="J43" s="115">
        <v>-73</v>
      </c>
      <c r="K43" s="116">
        <v>-2.4923181973369752</v>
      </c>
    </row>
    <row r="44" spans="1:11" ht="14.1" customHeight="1" x14ac:dyDescent="0.2">
      <c r="A44" s="306">
        <v>53</v>
      </c>
      <c r="B44" s="307" t="s">
        <v>265</v>
      </c>
      <c r="C44" s="308"/>
      <c r="D44" s="113">
        <v>0.69961431518521844</v>
      </c>
      <c r="E44" s="115">
        <v>468</v>
      </c>
      <c r="F44" s="114">
        <v>454</v>
      </c>
      <c r="G44" s="114">
        <v>441</v>
      </c>
      <c r="H44" s="114">
        <v>422</v>
      </c>
      <c r="I44" s="140">
        <v>414</v>
      </c>
      <c r="J44" s="115">
        <v>54</v>
      </c>
      <c r="K44" s="116">
        <v>13.043478260869565</v>
      </c>
    </row>
    <row r="45" spans="1:11" ht="14.1" customHeight="1" x14ac:dyDescent="0.2">
      <c r="A45" s="306" t="s">
        <v>266</v>
      </c>
      <c r="B45" s="307" t="s">
        <v>267</v>
      </c>
      <c r="C45" s="308"/>
      <c r="D45" s="113">
        <v>0.68317038897360005</v>
      </c>
      <c r="E45" s="115">
        <v>457</v>
      </c>
      <c r="F45" s="114">
        <v>443</v>
      </c>
      <c r="G45" s="114">
        <v>431</v>
      </c>
      <c r="H45" s="114">
        <v>413</v>
      </c>
      <c r="I45" s="140">
        <v>405</v>
      </c>
      <c r="J45" s="115">
        <v>52</v>
      </c>
      <c r="K45" s="116">
        <v>12.839506172839506</v>
      </c>
    </row>
    <row r="46" spans="1:11" ht="14.1" customHeight="1" x14ac:dyDescent="0.2">
      <c r="A46" s="306">
        <v>54</v>
      </c>
      <c r="B46" s="307" t="s">
        <v>268</v>
      </c>
      <c r="C46" s="308"/>
      <c r="D46" s="113">
        <v>2.7506203844888928</v>
      </c>
      <c r="E46" s="115">
        <v>1840</v>
      </c>
      <c r="F46" s="114">
        <v>1825</v>
      </c>
      <c r="G46" s="114">
        <v>1861</v>
      </c>
      <c r="H46" s="114">
        <v>1804</v>
      </c>
      <c r="I46" s="140">
        <v>1817</v>
      </c>
      <c r="J46" s="115">
        <v>23</v>
      </c>
      <c r="K46" s="116">
        <v>1.2658227848101267</v>
      </c>
    </row>
    <row r="47" spans="1:11" ht="14.1" customHeight="1" x14ac:dyDescent="0.2">
      <c r="A47" s="306">
        <v>61</v>
      </c>
      <c r="B47" s="307" t="s">
        <v>269</v>
      </c>
      <c r="C47" s="308"/>
      <c r="D47" s="113">
        <v>4.1543337220079533</v>
      </c>
      <c r="E47" s="115">
        <v>2779</v>
      </c>
      <c r="F47" s="114">
        <v>2777</v>
      </c>
      <c r="G47" s="114">
        <v>2810</v>
      </c>
      <c r="H47" s="114">
        <v>2780</v>
      </c>
      <c r="I47" s="140">
        <v>2781</v>
      </c>
      <c r="J47" s="115">
        <v>-2</v>
      </c>
      <c r="K47" s="116">
        <v>-7.1916576770945706E-2</v>
      </c>
    </row>
    <row r="48" spans="1:11" ht="14.1" customHeight="1" x14ac:dyDescent="0.2">
      <c r="A48" s="306">
        <v>62</v>
      </c>
      <c r="B48" s="307" t="s">
        <v>270</v>
      </c>
      <c r="C48" s="308"/>
      <c r="D48" s="113">
        <v>7.8512273148563398</v>
      </c>
      <c r="E48" s="115">
        <v>5252</v>
      </c>
      <c r="F48" s="114">
        <v>5219</v>
      </c>
      <c r="G48" s="114">
        <v>5260</v>
      </c>
      <c r="H48" s="114">
        <v>5194</v>
      </c>
      <c r="I48" s="140">
        <v>5209</v>
      </c>
      <c r="J48" s="115">
        <v>43</v>
      </c>
      <c r="K48" s="116">
        <v>0.82549433672489925</v>
      </c>
    </row>
    <row r="49" spans="1:11" ht="14.1" customHeight="1" x14ac:dyDescent="0.2">
      <c r="A49" s="306">
        <v>63</v>
      </c>
      <c r="B49" s="307" t="s">
        <v>271</v>
      </c>
      <c r="C49" s="308"/>
      <c r="D49" s="113">
        <v>2.0465213621550511</v>
      </c>
      <c r="E49" s="115">
        <v>1369</v>
      </c>
      <c r="F49" s="114">
        <v>1420</v>
      </c>
      <c r="G49" s="114">
        <v>1413</v>
      </c>
      <c r="H49" s="114">
        <v>1240</v>
      </c>
      <c r="I49" s="140">
        <v>1205</v>
      </c>
      <c r="J49" s="115">
        <v>164</v>
      </c>
      <c r="K49" s="116">
        <v>13.609958506224066</v>
      </c>
    </row>
    <row r="50" spans="1:11" ht="14.1" customHeight="1" x14ac:dyDescent="0.2">
      <c r="A50" s="306" t="s">
        <v>272</v>
      </c>
      <c r="B50" s="307" t="s">
        <v>273</v>
      </c>
      <c r="C50" s="308"/>
      <c r="D50" s="113">
        <v>0.3393428409124884</v>
      </c>
      <c r="E50" s="115">
        <v>227</v>
      </c>
      <c r="F50" s="114">
        <v>229</v>
      </c>
      <c r="G50" s="114">
        <v>231</v>
      </c>
      <c r="H50" s="114">
        <v>221</v>
      </c>
      <c r="I50" s="140">
        <v>219</v>
      </c>
      <c r="J50" s="115">
        <v>8</v>
      </c>
      <c r="K50" s="116">
        <v>3.6529680365296802</v>
      </c>
    </row>
    <row r="51" spans="1:11" ht="14.1" customHeight="1" x14ac:dyDescent="0.2">
      <c r="A51" s="306" t="s">
        <v>274</v>
      </c>
      <c r="B51" s="307" t="s">
        <v>275</v>
      </c>
      <c r="C51" s="308"/>
      <c r="D51" s="113">
        <v>1.4530451161539151</v>
      </c>
      <c r="E51" s="115">
        <v>972</v>
      </c>
      <c r="F51" s="114">
        <v>1007</v>
      </c>
      <c r="G51" s="114">
        <v>996</v>
      </c>
      <c r="H51" s="114">
        <v>829</v>
      </c>
      <c r="I51" s="140">
        <v>791</v>
      </c>
      <c r="J51" s="115">
        <v>181</v>
      </c>
      <c r="K51" s="116">
        <v>22.882427307206068</v>
      </c>
    </row>
    <row r="52" spans="1:11" ht="14.1" customHeight="1" x14ac:dyDescent="0.2">
      <c r="A52" s="306">
        <v>71</v>
      </c>
      <c r="B52" s="307" t="s">
        <v>276</v>
      </c>
      <c r="C52" s="308"/>
      <c r="D52" s="113">
        <v>11.024905073698687</v>
      </c>
      <c r="E52" s="115">
        <v>7375</v>
      </c>
      <c r="F52" s="114">
        <v>7415</v>
      </c>
      <c r="G52" s="114">
        <v>7396</v>
      </c>
      <c r="H52" s="114">
        <v>7461</v>
      </c>
      <c r="I52" s="140">
        <v>7520</v>
      </c>
      <c r="J52" s="115">
        <v>-145</v>
      </c>
      <c r="K52" s="116">
        <v>-1.928191489361702</v>
      </c>
    </row>
    <row r="53" spans="1:11" ht="14.1" customHeight="1" x14ac:dyDescent="0.2">
      <c r="A53" s="306" t="s">
        <v>277</v>
      </c>
      <c r="B53" s="307" t="s">
        <v>278</v>
      </c>
      <c r="C53" s="308"/>
      <c r="D53" s="113">
        <v>4.9092594253595241</v>
      </c>
      <c r="E53" s="115">
        <v>3284</v>
      </c>
      <c r="F53" s="114">
        <v>3339</v>
      </c>
      <c r="G53" s="114">
        <v>3356</v>
      </c>
      <c r="H53" s="114">
        <v>3372</v>
      </c>
      <c r="I53" s="140">
        <v>3385</v>
      </c>
      <c r="J53" s="115">
        <v>-101</v>
      </c>
      <c r="K53" s="116">
        <v>-2.983751846381093</v>
      </c>
    </row>
    <row r="54" spans="1:11" ht="14.1" customHeight="1" x14ac:dyDescent="0.2">
      <c r="A54" s="306" t="s">
        <v>279</v>
      </c>
      <c r="B54" s="307" t="s">
        <v>280</v>
      </c>
      <c r="C54" s="308"/>
      <c r="D54" s="113">
        <v>5.1230304661105626</v>
      </c>
      <c r="E54" s="115">
        <v>3427</v>
      </c>
      <c r="F54" s="114">
        <v>3413</v>
      </c>
      <c r="G54" s="114">
        <v>3390</v>
      </c>
      <c r="H54" s="114">
        <v>3453</v>
      </c>
      <c r="I54" s="140">
        <v>3487</v>
      </c>
      <c r="J54" s="115">
        <v>-60</v>
      </c>
      <c r="K54" s="116">
        <v>-1.7206767995411529</v>
      </c>
    </row>
    <row r="55" spans="1:11" ht="14.1" customHeight="1" x14ac:dyDescent="0.2">
      <c r="A55" s="306">
        <v>72</v>
      </c>
      <c r="B55" s="307" t="s">
        <v>281</v>
      </c>
      <c r="C55" s="308"/>
      <c r="D55" s="113">
        <v>3.2633719018148115</v>
      </c>
      <c r="E55" s="115">
        <v>2183</v>
      </c>
      <c r="F55" s="114">
        <v>2183</v>
      </c>
      <c r="G55" s="114">
        <v>2203</v>
      </c>
      <c r="H55" s="114">
        <v>2177</v>
      </c>
      <c r="I55" s="140">
        <v>2197</v>
      </c>
      <c r="J55" s="115">
        <v>-14</v>
      </c>
      <c r="K55" s="116">
        <v>-0.63723258989531184</v>
      </c>
    </row>
    <row r="56" spans="1:11" ht="14.1" customHeight="1" x14ac:dyDescent="0.2">
      <c r="A56" s="306" t="s">
        <v>282</v>
      </c>
      <c r="B56" s="307" t="s">
        <v>283</v>
      </c>
      <c r="C56" s="308"/>
      <c r="D56" s="113">
        <v>1.6040302568242293</v>
      </c>
      <c r="E56" s="115">
        <v>1073</v>
      </c>
      <c r="F56" s="114">
        <v>1094</v>
      </c>
      <c r="G56" s="114">
        <v>1116</v>
      </c>
      <c r="H56" s="114">
        <v>1101</v>
      </c>
      <c r="I56" s="140">
        <v>1123</v>
      </c>
      <c r="J56" s="115">
        <v>-50</v>
      </c>
      <c r="K56" s="116">
        <v>-4.4523597506678536</v>
      </c>
    </row>
    <row r="57" spans="1:11" ht="14.1" customHeight="1" x14ac:dyDescent="0.2">
      <c r="A57" s="306" t="s">
        <v>284</v>
      </c>
      <c r="B57" s="307" t="s">
        <v>285</v>
      </c>
      <c r="C57" s="308"/>
      <c r="D57" s="113">
        <v>1.2033964182138905</v>
      </c>
      <c r="E57" s="115">
        <v>805</v>
      </c>
      <c r="F57" s="114">
        <v>790</v>
      </c>
      <c r="G57" s="114">
        <v>795</v>
      </c>
      <c r="H57" s="114">
        <v>795</v>
      </c>
      <c r="I57" s="140">
        <v>795</v>
      </c>
      <c r="J57" s="115">
        <v>10</v>
      </c>
      <c r="K57" s="116">
        <v>1.2578616352201257</v>
      </c>
    </row>
    <row r="58" spans="1:11" ht="14.1" customHeight="1" x14ac:dyDescent="0.2">
      <c r="A58" s="306">
        <v>73</v>
      </c>
      <c r="B58" s="307" t="s">
        <v>286</v>
      </c>
      <c r="C58" s="308"/>
      <c r="D58" s="113">
        <v>2.1332257003617663</v>
      </c>
      <c r="E58" s="115">
        <v>1427</v>
      </c>
      <c r="F58" s="114">
        <v>1436</v>
      </c>
      <c r="G58" s="114">
        <v>1430</v>
      </c>
      <c r="H58" s="114">
        <v>1391</v>
      </c>
      <c r="I58" s="140">
        <v>1390</v>
      </c>
      <c r="J58" s="115">
        <v>37</v>
      </c>
      <c r="K58" s="116">
        <v>2.6618705035971222</v>
      </c>
    </row>
    <row r="59" spans="1:11" ht="14.1" customHeight="1" x14ac:dyDescent="0.2">
      <c r="A59" s="306" t="s">
        <v>287</v>
      </c>
      <c r="B59" s="307" t="s">
        <v>288</v>
      </c>
      <c r="C59" s="308"/>
      <c r="D59" s="113">
        <v>1.6757855712022005</v>
      </c>
      <c r="E59" s="115">
        <v>1121</v>
      </c>
      <c r="F59" s="114">
        <v>1123</v>
      </c>
      <c r="G59" s="114">
        <v>1111</v>
      </c>
      <c r="H59" s="114">
        <v>1087</v>
      </c>
      <c r="I59" s="140">
        <v>1086</v>
      </c>
      <c r="J59" s="115">
        <v>35</v>
      </c>
      <c r="K59" s="116">
        <v>3.2228360957642725</v>
      </c>
    </row>
    <row r="60" spans="1:11" ht="14.1" customHeight="1" x14ac:dyDescent="0.2">
      <c r="A60" s="306">
        <v>81</v>
      </c>
      <c r="B60" s="307" t="s">
        <v>289</v>
      </c>
      <c r="C60" s="308"/>
      <c r="D60" s="113">
        <v>4.954106496845756</v>
      </c>
      <c r="E60" s="115">
        <v>3314</v>
      </c>
      <c r="F60" s="114">
        <v>3353</v>
      </c>
      <c r="G60" s="114">
        <v>3343</v>
      </c>
      <c r="H60" s="114">
        <v>3245</v>
      </c>
      <c r="I60" s="140">
        <v>3232</v>
      </c>
      <c r="J60" s="115">
        <v>82</v>
      </c>
      <c r="K60" s="116">
        <v>2.5371287128712869</v>
      </c>
    </row>
    <row r="61" spans="1:11" ht="14.1" customHeight="1" x14ac:dyDescent="0.2">
      <c r="A61" s="306" t="s">
        <v>290</v>
      </c>
      <c r="B61" s="307" t="s">
        <v>291</v>
      </c>
      <c r="C61" s="308"/>
      <c r="D61" s="113">
        <v>1.8940413191018626</v>
      </c>
      <c r="E61" s="115">
        <v>1267</v>
      </c>
      <c r="F61" s="114">
        <v>1285</v>
      </c>
      <c r="G61" s="114">
        <v>1291</v>
      </c>
      <c r="H61" s="114">
        <v>1224</v>
      </c>
      <c r="I61" s="140">
        <v>1229</v>
      </c>
      <c r="J61" s="115">
        <v>38</v>
      </c>
      <c r="K61" s="116">
        <v>3.0919446704637918</v>
      </c>
    </row>
    <row r="62" spans="1:11" ht="14.1" customHeight="1" x14ac:dyDescent="0.2">
      <c r="A62" s="306" t="s">
        <v>292</v>
      </c>
      <c r="B62" s="307" t="s">
        <v>293</v>
      </c>
      <c r="C62" s="308"/>
      <c r="D62" s="113">
        <v>1.3738152898615721</v>
      </c>
      <c r="E62" s="115">
        <v>919</v>
      </c>
      <c r="F62" s="114">
        <v>952</v>
      </c>
      <c r="G62" s="114">
        <v>944</v>
      </c>
      <c r="H62" s="114">
        <v>926</v>
      </c>
      <c r="I62" s="140">
        <v>935</v>
      </c>
      <c r="J62" s="115">
        <v>-16</v>
      </c>
      <c r="K62" s="116">
        <v>-1.7112299465240641</v>
      </c>
    </row>
    <row r="63" spans="1:11" ht="14.1" customHeight="1" x14ac:dyDescent="0.2">
      <c r="A63" s="306"/>
      <c r="B63" s="307" t="s">
        <v>294</v>
      </c>
      <c r="C63" s="308"/>
      <c r="D63" s="113">
        <v>1.1256614943044219</v>
      </c>
      <c r="E63" s="115">
        <v>753</v>
      </c>
      <c r="F63" s="114">
        <v>785</v>
      </c>
      <c r="G63" s="114">
        <v>780</v>
      </c>
      <c r="H63" s="114">
        <v>772</v>
      </c>
      <c r="I63" s="140">
        <v>783</v>
      </c>
      <c r="J63" s="115">
        <v>-30</v>
      </c>
      <c r="K63" s="116">
        <v>-3.8314176245210727</v>
      </c>
    </row>
    <row r="64" spans="1:11" ht="14.1" customHeight="1" x14ac:dyDescent="0.2">
      <c r="A64" s="306" t="s">
        <v>295</v>
      </c>
      <c r="B64" s="307" t="s">
        <v>296</v>
      </c>
      <c r="C64" s="308"/>
      <c r="D64" s="113">
        <v>0.50228720064579779</v>
      </c>
      <c r="E64" s="115">
        <v>336</v>
      </c>
      <c r="F64" s="114">
        <v>334</v>
      </c>
      <c r="G64" s="114">
        <v>332</v>
      </c>
      <c r="H64" s="114">
        <v>333</v>
      </c>
      <c r="I64" s="140">
        <v>320</v>
      </c>
      <c r="J64" s="115">
        <v>16</v>
      </c>
      <c r="K64" s="116">
        <v>5</v>
      </c>
    </row>
    <row r="65" spans="1:11" ht="14.1" customHeight="1" x14ac:dyDescent="0.2">
      <c r="A65" s="306" t="s">
        <v>297</v>
      </c>
      <c r="B65" s="307" t="s">
        <v>298</v>
      </c>
      <c r="C65" s="308"/>
      <c r="D65" s="113">
        <v>0.53517505306903457</v>
      </c>
      <c r="E65" s="115">
        <v>358</v>
      </c>
      <c r="F65" s="114">
        <v>342</v>
      </c>
      <c r="G65" s="114">
        <v>336</v>
      </c>
      <c r="H65" s="114">
        <v>332</v>
      </c>
      <c r="I65" s="140">
        <v>324</v>
      </c>
      <c r="J65" s="115">
        <v>34</v>
      </c>
      <c r="K65" s="116">
        <v>10.493827160493828</v>
      </c>
    </row>
    <row r="66" spans="1:11" ht="14.1" customHeight="1" x14ac:dyDescent="0.2">
      <c r="A66" s="306">
        <v>82</v>
      </c>
      <c r="B66" s="307" t="s">
        <v>299</v>
      </c>
      <c r="C66" s="308"/>
      <c r="D66" s="113">
        <v>2.5024665889317426</v>
      </c>
      <c r="E66" s="115">
        <v>1674</v>
      </c>
      <c r="F66" s="114">
        <v>1635</v>
      </c>
      <c r="G66" s="114">
        <v>1606</v>
      </c>
      <c r="H66" s="114">
        <v>1579</v>
      </c>
      <c r="I66" s="140">
        <v>1546</v>
      </c>
      <c r="J66" s="115">
        <v>128</v>
      </c>
      <c r="K66" s="116">
        <v>8.2794307891332473</v>
      </c>
    </row>
    <row r="67" spans="1:11" ht="14.1" customHeight="1" x14ac:dyDescent="0.2">
      <c r="A67" s="306" t="s">
        <v>300</v>
      </c>
      <c r="B67" s="307" t="s">
        <v>301</v>
      </c>
      <c r="C67" s="308"/>
      <c r="D67" s="113">
        <v>1.5890812329954853</v>
      </c>
      <c r="E67" s="115">
        <v>1063</v>
      </c>
      <c r="F67" s="114">
        <v>1020</v>
      </c>
      <c r="G67" s="114">
        <v>989</v>
      </c>
      <c r="H67" s="114">
        <v>971</v>
      </c>
      <c r="I67" s="140">
        <v>940</v>
      </c>
      <c r="J67" s="115">
        <v>123</v>
      </c>
      <c r="K67" s="116">
        <v>13.085106382978724</v>
      </c>
    </row>
    <row r="68" spans="1:11" ht="14.1" customHeight="1" x14ac:dyDescent="0.2">
      <c r="A68" s="306" t="s">
        <v>302</v>
      </c>
      <c r="B68" s="307" t="s">
        <v>303</v>
      </c>
      <c r="C68" s="308"/>
      <c r="D68" s="113">
        <v>0.55012407689777854</v>
      </c>
      <c r="E68" s="115">
        <v>368</v>
      </c>
      <c r="F68" s="114">
        <v>369</v>
      </c>
      <c r="G68" s="114">
        <v>371</v>
      </c>
      <c r="H68" s="114">
        <v>369</v>
      </c>
      <c r="I68" s="140">
        <v>363</v>
      </c>
      <c r="J68" s="115">
        <v>5</v>
      </c>
      <c r="K68" s="116">
        <v>1.3774104683195592</v>
      </c>
    </row>
    <row r="69" spans="1:11" ht="14.1" customHeight="1" x14ac:dyDescent="0.2">
      <c r="A69" s="306">
        <v>83</v>
      </c>
      <c r="B69" s="307" t="s">
        <v>304</v>
      </c>
      <c r="C69" s="308"/>
      <c r="D69" s="113">
        <v>4.5430083415552964</v>
      </c>
      <c r="E69" s="115">
        <v>3039</v>
      </c>
      <c r="F69" s="114">
        <v>3007</v>
      </c>
      <c r="G69" s="114">
        <v>2963</v>
      </c>
      <c r="H69" s="114">
        <v>2888</v>
      </c>
      <c r="I69" s="140">
        <v>2858</v>
      </c>
      <c r="J69" s="115">
        <v>181</v>
      </c>
      <c r="K69" s="116">
        <v>6.3331000699790065</v>
      </c>
    </row>
    <row r="70" spans="1:11" ht="14.1" customHeight="1" x14ac:dyDescent="0.2">
      <c r="A70" s="306" t="s">
        <v>305</v>
      </c>
      <c r="B70" s="307" t="s">
        <v>306</v>
      </c>
      <c r="C70" s="308"/>
      <c r="D70" s="113">
        <v>3.8149908810954645</v>
      </c>
      <c r="E70" s="115">
        <v>2552</v>
      </c>
      <c r="F70" s="114">
        <v>2516</v>
      </c>
      <c r="G70" s="114">
        <v>2487</v>
      </c>
      <c r="H70" s="114">
        <v>2413</v>
      </c>
      <c r="I70" s="140">
        <v>2391</v>
      </c>
      <c r="J70" s="115">
        <v>161</v>
      </c>
      <c r="K70" s="116">
        <v>6.7335842743621912</v>
      </c>
    </row>
    <row r="71" spans="1:11" ht="14.1" customHeight="1" x14ac:dyDescent="0.2">
      <c r="A71" s="306"/>
      <c r="B71" s="307" t="s">
        <v>307</v>
      </c>
      <c r="C71" s="308"/>
      <c r="D71" s="113">
        <v>2.5204054175262356</v>
      </c>
      <c r="E71" s="115">
        <v>1686</v>
      </c>
      <c r="F71" s="114">
        <v>1666</v>
      </c>
      <c r="G71" s="114">
        <v>1654</v>
      </c>
      <c r="H71" s="114">
        <v>1575</v>
      </c>
      <c r="I71" s="140">
        <v>1566</v>
      </c>
      <c r="J71" s="115">
        <v>120</v>
      </c>
      <c r="K71" s="116">
        <v>7.6628352490421454</v>
      </c>
    </row>
    <row r="72" spans="1:11" ht="14.1" customHeight="1" x14ac:dyDescent="0.2">
      <c r="A72" s="306">
        <v>84</v>
      </c>
      <c r="B72" s="307" t="s">
        <v>308</v>
      </c>
      <c r="C72" s="308"/>
      <c r="D72" s="113">
        <v>1.3782999970101952</v>
      </c>
      <c r="E72" s="115">
        <v>922</v>
      </c>
      <c r="F72" s="114">
        <v>918</v>
      </c>
      <c r="G72" s="114">
        <v>898</v>
      </c>
      <c r="H72" s="114">
        <v>883</v>
      </c>
      <c r="I72" s="140">
        <v>871</v>
      </c>
      <c r="J72" s="115">
        <v>51</v>
      </c>
      <c r="K72" s="116">
        <v>5.8553386911595871</v>
      </c>
    </row>
    <row r="73" spans="1:11" ht="14.1" customHeight="1" x14ac:dyDescent="0.2">
      <c r="A73" s="306" t="s">
        <v>309</v>
      </c>
      <c r="B73" s="307" t="s">
        <v>310</v>
      </c>
      <c r="C73" s="308"/>
      <c r="D73" s="113">
        <v>0.46491464107393787</v>
      </c>
      <c r="E73" s="115">
        <v>311</v>
      </c>
      <c r="F73" s="114">
        <v>311</v>
      </c>
      <c r="G73" s="114">
        <v>308</v>
      </c>
      <c r="H73" s="114">
        <v>289</v>
      </c>
      <c r="I73" s="140">
        <v>286</v>
      </c>
      <c r="J73" s="115">
        <v>25</v>
      </c>
      <c r="K73" s="116">
        <v>8.7412587412587417</v>
      </c>
    </row>
    <row r="74" spans="1:11" ht="14.1" customHeight="1" x14ac:dyDescent="0.2">
      <c r="A74" s="306" t="s">
        <v>311</v>
      </c>
      <c r="B74" s="307" t="s">
        <v>312</v>
      </c>
      <c r="C74" s="308"/>
      <c r="D74" s="113">
        <v>0.16443926211618382</v>
      </c>
      <c r="E74" s="115">
        <v>110</v>
      </c>
      <c r="F74" s="114">
        <v>111</v>
      </c>
      <c r="G74" s="114">
        <v>111</v>
      </c>
      <c r="H74" s="114">
        <v>105</v>
      </c>
      <c r="I74" s="140">
        <v>103</v>
      </c>
      <c r="J74" s="115">
        <v>7</v>
      </c>
      <c r="K74" s="116">
        <v>6.7961165048543686</v>
      </c>
    </row>
    <row r="75" spans="1:11" ht="14.1" customHeight="1" x14ac:dyDescent="0.2">
      <c r="A75" s="306" t="s">
        <v>313</v>
      </c>
      <c r="B75" s="307" t="s">
        <v>314</v>
      </c>
      <c r="C75" s="308"/>
      <c r="D75" s="113">
        <v>0.2735671360660149</v>
      </c>
      <c r="E75" s="115">
        <v>183</v>
      </c>
      <c r="F75" s="114">
        <v>178</v>
      </c>
      <c r="G75" s="114">
        <v>164</v>
      </c>
      <c r="H75" s="114">
        <v>176</v>
      </c>
      <c r="I75" s="140">
        <v>171</v>
      </c>
      <c r="J75" s="115">
        <v>12</v>
      </c>
      <c r="K75" s="116">
        <v>7.0175438596491224</v>
      </c>
    </row>
    <row r="76" spans="1:11" ht="14.1" customHeight="1" x14ac:dyDescent="0.2">
      <c r="A76" s="306">
        <v>91</v>
      </c>
      <c r="B76" s="307" t="s">
        <v>315</v>
      </c>
      <c r="C76" s="308"/>
      <c r="D76" s="113">
        <v>0.10613806918408228</v>
      </c>
      <c r="E76" s="115">
        <v>71</v>
      </c>
      <c r="F76" s="114">
        <v>67</v>
      </c>
      <c r="G76" s="114">
        <v>61</v>
      </c>
      <c r="H76" s="114">
        <v>61</v>
      </c>
      <c r="I76" s="140">
        <v>69</v>
      </c>
      <c r="J76" s="115">
        <v>2</v>
      </c>
      <c r="K76" s="116">
        <v>2.8985507246376812</v>
      </c>
    </row>
    <row r="77" spans="1:11" ht="14.1" customHeight="1" x14ac:dyDescent="0.2">
      <c r="A77" s="306">
        <v>92</v>
      </c>
      <c r="B77" s="307" t="s">
        <v>316</v>
      </c>
      <c r="C77" s="308"/>
      <c r="D77" s="113">
        <v>0.70409902233384158</v>
      </c>
      <c r="E77" s="115">
        <v>471</v>
      </c>
      <c r="F77" s="114">
        <v>469</v>
      </c>
      <c r="G77" s="114">
        <v>466</v>
      </c>
      <c r="H77" s="114">
        <v>498</v>
      </c>
      <c r="I77" s="140">
        <v>500</v>
      </c>
      <c r="J77" s="115">
        <v>-29</v>
      </c>
      <c r="K77" s="116">
        <v>-5.8</v>
      </c>
    </row>
    <row r="78" spans="1:11" ht="14.1" customHeight="1" x14ac:dyDescent="0.2">
      <c r="A78" s="306">
        <v>93</v>
      </c>
      <c r="B78" s="307" t="s">
        <v>317</v>
      </c>
      <c r="C78" s="308"/>
      <c r="D78" s="113">
        <v>0.15696475020181183</v>
      </c>
      <c r="E78" s="115">
        <v>105</v>
      </c>
      <c r="F78" s="114">
        <v>106</v>
      </c>
      <c r="G78" s="114">
        <v>109</v>
      </c>
      <c r="H78" s="114">
        <v>107</v>
      </c>
      <c r="I78" s="140">
        <v>107</v>
      </c>
      <c r="J78" s="115">
        <v>-2</v>
      </c>
      <c r="K78" s="116">
        <v>-1.8691588785046729</v>
      </c>
    </row>
    <row r="79" spans="1:11" ht="14.1" customHeight="1" x14ac:dyDescent="0.2">
      <c r="A79" s="306">
        <v>94</v>
      </c>
      <c r="B79" s="307" t="s">
        <v>318</v>
      </c>
      <c r="C79" s="308"/>
      <c r="D79" s="113">
        <v>0.19284240739079739</v>
      </c>
      <c r="E79" s="115">
        <v>129</v>
      </c>
      <c r="F79" s="114">
        <v>130</v>
      </c>
      <c r="G79" s="114">
        <v>129</v>
      </c>
      <c r="H79" s="114">
        <v>103</v>
      </c>
      <c r="I79" s="140">
        <v>116</v>
      </c>
      <c r="J79" s="115">
        <v>13</v>
      </c>
      <c r="K79" s="116">
        <v>11.206896551724139</v>
      </c>
    </row>
    <row r="80" spans="1:11" ht="14.1" customHeight="1" x14ac:dyDescent="0.2">
      <c r="A80" s="306" t="s">
        <v>319</v>
      </c>
      <c r="B80" s="307" t="s">
        <v>320</v>
      </c>
      <c r="C80" s="308"/>
      <c r="D80" s="113" t="s">
        <v>513</v>
      </c>
      <c r="E80" s="115" t="s">
        <v>513</v>
      </c>
      <c r="F80" s="114" t="s">
        <v>513</v>
      </c>
      <c r="G80" s="114" t="s">
        <v>513</v>
      </c>
      <c r="H80" s="114">
        <v>4</v>
      </c>
      <c r="I80" s="140">
        <v>4</v>
      </c>
      <c r="J80" s="115" t="s">
        <v>513</v>
      </c>
      <c r="K80" s="116" t="s">
        <v>513</v>
      </c>
    </row>
    <row r="81" spans="1:11" ht="14.1" customHeight="1" x14ac:dyDescent="0.2">
      <c r="A81" s="310" t="s">
        <v>321</v>
      </c>
      <c r="B81" s="311" t="s">
        <v>224</v>
      </c>
      <c r="C81" s="312"/>
      <c r="D81" s="125">
        <v>0.24964869794002451</v>
      </c>
      <c r="E81" s="143">
        <v>167</v>
      </c>
      <c r="F81" s="144">
        <v>170</v>
      </c>
      <c r="G81" s="144">
        <v>170</v>
      </c>
      <c r="H81" s="144">
        <v>152</v>
      </c>
      <c r="I81" s="145">
        <v>154</v>
      </c>
      <c r="J81" s="143">
        <v>13</v>
      </c>
      <c r="K81" s="146">
        <v>8.4415584415584419</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20" t="s">
        <v>323</v>
      </c>
      <c r="B85" s="620"/>
      <c r="C85" s="620"/>
      <c r="D85" s="620"/>
      <c r="E85" s="620"/>
      <c r="F85" s="620"/>
      <c r="G85" s="620"/>
      <c r="H85" s="620"/>
      <c r="I85" s="620"/>
      <c r="J85" s="620"/>
      <c r="K85" s="620"/>
    </row>
    <row r="86" spans="1:11" ht="22.5" customHeight="1" x14ac:dyDescent="0.2">
      <c r="A86" s="620"/>
      <c r="B86" s="620"/>
      <c r="C86" s="620"/>
      <c r="D86" s="620"/>
      <c r="E86" s="620"/>
      <c r="F86" s="620"/>
      <c r="G86" s="620"/>
      <c r="H86" s="620"/>
      <c r="I86" s="620"/>
      <c r="J86" s="620"/>
      <c r="K86" s="620"/>
    </row>
    <row r="87" spans="1:11" ht="18" customHeight="1" x14ac:dyDescent="0.2">
      <c r="A87" s="621"/>
      <c r="B87" s="621"/>
      <c r="C87" s="621"/>
      <c r="D87" s="621"/>
      <c r="E87" s="621"/>
      <c r="F87" s="621"/>
      <c r="G87" s="621"/>
      <c r="H87" s="621"/>
      <c r="I87" s="621"/>
      <c r="J87" s="621"/>
      <c r="K87" s="621"/>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85:K85"/>
    <mergeCell ref="A86:K86"/>
    <mergeCell ref="A87:K87"/>
    <mergeCell ref="A3:K3"/>
    <mergeCell ref="A4:K4"/>
    <mergeCell ref="A5:E5"/>
    <mergeCell ref="A7:C10"/>
    <mergeCell ref="D7:D10"/>
    <mergeCell ref="E7:I7"/>
    <mergeCell ref="J7:K8"/>
    <mergeCell ref="E8:E9"/>
    <mergeCell ref="F8:F9"/>
    <mergeCell ref="G8:G9"/>
    <mergeCell ref="H8:H9"/>
    <mergeCell ref="I8:I9"/>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92" t="s">
        <v>97</v>
      </c>
      <c r="E8" s="592" t="s">
        <v>98</v>
      </c>
      <c r="F8" s="592" t="s">
        <v>99</v>
      </c>
      <c r="G8" s="592" t="s">
        <v>100</v>
      </c>
      <c r="H8" s="592" t="s">
        <v>101</v>
      </c>
      <c r="I8" s="590"/>
      <c r="J8" s="591"/>
      <c r="K8"/>
      <c r="L8"/>
      <c r="M8"/>
      <c r="N8"/>
      <c r="O8"/>
      <c r="P8"/>
    </row>
    <row r="9" spans="1:16" ht="12" customHeight="1" x14ac:dyDescent="0.2">
      <c r="A9" s="578"/>
      <c r="B9" s="579"/>
      <c r="C9" s="583"/>
      <c r="D9" s="593"/>
      <c r="E9" s="593"/>
      <c r="F9" s="593"/>
      <c r="G9" s="593"/>
      <c r="H9" s="593"/>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18309</v>
      </c>
      <c r="E12" s="114">
        <v>19112</v>
      </c>
      <c r="F12" s="114">
        <v>19162</v>
      </c>
      <c r="G12" s="114">
        <v>19122</v>
      </c>
      <c r="H12" s="140">
        <v>18966</v>
      </c>
      <c r="I12" s="115">
        <v>-657</v>
      </c>
      <c r="J12" s="116">
        <v>-3.4640936412527683</v>
      </c>
      <c r="K12"/>
      <c r="L12"/>
      <c r="M12"/>
      <c r="N12"/>
      <c r="O12"/>
      <c r="P12"/>
    </row>
    <row r="13" spans="1:16" s="110" customFormat="1" ht="14.45" customHeight="1" x14ac:dyDescent="0.2">
      <c r="A13" s="120" t="s">
        <v>105</v>
      </c>
      <c r="B13" s="119" t="s">
        <v>106</v>
      </c>
      <c r="C13" s="113">
        <v>40.477360860778852</v>
      </c>
      <c r="D13" s="115">
        <v>7411</v>
      </c>
      <c r="E13" s="114">
        <v>7648</v>
      </c>
      <c r="F13" s="114">
        <v>7672</v>
      </c>
      <c r="G13" s="114">
        <v>7604</v>
      </c>
      <c r="H13" s="140">
        <v>7508</v>
      </c>
      <c r="I13" s="115">
        <v>-97</v>
      </c>
      <c r="J13" s="116">
        <v>-1.2919552477357485</v>
      </c>
      <c r="K13"/>
      <c r="L13"/>
      <c r="M13"/>
      <c r="N13"/>
      <c r="O13"/>
      <c r="P13"/>
    </row>
    <row r="14" spans="1:16" s="110" customFormat="1" ht="14.45" customHeight="1" x14ac:dyDescent="0.2">
      <c r="A14" s="120"/>
      <c r="B14" s="119" t="s">
        <v>107</v>
      </c>
      <c r="C14" s="113">
        <v>59.522639139221148</v>
      </c>
      <c r="D14" s="115">
        <v>10898</v>
      </c>
      <c r="E14" s="114">
        <v>11464</v>
      </c>
      <c r="F14" s="114">
        <v>11490</v>
      </c>
      <c r="G14" s="114">
        <v>11518</v>
      </c>
      <c r="H14" s="140">
        <v>11458</v>
      </c>
      <c r="I14" s="115">
        <v>-560</v>
      </c>
      <c r="J14" s="116">
        <v>-4.8874149066154651</v>
      </c>
      <c r="K14"/>
      <c r="L14"/>
      <c r="M14"/>
      <c r="N14"/>
      <c r="O14"/>
      <c r="P14"/>
    </row>
    <row r="15" spans="1:16" s="110" customFormat="1" ht="14.45" customHeight="1" x14ac:dyDescent="0.2">
      <c r="A15" s="118" t="s">
        <v>105</v>
      </c>
      <c r="B15" s="121" t="s">
        <v>108</v>
      </c>
      <c r="C15" s="113">
        <v>14.167895570484461</v>
      </c>
      <c r="D15" s="115">
        <v>2594</v>
      </c>
      <c r="E15" s="114">
        <v>2721</v>
      </c>
      <c r="F15" s="114">
        <v>2781</v>
      </c>
      <c r="G15" s="114">
        <v>2797</v>
      </c>
      <c r="H15" s="140">
        <v>2648</v>
      </c>
      <c r="I15" s="115">
        <v>-54</v>
      </c>
      <c r="J15" s="116">
        <v>-2.0392749244712989</v>
      </c>
      <c r="K15"/>
      <c r="L15"/>
      <c r="M15"/>
      <c r="N15"/>
      <c r="O15"/>
      <c r="P15"/>
    </row>
    <row r="16" spans="1:16" s="110" customFormat="1" ht="14.45" customHeight="1" x14ac:dyDescent="0.2">
      <c r="A16" s="118"/>
      <c r="B16" s="121" t="s">
        <v>109</v>
      </c>
      <c r="C16" s="113">
        <v>55.551914359058387</v>
      </c>
      <c r="D16" s="115">
        <v>10171</v>
      </c>
      <c r="E16" s="114">
        <v>10674</v>
      </c>
      <c r="F16" s="114">
        <v>10690</v>
      </c>
      <c r="G16" s="114">
        <v>10634</v>
      </c>
      <c r="H16" s="140">
        <v>10650</v>
      </c>
      <c r="I16" s="115">
        <v>-479</v>
      </c>
      <c r="J16" s="116">
        <v>-4.497652582159624</v>
      </c>
      <c r="K16"/>
      <c r="L16"/>
      <c r="M16"/>
      <c r="N16"/>
      <c r="O16"/>
      <c r="P16"/>
    </row>
    <row r="17" spans="1:16" s="110" customFormat="1" ht="14.45" customHeight="1" x14ac:dyDescent="0.2">
      <c r="A17" s="118"/>
      <c r="B17" s="121" t="s">
        <v>110</v>
      </c>
      <c r="C17" s="113">
        <v>16.669397564039542</v>
      </c>
      <c r="D17" s="115">
        <v>3052</v>
      </c>
      <c r="E17" s="114">
        <v>3157</v>
      </c>
      <c r="F17" s="114">
        <v>3147</v>
      </c>
      <c r="G17" s="114">
        <v>3169</v>
      </c>
      <c r="H17" s="140">
        <v>3161</v>
      </c>
      <c r="I17" s="115">
        <v>-109</v>
      </c>
      <c r="J17" s="116">
        <v>-3.4482758620689653</v>
      </c>
      <c r="K17"/>
      <c r="L17"/>
      <c r="M17"/>
      <c r="N17"/>
      <c r="O17"/>
      <c r="P17"/>
    </row>
    <row r="18" spans="1:16" s="110" customFormat="1" ht="14.45" customHeight="1" x14ac:dyDescent="0.2">
      <c r="A18" s="120"/>
      <c r="B18" s="121" t="s">
        <v>111</v>
      </c>
      <c r="C18" s="113">
        <v>13.610792506417608</v>
      </c>
      <c r="D18" s="115">
        <v>2492</v>
      </c>
      <c r="E18" s="114">
        <v>2560</v>
      </c>
      <c r="F18" s="114">
        <v>2544</v>
      </c>
      <c r="G18" s="114">
        <v>2522</v>
      </c>
      <c r="H18" s="140">
        <v>2507</v>
      </c>
      <c r="I18" s="115">
        <v>-15</v>
      </c>
      <c r="J18" s="116">
        <v>-0.59832469086557638</v>
      </c>
      <c r="K18"/>
      <c r="L18"/>
      <c r="M18"/>
      <c r="N18"/>
      <c r="O18"/>
      <c r="P18"/>
    </row>
    <row r="19" spans="1:16" s="110" customFormat="1" ht="14.45" customHeight="1" x14ac:dyDescent="0.2">
      <c r="A19" s="120"/>
      <c r="B19" s="121" t="s">
        <v>112</v>
      </c>
      <c r="C19" s="113">
        <v>1.2507509967775412</v>
      </c>
      <c r="D19" s="115">
        <v>229</v>
      </c>
      <c r="E19" s="114">
        <v>235</v>
      </c>
      <c r="F19" s="114">
        <v>266</v>
      </c>
      <c r="G19" s="114">
        <v>243</v>
      </c>
      <c r="H19" s="140">
        <v>237</v>
      </c>
      <c r="I19" s="115">
        <v>-8</v>
      </c>
      <c r="J19" s="116">
        <v>-3.3755274261603376</v>
      </c>
      <c r="K19"/>
      <c r="L19"/>
      <c r="M19"/>
      <c r="N19"/>
      <c r="O19"/>
      <c r="P19"/>
    </row>
    <row r="20" spans="1:16" s="110" customFormat="1" ht="14.45" customHeight="1" x14ac:dyDescent="0.2">
      <c r="A20" s="120" t="s">
        <v>113</v>
      </c>
      <c r="B20" s="119" t="s">
        <v>116</v>
      </c>
      <c r="C20" s="113">
        <v>80.097219946474411</v>
      </c>
      <c r="D20" s="115">
        <v>14665</v>
      </c>
      <c r="E20" s="114">
        <v>15209</v>
      </c>
      <c r="F20" s="114">
        <v>15329</v>
      </c>
      <c r="G20" s="114">
        <v>15419</v>
      </c>
      <c r="H20" s="140">
        <v>15274</v>
      </c>
      <c r="I20" s="115">
        <v>-609</v>
      </c>
      <c r="J20" s="116">
        <v>-3.9871677360219984</v>
      </c>
      <c r="K20"/>
      <c r="L20"/>
      <c r="M20"/>
      <c r="N20"/>
      <c r="O20"/>
      <c r="P20"/>
    </row>
    <row r="21" spans="1:16" s="110" customFormat="1" ht="14.45" customHeight="1" x14ac:dyDescent="0.2">
      <c r="A21" s="123"/>
      <c r="B21" s="124" t="s">
        <v>117</v>
      </c>
      <c r="C21" s="125">
        <v>19.744388005898738</v>
      </c>
      <c r="D21" s="143">
        <v>3615</v>
      </c>
      <c r="E21" s="144">
        <v>3866</v>
      </c>
      <c r="F21" s="144">
        <v>3792</v>
      </c>
      <c r="G21" s="144">
        <v>3679</v>
      </c>
      <c r="H21" s="145">
        <v>3670</v>
      </c>
      <c r="I21" s="143">
        <v>-55</v>
      </c>
      <c r="J21" s="146">
        <v>-1.4986376021798364</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20114</v>
      </c>
      <c r="E56" s="114">
        <v>20610</v>
      </c>
      <c r="F56" s="114">
        <v>20546</v>
      </c>
      <c r="G56" s="114">
        <v>20656</v>
      </c>
      <c r="H56" s="140">
        <v>20357</v>
      </c>
      <c r="I56" s="115">
        <v>-243</v>
      </c>
      <c r="J56" s="116">
        <v>-1.1936925873164022</v>
      </c>
      <c r="K56"/>
      <c r="L56"/>
      <c r="M56"/>
      <c r="N56"/>
      <c r="O56"/>
      <c r="P56"/>
    </row>
    <row r="57" spans="1:16" s="110" customFormat="1" ht="14.45" customHeight="1" x14ac:dyDescent="0.2">
      <c r="A57" s="120" t="s">
        <v>105</v>
      </c>
      <c r="B57" s="119" t="s">
        <v>106</v>
      </c>
      <c r="C57" s="113">
        <v>40.01193198767028</v>
      </c>
      <c r="D57" s="115">
        <v>8048</v>
      </c>
      <c r="E57" s="114">
        <v>8203</v>
      </c>
      <c r="F57" s="114">
        <v>8167</v>
      </c>
      <c r="G57" s="114">
        <v>8191</v>
      </c>
      <c r="H57" s="140">
        <v>8018</v>
      </c>
      <c r="I57" s="115">
        <v>30</v>
      </c>
      <c r="J57" s="116">
        <v>0.37415814417560489</v>
      </c>
    </row>
    <row r="58" spans="1:16" s="110" customFormat="1" ht="14.45" customHeight="1" x14ac:dyDescent="0.2">
      <c r="A58" s="120"/>
      <c r="B58" s="119" t="s">
        <v>107</v>
      </c>
      <c r="C58" s="113">
        <v>59.98806801232972</v>
      </c>
      <c r="D58" s="115">
        <v>12066</v>
      </c>
      <c r="E58" s="114">
        <v>12407</v>
      </c>
      <c r="F58" s="114">
        <v>12379</v>
      </c>
      <c r="G58" s="114">
        <v>12465</v>
      </c>
      <c r="H58" s="140">
        <v>12339</v>
      </c>
      <c r="I58" s="115">
        <v>-273</v>
      </c>
      <c r="J58" s="116">
        <v>-2.2124969608558231</v>
      </c>
    </row>
    <row r="59" spans="1:16" s="110" customFormat="1" ht="14.45" customHeight="1" x14ac:dyDescent="0.2">
      <c r="A59" s="118" t="s">
        <v>105</v>
      </c>
      <c r="B59" s="121" t="s">
        <v>108</v>
      </c>
      <c r="C59" s="113">
        <v>16.078353385701501</v>
      </c>
      <c r="D59" s="115">
        <v>3234</v>
      </c>
      <c r="E59" s="114">
        <v>3382</v>
      </c>
      <c r="F59" s="114">
        <v>3338</v>
      </c>
      <c r="G59" s="114">
        <v>3448</v>
      </c>
      <c r="H59" s="140">
        <v>3294</v>
      </c>
      <c r="I59" s="115">
        <v>-60</v>
      </c>
      <c r="J59" s="116">
        <v>-1.8214936247723132</v>
      </c>
    </row>
    <row r="60" spans="1:16" s="110" customFormat="1" ht="14.45" customHeight="1" x14ac:dyDescent="0.2">
      <c r="A60" s="118"/>
      <c r="B60" s="121" t="s">
        <v>109</v>
      </c>
      <c r="C60" s="113">
        <v>53.226608332504725</v>
      </c>
      <c r="D60" s="115">
        <v>10706</v>
      </c>
      <c r="E60" s="114">
        <v>10996</v>
      </c>
      <c r="F60" s="114">
        <v>11017</v>
      </c>
      <c r="G60" s="114">
        <v>11046</v>
      </c>
      <c r="H60" s="140">
        <v>10961</v>
      </c>
      <c r="I60" s="115">
        <v>-255</v>
      </c>
      <c r="J60" s="116">
        <v>-2.326430070249065</v>
      </c>
    </row>
    <row r="61" spans="1:16" s="110" customFormat="1" ht="14.45" customHeight="1" x14ac:dyDescent="0.2">
      <c r="A61" s="118"/>
      <c r="B61" s="121" t="s">
        <v>110</v>
      </c>
      <c r="C61" s="113">
        <v>16.734612707566868</v>
      </c>
      <c r="D61" s="115">
        <v>3366</v>
      </c>
      <c r="E61" s="114">
        <v>3391</v>
      </c>
      <c r="F61" s="114">
        <v>3388</v>
      </c>
      <c r="G61" s="114">
        <v>3392</v>
      </c>
      <c r="H61" s="140">
        <v>3366</v>
      </c>
      <c r="I61" s="115">
        <v>0</v>
      </c>
      <c r="J61" s="116">
        <v>0</v>
      </c>
    </row>
    <row r="62" spans="1:16" s="110" customFormat="1" ht="14.45" customHeight="1" x14ac:dyDescent="0.2">
      <c r="A62" s="120"/>
      <c r="B62" s="121" t="s">
        <v>111</v>
      </c>
      <c r="C62" s="113">
        <v>13.960425574226907</v>
      </c>
      <c r="D62" s="115">
        <v>2808</v>
      </c>
      <c r="E62" s="114">
        <v>2841</v>
      </c>
      <c r="F62" s="114">
        <v>2803</v>
      </c>
      <c r="G62" s="114">
        <v>2770</v>
      </c>
      <c r="H62" s="140">
        <v>2736</v>
      </c>
      <c r="I62" s="115">
        <v>72</v>
      </c>
      <c r="J62" s="116">
        <v>2.6315789473684212</v>
      </c>
    </row>
    <row r="63" spans="1:16" s="110" customFormat="1" ht="14.45" customHeight="1" x14ac:dyDescent="0.2">
      <c r="A63" s="120"/>
      <c r="B63" s="121" t="s">
        <v>112</v>
      </c>
      <c r="C63" s="113">
        <v>1.2777170130257531</v>
      </c>
      <c r="D63" s="115">
        <v>257</v>
      </c>
      <c r="E63" s="114">
        <v>268</v>
      </c>
      <c r="F63" s="114">
        <v>274</v>
      </c>
      <c r="G63" s="114">
        <v>247</v>
      </c>
      <c r="H63" s="140">
        <v>224</v>
      </c>
      <c r="I63" s="115">
        <v>33</v>
      </c>
      <c r="J63" s="116">
        <v>14.732142857142858</v>
      </c>
    </row>
    <row r="64" spans="1:16" s="110" customFormat="1" ht="14.45" customHeight="1" x14ac:dyDescent="0.2">
      <c r="A64" s="120" t="s">
        <v>113</v>
      </c>
      <c r="B64" s="119" t="s">
        <v>116</v>
      </c>
      <c r="C64" s="113">
        <v>81.992641940936664</v>
      </c>
      <c r="D64" s="115">
        <v>16492</v>
      </c>
      <c r="E64" s="114">
        <v>16948</v>
      </c>
      <c r="F64" s="114">
        <v>16960</v>
      </c>
      <c r="G64" s="114">
        <v>17127</v>
      </c>
      <c r="H64" s="140">
        <v>16932</v>
      </c>
      <c r="I64" s="115">
        <v>-440</v>
      </c>
      <c r="J64" s="116">
        <v>-2.5986298133711316</v>
      </c>
    </row>
    <row r="65" spans="1:10" s="110" customFormat="1" ht="14.45" customHeight="1" x14ac:dyDescent="0.2">
      <c r="A65" s="123"/>
      <c r="B65" s="124" t="s">
        <v>117</v>
      </c>
      <c r="C65" s="125">
        <v>17.937754797653376</v>
      </c>
      <c r="D65" s="143">
        <v>3608</v>
      </c>
      <c r="E65" s="144">
        <v>3648</v>
      </c>
      <c r="F65" s="144">
        <v>3570</v>
      </c>
      <c r="G65" s="144">
        <v>3509</v>
      </c>
      <c r="H65" s="145">
        <v>3403</v>
      </c>
      <c r="I65" s="143">
        <v>205</v>
      </c>
      <c r="J65" s="146">
        <v>6.024096385542169</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18309</v>
      </c>
      <c r="G11" s="114">
        <v>19112</v>
      </c>
      <c r="H11" s="114">
        <v>19162</v>
      </c>
      <c r="I11" s="114">
        <v>19122</v>
      </c>
      <c r="J11" s="140">
        <v>18966</v>
      </c>
      <c r="K11" s="114">
        <v>-657</v>
      </c>
      <c r="L11" s="116">
        <v>-3.4640936412527683</v>
      </c>
    </row>
    <row r="12" spans="1:17" s="110" customFormat="1" ht="24" customHeight="1" x14ac:dyDescent="0.2">
      <c r="A12" s="606" t="s">
        <v>185</v>
      </c>
      <c r="B12" s="607"/>
      <c r="C12" s="607"/>
      <c r="D12" s="608"/>
      <c r="E12" s="113">
        <v>40.477360860778852</v>
      </c>
      <c r="F12" s="115">
        <v>7411</v>
      </c>
      <c r="G12" s="114">
        <v>7648</v>
      </c>
      <c r="H12" s="114">
        <v>7672</v>
      </c>
      <c r="I12" s="114">
        <v>7604</v>
      </c>
      <c r="J12" s="140">
        <v>7508</v>
      </c>
      <c r="K12" s="114">
        <v>-97</v>
      </c>
      <c r="L12" s="116">
        <v>-1.2919552477357485</v>
      </c>
    </row>
    <row r="13" spans="1:17" s="110" customFormat="1" ht="15" customHeight="1" x14ac:dyDescent="0.2">
      <c r="A13" s="120"/>
      <c r="B13" s="609" t="s">
        <v>107</v>
      </c>
      <c r="C13" s="609"/>
      <c r="E13" s="113">
        <v>59.522639139221148</v>
      </c>
      <c r="F13" s="115">
        <v>10898</v>
      </c>
      <c r="G13" s="114">
        <v>11464</v>
      </c>
      <c r="H13" s="114">
        <v>11490</v>
      </c>
      <c r="I13" s="114">
        <v>11518</v>
      </c>
      <c r="J13" s="140">
        <v>11458</v>
      </c>
      <c r="K13" s="114">
        <v>-560</v>
      </c>
      <c r="L13" s="116">
        <v>-4.8874149066154651</v>
      </c>
    </row>
    <row r="14" spans="1:17" s="110" customFormat="1" ht="22.5" customHeight="1" x14ac:dyDescent="0.2">
      <c r="A14" s="606" t="s">
        <v>186</v>
      </c>
      <c r="B14" s="607"/>
      <c r="C14" s="607"/>
      <c r="D14" s="608"/>
      <c r="E14" s="113">
        <v>14.167895570484461</v>
      </c>
      <c r="F14" s="115">
        <v>2594</v>
      </c>
      <c r="G14" s="114">
        <v>2721</v>
      </c>
      <c r="H14" s="114">
        <v>2781</v>
      </c>
      <c r="I14" s="114">
        <v>2797</v>
      </c>
      <c r="J14" s="140">
        <v>2648</v>
      </c>
      <c r="K14" s="114">
        <v>-54</v>
      </c>
      <c r="L14" s="116">
        <v>-2.0392749244712989</v>
      </c>
    </row>
    <row r="15" spans="1:17" s="110" customFormat="1" ht="15" customHeight="1" x14ac:dyDescent="0.2">
      <c r="A15" s="120"/>
      <c r="B15" s="119"/>
      <c r="C15" s="258" t="s">
        <v>106</v>
      </c>
      <c r="E15" s="113">
        <v>47.879722436391674</v>
      </c>
      <c r="F15" s="115">
        <v>1242</v>
      </c>
      <c r="G15" s="114">
        <v>1286</v>
      </c>
      <c r="H15" s="114">
        <v>1293</v>
      </c>
      <c r="I15" s="114">
        <v>1293</v>
      </c>
      <c r="J15" s="140">
        <v>1247</v>
      </c>
      <c r="K15" s="114">
        <v>-5</v>
      </c>
      <c r="L15" s="116">
        <v>-0.40096230954290296</v>
      </c>
    </row>
    <row r="16" spans="1:17" s="110" customFormat="1" ht="15" customHeight="1" x14ac:dyDescent="0.2">
      <c r="A16" s="120"/>
      <c r="B16" s="119"/>
      <c r="C16" s="258" t="s">
        <v>107</v>
      </c>
      <c r="E16" s="113">
        <v>52.120277563608326</v>
      </c>
      <c r="F16" s="115">
        <v>1352</v>
      </c>
      <c r="G16" s="114">
        <v>1435</v>
      </c>
      <c r="H16" s="114">
        <v>1488</v>
      </c>
      <c r="I16" s="114">
        <v>1504</v>
      </c>
      <c r="J16" s="140">
        <v>1401</v>
      </c>
      <c r="K16" s="114">
        <v>-49</v>
      </c>
      <c r="L16" s="116">
        <v>-3.4975017844396858</v>
      </c>
    </row>
    <row r="17" spans="1:12" s="110" customFormat="1" ht="15" customHeight="1" x14ac:dyDescent="0.2">
      <c r="A17" s="120"/>
      <c r="B17" s="121" t="s">
        <v>109</v>
      </c>
      <c r="C17" s="258"/>
      <c r="E17" s="113">
        <v>55.551914359058387</v>
      </c>
      <c r="F17" s="115">
        <v>10171</v>
      </c>
      <c r="G17" s="114">
        <v>10674</v>
      </c>
      <c r="H17" s="114">
        <v>10690</v>
      </c>
      <c r="I17" s="114">
        <v>10634</v>
      </c>
      <c r="J17" s="140">
        <v>10650</v>
      </c>
      <c r="K17" s="114">
        <v>-479</v>
      </c>
      <c r="L17" s="116">
        <v>-4.497652582159624</v>
      </c>
    </row>
    <row r="18" spans="1:12" s="110" customFormat="1" ht="15" customHeight="1" x14ac:dyDescent="0.2">
      <c r="A18" s="120"/>
      <c r="B18" s="119"/>
      <c r="C18" s="258" t="s">
        <v>106</v>
      </c>
      <c r="E18" s="113">
        <v>38.147674761577029</v>
      </c>
      <c r="F18" s="115">
        <v>3880</v>
      </c>
      <c r="G18" s="114">
        <v>4012</v>
      </c>
      <c r="H18" s="114">
        <v>4028</v>
      </c>
      <c r="I18" s="114">
        <v>3940</v>
      </c>
      <c r="J18" s="140">
        <v>3900</v>
      </c>
      <c r="K18" s="114">
        <v>-20</v>
      </c>
      <c r="L18" s="116">
        <v>-0.51282051282051277</v>
      </c>
    </row>
    <row r="19" spans="1:12" s="110" customFormat="1" ht="15" customHeight="1" x14ac:dyDescent="0.2">
      <c r="A19" s="120"/>
      <c r="B19" s="119"/>
      <c r="C19" s="258" t="s">
        <v>107</v>
      </c>
      <c r="E19" s="113">
        <v>61.852325238422971</v>
      </c>
      <c r="F19" s="115">
        <v>6291</v>
      </c>
      <c r="G19" s="114">
        <v>6662</v>
      </c>
      <c r="H19" s="114">
        <v>6662</v>
      </c>
      <c r="I19" s="114">
        <v>6694</v>
      </c>
      <c r="J19" s="140">
        <v>6750</v>
      </c>
      <c r="K19" s="114">
        <v>-459</v>
      </c>
      <c r="L19" s="116">
        <v>-6.8</v>
      </c>
    </row>
    <row r="20" spans="1:12" s="110" customFormat="1" ht="15" customHeight="1" x14ac:dyDescent="0.2">
      <c r="A20" s="120"/>
      <c r="B20" s="121" t="s">
        <v>110</v>
      </c>
      <c r="C20" s="258"/>
      <c r="E20" s="113">
        <v>16.669397564039542</v>
      </c>
      <c r="F20" s="115">
        <v>3052</v>
      </c>
      <c r="G20" s="114">
        <v>3157</v>
      </c>
      <c r="H20" s="114">
        <v>3147</v>
      </c>
      <c r="I20" s="114">
        <v>3169</v>
      </c>
      <c r="J20" s="140">
        <v>3161</v>
      </c>
      <c r="K20" s="114">
        <v>-109</v>
      </c>
      <c r="L20" s="116">
        <v>-3.4482758620689653</v>
      </c>
    </row>
    <row r="21" spans="1:12" s="110" customFormat="1" ht="15" customHeight="1" x14ac:dyDescent="0.2">
      <c r="A21" s="120"/>
      <c r="B21" s="119"/>
      <c r="C21" s="258" t="s">
        <v>106</v>
      </c>
      <c r="E21" s="113">
        <v>31.946264744429882</v>
      </c>
      <c r="F21" s="115">
        <v>975</v>
      </c>
      <c r="G21" s="114">
        <v>1014</v>
      </c>
      <c r="H21" s="114">
        <v>1014</v>
      </c>
      <c r="I21" s="114">
        <v>1042</v>
      </c>
      <c r="J21" s="140">
        <v>1047</v>
      </c>
      <c r="K21" s="114">
        <v>-72</v>
      </c>
      <c r="L21" s="116">
        <v>-6.8767908309455583</v>
      </c>
    </row>
    <row r="22" spans="1:12" s="110" customFormat="1" ht="15" customHeight="1" x14ac:dyDescent="0.2">
      <c r="A22" s="120"/>
      <c r="B22" s="119"/>
      <c r="C22" s="258" t="s">
        <v>107</v>
      </c>
      <c r="E22" s="113">
        <v>68.053735255570118</v>
      </c>
      <c r="F22" s="115">
        <v>2077</v>
      </c>
      <c r="G22" s="114">
        <v>2143</v>
      </c>
      <c r="H22" s="114">
        <v>2133</v>
      </c>
      <c r="I22" s="114">
        <v>2127</v>
      </c>
      <c r="J22" s="140">
        <v>2114</v>
      </c>
      <c r="K22" s="114">
        <v>-37</v>
      </c>
      <c r="L22" s="116">
        <v>-1.750236518448439</v>
      </c>
    </row>
    <row r="23" spans="1:12" s="110" customFormat="1" ht="15" customHeight="1" x14ac:dyDescent="0.2">
      <c r="A23" s="120"/>
      <c r="B23" s="121" t="s">
        <v>111</v>
      </c>
      <c r="C23" s="258"/>
      <c r="E23" s="113">
        <v>13.610792506417608</v>
      </c>
      <c r="F23" s="115">
        <v>2492</v>
      </c>
      <c r="G23" s="114">
        <v>2560</v>
      </c>
      <c r="H23" s="114">
        <v>2544</v>
      </c>
      <c r="I23" s="114">
        <v>2522</v>
      </c>
      <c r="J23" s="140">
        <v>2507</v>
      </c>
      <c r="K23" s="114">
        <v>-15</v>
      </c>
      <c r="L23" s="116">
        <v>-0.59832469086557638</v>
      </c>
    </row>
    <row r="24" spans="1:12" s="110" customFormat="1" ht="15" customHeight="1" x14ac:dyDescent="0.2">
      <c r="A24" s="120"/>
      <c r="B24" s="119"/>
      <c r="C24" s="258" t="s">
        <v>106</v>
      </c>
      <c r="E24" s="113">
        <v>52.728731942215092</v>
      </c>
      <c r="F24" s="115">
        <v>1314</v>
      </c>
      <c r="G24" s="114">
        <v>1336</v>
      </c>
      <c r="H24" s="114">
        <v>1337</v>
      </c>
      <c r="I24" s="114">
        <v>1329</v>
      </c>
      <c r="J24" s="140">
        <v>1314</v>
      </c>
      <c r="K24" s="114">
        <v>0</v>
      </c>
      <c r="L24" s="116">
        <v>0</v>
      </c>
    </row>
    <row r="25" spans="1:12" s="110" customFormat="1" ht="15" customHeight="1" x14ac:dyDescent="0.2">
      <c r="A25" s="120"/>
      <c r="B25" s="119"/>
      <c r="C25" s="258" t="s">
        <v>107</v>
      </c>
      <c r="E25" s="113">
        <v>47.271268057784908</v>
      </c>
      <c r="F25" s="115">
        <v>1178</v>
      </c>
      <c r="G25" s="114">
        <v>1224</v>
      </c>
      <c r="H25" s="114">
        <v>1207</v>
      </c>
      <c r="I25" s="114">
        <v>1193</v>
      </c>
      <c r="J25" s="140">
        <v>1193</v>
      </c>
      <c r="K25" s="114">
        <v>-15</v>
      </c>
      <c r="L25" s="116">
        <v>-1.2573344509639564</v>
      </c>
    </row>
    <row r="26" spans="1:12" s="110" customFormat="1" ht="15" customHeight="1" x14ac:dyDescent="0.2">
      <c r="A26" s="120"/>
      <c r="C26" s="121" t="s">
        <v>187</v>
      </c>
      <c r="D26" s="110" t="s">
        <v>188</v>
      </c>
      <c r="E26" s="113">
        <v>1.2507509967775412</v>
      </c>
      <c r="F26" s="115">
        <v>229</v>
      </c>
      <c r="G26" s="114">
        <v>235</v>
      </c>
      <c r="H26" s="114">
        <v>266</v>
      </c>
      <c r="I26" s="114">
        <v>243</v>
      </c>
      <c r="J26" s="140">
        <v>237</v>
      </c>
      <c r="K26" s="114">
        <v>-8</v>
      </c>
      <c r="L26" s="116">
        <v>-3.3755274261603376</v>
      </c>
    </row>
    <row r="27" spans="1:12" s="110" customFormat="1" ht="15" customHeight="1" x14ac:dyDescent="0.2">
      <c r="A27" s="120"/>
      <c r="B27" s="119"/>
      <c r="D27" s="259" t="s">
        <v>106</v>
      </c>
      <c r="E27" s="113">
        <v>51.965065502183407</v>
      </c>
      <c r="F27" s="115">
        <v>119</v>
      </c>
      <c r="G27" s="114">
        <v>118</v>
      </c>
      <c r="H27" s="114">
        <v>140</v>
      </c>
      <c r="I27" s="114">
        <v>119</v>
      </c>
      <c r="J27" s="140">
        <v>105</v>
      </c>
      <c r="K27" s="114">
        <v>14</v>
      </c>
      <c r="L27" s="116">
        <v>13.333333333333334</v>
      </c>
    </row>
    <row r="28" spans="1:12" s="110" customFormat="1" ht="15" customHeight="1" x14ac:dyDescent="0.2">
      <c r="A28" s="120"/>
      <c r="B28" s="119"/>
      <c r="D28" s="259" t="s">
        <v>107</v>
      </c>
      <c r="E28" s="113">
        <v>48.034934497816593</v>
      </c>
      <c r="F28" s="115">
        <v>110</v>
      </c>
      <c r="G28" s="114">
        <v>117</v>
      </c>
      <c r="H28" s="114">
        <v>126</v>
      </c>
      <c r="I28" s="114">
        <v>124</v>
      </c>
      <c r="J28" s="140">
        <v>132</v>
      </c>
      <c r="K28" s="114">
        <v>-22</v>
      </c>
      <c r="L28" s="116">
        <v>-16.666666666666668</v>
      </c>
    </row>
    <row r="29" spans="1:12" s="110" customFormat="1" ht="24" customHeight="1" x14ac:dyDescent="0.2">
      <c r="A29" s="606" t="s">
        <v>189</v>
      </c>
      <c r="B29" s="607"/>
      <c r="C29" s="607"/>
      <c r="D29" s="608"/>
      <c r="E29" s="113">
        <v>80.097219946474411</v>
      </c>
      <c r="F29" s="115">
        <v>14665</v>
      </c>
      <c r="G29" s="114">
        <v>15209</v>
      </c>
      <c r="H29" s="114">
        <v>15329</v>
      </c>
      <c r="I29" s="114">
        <v>15419</v>
      </c>
      <c r="J29" s="140">
        <v>15274</v>
      </c>
      <c r="K29" s="114">
        <v>-609</v>
      </c>
      <c r="L29" s="116">
        <v>-3.9871677360219984</v>
      </c>
    </row>
    <row r="30" spans="1:12" s="110" customFormat="1" ht="15" customHeight="1" x14ac:dyDescent="0.2">
      <c r="A30" s="120"/>
      <c r="B30" s="119"/>
      <c r="C30" s="258" t="s">
        <v>106</v>
      </c>
      <c r="E30" s="113">
        <v>39.754517558813504</v>
      </c>
      <c r="F30" s="115">
        <v>5830</v>
      </c>
      <c r="G30" s="114">
        <v>5970</v>
      </c>
      <c r="H30" s="114">
        <v>6029</v>
      </c>
      <c r="I30" s="114">
        <v>6051</v>
      </c>
      <c r="J30" s="140">
        <v>5968</v>
      </c>
      <c r="K30" s="114">
        <v>-138</v>
      </c>
      <c r="L30" s="116">
        <v>-2.3123324396782841</v>
      </c>
    </row>
    <row r="31" spans="1:12" s="110" customFormat="1" ht="15" customHeight="1" x14ac:dyDescent="0.2">
      <c r="A31" s="120"/>
      <c r="B31" s="119"/>
      <c r="C31" s="258" t="s">
        <v>107</v>
      </c>
      <c r="E31" s="113">
        <v>60.245482441186496</v>
      </c>
      <c r="F31" s="115">
        <v>8835</v>
      </c>
      <c r="G31" s="114">
        <v>9239</v>
      </c>
      <c r="H31" s="114">
        <v>9300</v>
      </c>
      <c r="I31" s="114">
        <v>9368</v>
      </c>
      <c r="J31" s="140">
        <v>9306</v>
      </c>
      <c r="K31" s="114">
        <v>-471</v>
      </c>
      <c r="L31" s="116">
        <v>-5.0612508059316568</v>
      </c>
    </row>
    <row r="32" spans="1:12" s="110" customFormat="1" ht="15" customHeight="1" x14ac:dyDescent="0.2">
      <c r="A32" s="120"/>
      <c r="B32" s="119" t="s">
        <v>117</v>
      </c>
      <c r="C32" s="258"/>
      <c r="E32" s="113">
        <v>19.744388005898738</v>
      </c>
      <c r="F32" s="114">
        <v>3615</v>
      </c>
      <c r="G32" s="114">
        <v>3866</v>
      </c>
      <c r="H32" s="114">
        <v>3792</v>
      </c>
      <c r="I32" s="114">
        <v>3679</v>
      </c>
      <c r="J32" s="140">
        <v>3670</v>
      </c>
      <c r="K32" s="114">
        <v>-55</v>
      </c>
      <c r="L32" s="116">
        <v>-1.4986376021798364</v>
      </c>
    </row>
    <row r="33" spans="1:12" s="110" customFormat="1" ht="15" customHeight="1" x14ac:dyDescent="0.2">
      <c r="A33" s="120"/>
      <c r="B33" s="119"/>
      <c r="C33" s="258" t="s">
        <v>106</v>
      </c>
      <c r="E33" s="113">
        <v>43.402489626556019</v>
      </c>
      <c r="F33" s="114">
        <v>1569</v>
      </c>
      <c r="G33" s="114">
        <v>1661</v>
      </c>
      <c r="H33" s="114">
        <v>1622</v>
      </c>
      <c r="I33" s="114">
        <v>1542</v>
      </c>
      <c r="J33" s="140">
        <v>1532</v>
      </c>
      <c r="K33" s="114">
        <v>37</v>
      </c>
      <c r="L33" s="116">
        <v>2.4151436031331595</v>
      </c>
    </row>
    <row r="34" spans="1:12" s="110" customFormat="1" ht="15" customHeight="1" x14ac:dyDescent="0.2">
      <c r="A34" s="120"/>
      <c r="B34" s="119"/>
      <c r="C34" s="258" t="s">
        <v>107</v>
      </c>
      <c r="E34" s="113">
        <v>56.597510373443981</v>
      </c>
      <c r="F34" s="114">
        <v>2046</v>
      </c>
      <c r="G34" s="114">
        <v>2205</v>
      </c>
      <c r="H34" s="114">
        <v>2170</v>
      </c>
      <c r="I34" s="114">
        <v>2137</v>
      </c>
      <c r="J34" s="140">
        <v>2138</v>
      </c>
      <c r="K34" s="114">
        <v>-92</v>
      </c>
      <c r="L34" s="116">
        <v>-4.3030869971936392</v>
      </c>
    </row>
    <row r="35" spans="1:12" s="110" customFormat="1" ht="24" customHeight="1" x14ac:dyDescent="0.2">
      <c r="A35" s="606" t="s">
        <v>192</v>
      </c>
      <c r="B35" s="607"/>
      <c r="C35" s="607"/>
      <c r="D35" s="608"/>
      <c r="E35" s="113">
        <v>19.438527500136544</v>
      </c>
      <c r="F35" s="114">
        <v>3559</v>
      </c>
      <c r="G35" s="114">
        <v>3773</v>
      </c>
      <c r="H35" s="114">
        <v>3774</v>
      </c>
      <c r="I35" s="114">
        <v>3792</v>
      </c>
      <c r="J35" s="114">
        <v>3669</v>
      </c>
      <c r="K35" s="318">
        <v>-110</v>
      </c>
      <c r="L35" s="319">
        <v>-2.9980921231943309</v>
      </c>
    </row>
    <row r="36" spans="1:12" s="110" customFormat="1" ht="15" customHeight="1" x14ac:dyDescent="0.2">
      <c r="A36" s="120"/>
      <c r="B36" s="119"/>
      <c r="C36" s="258" t="s">
        <v>106</v>
      </c>
      <c r="E36" s="113">
        <v>41.16324810339983</v>
      </c>
      <c r="F36" s="114">
        <v>1465</v>
      </c>
      <c r="G36" s="114">
        <v>1528</v>
      </c>
      <c r="H36" s="114">
        <v>1520</v>
      </c>
      <c r="I36" s="114">
        <v>1525</v>
      </c>
      <c r="J36" s="114">
        <v>1445</v>
      </c>
      <c r="K36" s="318">
        <v>20</v>
      </c>
      <c r="L36" s="116">
        <v>1.3840830449826989</v>
      </c>
    </row>
    <row r="37" spans="1:12" s="110" customFormat="1" ht="15" customHeight="1" x14ac:dyDescent="0.2">
      <c r="A37" s="120"/>
      <c r="B37" s="119"/>
      <c r="C37" s="258" t="s">
        <v>107</v>
      </c>
      <c r="E37" s="113">
        <v>58.83675189660017</v>
      </c>
      <c r="F37" s="114">
        <v>2094</v>
      </c>
      <c r="G37" s="114">
        <v>2245</v>
      </c>
      <c r="H37" s="114">
        <v>2254</v>
      </c>
      <c r="I37" s="114">
        <v>2267</v>
      </c>
      <c r="J37" s="140">
        <v>2224</v>
      </c>
      <c r="K37" s="114">
        <v>-130</v>
      </c>
      <c r="L37" s="116">
        <v>-5.8453237410071939</v>
      </c>
    </row>
    <row r="38" spans="1:12" s="110" customFormat="1" ht="15" customHeight="1" x14ac:dyDescent="0.2">
      <c r="A38" s="120"/>
      <c r="B38" s="119" t="s">
        <v>328</v>
      </c>
      <c r="C38" s="258"/>
      <c r="E38" s="113">
        <v>60.980938336337317</v>
      </c>
      <c r="F38" s="114">
        <v>11165</v>
      </c>
      <c r="G38" s="114">
        <v>11483</v>
      </c>
      <c r="H38" s="114">
        <v>11513</v>
      </c>
      <c r="I38" s="114">
        <v>11479</v>
      </c>
      <c r="J38" s="140">
        <v>11423</v>
      </c>
      <c r="K38" s="114">
        <v>-258</v>
      </c>
      <c r="L38" s="116">
        <v>-2.2586010680206599</v>
      </c>
    </row>
    <row r="39" spans="1:12" s="110" customFormat="1" ht="15" customHeight="1" x14ac:dyDescent="0.2">
      <c r="A39" s="120"/>
      <c r="B39" s="119"/>
      <c r="C39" s="258" t="s">
        <v>106</v>
      </c>
      <c r="E39" s="113">
        <v>41.540528437080162</v>
      </c>
      <c r="F39" s="115">
        <v>4638</v>
      </c>
      <c r="G39" s="114">
        <v>4717</v>
      </c>
      <c r="H39" s="114">
        <v>4738</v>
      </c>
      <c r="I39" s="114">
        <v>4714</v>
      </c>
      <c r="J39" s="140">
        <v>4682</v>
      </c>
      <c r="K39" s="114">
        <v>-44</v>
      </c>
      <c r="L39" s="116">
        <v>-0.9397693293464332</v>
      </c>
    </row>
    <row r="40" spans="1:12" s="110" customFormat="1" ht="15" customHeight="1" x14ac:dyDescent="0.2">
      <c r="A40" s="120"/>
      <c r="B40" s="119"/>
      <c r="C40" s="258" t="s">
        <v>107</v>
      </c>
      <c r="E40" s="113">
        <v>58.459471562919838</v>
      </c>
      <c r="F40" s="115">
        <v>6527</v>
      </c>
      <c r="G40" s="114">
        <v>6766</v>
      </c>
      <c r="H40" s="114">
        <v>6775</v>
      </c>
      <c r="I40" s="114">
        <v>6765</v>
      </c>
      <c r="J40" s="140">
        <v>6741</v>
      </c>
      <c r="K40" s="114">
        <v>-214</v>
      </c>
      <c r="L40" s="116">
        <v>-3.1746031746031744</v>
      </c>
    </row>
    <row r="41" spans="1:12" s="110" customFormat="1" ht="15" customHeight="1" x14ac:dyDescent="0.2">
      <c r="A41" s="120"/>
      <c r="B41" s="320" t="s">
        <v>516</v>
      </c>
      <c r="C41" s="258"/>
      <c r="E41" s="113">
        <v>6.9255557376153805</v>
      </c>
      <c r="F41" s="115">
        <v>1268</v>
      </c>
      <c r="G41" s="114">
        <v>1335</v>
      </c>
      <c r="H41" s="114">
        <v>1296</v>
      </c>
      <c r="I41" s="114">
        <v>1296</v>
      </c>
      <c r="J41" s="140">
        <v>1266</v>
      </c>
      <c r="K41" s="114">
        <v>2</v>
      </c>
      <c r="L41" s="116">
        <v>0.15797788309636651</v>
      </c>
    </row>
    <row r="42" spans="1:12" s="110" customFormat="1" ht="15" customHeight="1" x14ac:dyDescent="0.2">
      <c r="A42" s="120"/>
      <c r="B42" s="119"/>
      <c r="C42" s="268" t="s">
        <v>106</v>
      </c>
      <c r="D42" s="182"/>
      <c r="E42" s="113">
        <v>44.321766561514195</v>
      </c>
      <c r="F42" s="115">
        <v>562</v>
      </c>
      <c r="G42" s="114">
        <v>598</v>
      </c>
      <c r="H42" s="114">
        <v>595</v>
      </c>
      <c r="I42" s="114">
        <v>588</v>
      </c>
      <c r="J42" s="140">
        <v>569</v>
      </c>
      <c r="K42" s="114">
        <v>-7</v>
      </c>
      <c r="L42" s="116">
        <v>-1.2302284710017575</v>
      </c>
    </row>
    <row r="43" spans="1:12" s="110" customFormat="1" ht="15" customHeight="1" x14ac:dyDescent="0.2">
      <c r="A43" s="120"/>
      <c r="B43" s="119"/>
      <c r="C43" s="268" t="s">
        <v>107</v>
      </c>
      <c r="D43" s="182"/>
      <c r="E43" s="113">
        <v>55.678233438485805</v>
      </c>
      <c r="F43" s="115">
        <v>706</v>
      </c>
      <c r="G43" s="114">
        <v>737</v>
      </c>
      <c r="H43" s="114">
        <v>701</v>
      </c>
      <c r="I43" s="114">
        <v>708</v>
      </c>
      <c r="J43" s="140">
        <v>697</v>
      </c>
      <c r="K43" s="114">
        <v>9</v>
      </c>
      <c r="L43" s="116">
        <v>1.2912482065997131</v>
      </c>
    </row>
    <row r="44" spans="1:12" s="110" customFormat="1" ht="15" customHeight="1" x14ac:dyDescent="0.2">
      <c r="A44" s="120"/>
      <c r="B44" s="119" t="s">
        <v>205</v>
      </c>
      <c r="C44" s="268"/>
      <c r="D44" s="182"/>
      <c r="E44" s="113">
        <v>12.654978425910754</v>
      </c>
      <c r="F44" s="115">
        <v>2317</v>
      </c>
      <c r="G44" s="114">
        <v>2521</v>
      </c>
      <c r="H44" s="114">
        <v>2579</v>
      </c>
      <c r="I44" s="114">
        <v>2555</v>
      </c>
      <c r="J44" s="140">
        <v>2608</v>
      </c>
      <c r="K44" s="114">
        <v>-291</v>
      </c>
      <c r="L44" s="116">
        <v>-11.157975460122699</v>
      </c>
    </row>
    <row r="45" spans="1:12" s="110" customFormat="1" ht="15" customHeight="1" x14ac:dyDescent="0.2">
      <c r="A45" s="120"/>
      <c r="B45" s="119"/>
      <c r="C45" s="268" t="s">
        <v>106</v>
      </c>
      <c r="D45" s="182"/>
      <c r="E45" s="113">
        <v>32.196806214933105</v>
      </c>
      <c r="F45" s="115">
        <v>746</v>
      </c>
      <c r="G45" s="114">
        <v>805</v>
      </c>
      <c r="H45" s="114">
        <v>819</v>
      </c>
      <c r="I45" s="114">
        <v>777</v>
      </c>
      <c r="J45" s="140">
        <v>812</v>
      </c>
      <c r="K45" s="114">
        <v>-66</v>
      </c>
      <c r="L45" s="116">
        <v>-8.1280788177339893</v>
      </c>
    </row>
    <row r="46" spans="1:12" s="110" customFormat="1" ht="15" customHeight="1" x14ac:dyDescent="0.2">
      <c r="A46" s="123"/>
      <c r="B46" s="124"/>
      <c r="C46" s="260" t="s">
        <v>107</v>
      </c>
      <c r="D46" s="261"/>
      <c r="E46" s="125">
        <v>67.803193785066895</v>
      </c>
      <c r="F46" s="143">
        <v>1571</v>
      </c>
      <c r="G46" s="144">
        <v>1716</v>
      </c>
      <c r="H46" s="144">
        <v>1760</v>
      </c>
      <c r="I46" s="144">
        <v>1778</v>
      </c>
      <c r="J46" s="145">
        <v>1796</v>
      </c>
      <c r="K46" s="144">
        <v>-225</v>
      </c>
      <c r="L46" s="146">
        <v>-12.527839643652561</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4"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21"/>
      <c r="B53" s="621"/>
      <c r="C53" s="621"/>
      <c r="D53" s="621"/>
      <c r="E53" s="621"/>
      <c r="F53" s="621"/>
      <c r="G53" s="621"/>
      <c r="H53" s="621"/>
      <c r="I53" s="621"/>
      <c r="J53" s="621"/>
      <c r="K53" s="621"/>
      <c r="L53" s="621"/>
    </row>
    <row r="54" spans="1:12" ht="21" customHeight="1" x14ac:dyDescent="0.2">
      <c r="A54" s="604"/>
      <c r="B54" s="604"/>
      <c r="C54" s="604"/>
      <c r="D54" s="604"/>
      <c r="E54" s="604"/>
      <c r="F54" s="604"/>
      <c r="G54" s="604"/>
      <c r="H54" s="604"/>
      <c r="I54" s="604"/>
      <c r="J54" s="604"/>
      <c r="K54" s="604"/>
      <c r="L54" s="604"/>
    </row>
    <row r="55" spans="1:12" ht="12.75" customHeight="1" x14ac:dyDescent="0.2"/>
  </sheetData>
  <mergeCells count="21">
    <mergeCell ref="A35:D35"/>
    <mergeCell ref="A51:L51"/>
    <mergeCell ref="A52:L52"/>
    <mergeCell ref="A53:L53"/>
    <mergeCell ref="A54:L54"/>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18309</v>
      </c>
      <c r="E11" s="114">
        <v>19112</v>
      </c>
      <c r="F11" s="114">
        <v>19162</v>
      </c>
      <c r="G11" s="114">
        <v>19122</v>
      </c>
      <c r="H11" s="140">
        <v>18966</v>
      </c>
      <c r="I11" s="115">
        <v>-657</v>
      </c>
      <c r="J11" s="116">
        <v>-3.4640936412527683</v>
      </c>
    </row>
    <row r="12" spans="1:15" s="110" customFormat="1" ht="24.95" customHeight="1" x14ac:dyDescent="0.2">
      <c r="A12" s="193" t="s">
        <v>132</v>
      </c>
      <c r="B12" s="194" t="s">
        <v>133</v>
      </c>
      <c r="C12" s="113">
        <v>1.2780599705063083</v>
      </c>
      <c r="D12" s="115">
        <v>234</v>
      </c>
      <c r="E12" s="114">
        <v>227</v>
      </c>
      <c r="F12" s="114">
        <v>234</v>
      </c>
      <c r="G12" s="114">
        <v>232</v>
      </c>
      <c r="H12" s="140">
        <v>210</v>
      </c>
      <c r="I12" s="115">
        <v>24</v>
      </c>
      <c r="J12" s="116">
        <v>11.428571428571429</v>
      </c>
    </row>
    <row r="13" spans="1:15" s="110" customFormat="1" ht="24.95" customHeight="1" x14ac:dyDescent="0.2">
      <c r="A13" s="193" t="s">
        <v>134</v>
      </c>
      <c r="B13" s="199" t="s">
        <v>214</v>
      </c>
      <c r="C13" s="113">
        <v>0.65541536949041457</v>
      </c>
      <c r="D13" s="115">
        <v>120</v>
      </c>
      <c r="E13" s="114">
        <v>124</v>
      </c>
      <c r="F13" s="114">
        <v>122</v>
      </c>
      <c r="G13" s="114">
        <v>123</v>
      </c>
      <c r="H13" s="140">
        <v>134</v>
      </c>
      <c r="I13" s="115">
        <v>-14</v>
      </c>
      <c r="J13" s="116">
        <v>-10.447761194029852</v>
      </c>
    </row>
    <row r="14" spans="1:15" s="287" customFormat="1" ht="24.95" customHeight="1" x14ac:dyDescent="0.2">
      <c r="A14" s="193" t="s">
        <v>215</v>
      </c>
      <c r="B14" s="199" t="s">
        <v>137</v>
      </c>
      <c r="C14" s="113">
        <v>10.95636025998143</v>
      </c>
      <c r="D14" s="115">
        <v>2006</v>
      </c>
      <c r="E14" s="114">
        <v>2178</v>
      </c>
      <c r="F14" s="114">
        <v>2255</v>
      </c>
      <c r="G14" s="114">
        <v>2288</v>
      </c>
      <c r="H14" s="140">
        <v>2290</v>
      </c>
      <c r="I14" s="115">
        <v>-284</v>
      </c>
      <c r="J14" s="116">
        <v>-12.401746724890829</v>
      </c>
      <c r="K14" s="110"/>
      <c r="L14" s="110"/>
      <c r="M14" s="110"/>
      <c r="N14" s="110"/>
      <c r="O14" s="110"/>
    </row>
    <row r="15" spans="1:15" s="110" customFormat="1" ht="24.95" customHeight="1" x14ac:dyDescent="0.2">
      <c r="A15" s="193" t="s">
        <v>216</v>
      </c>
      <c r="B15" s="199" t="s">
        <v>217</v>
      </c>
      <c r="C15" s="113">
        <v>4.4404391282975588</v>
      </c>
      <c r="D15" s="115">
        <v>813</v>
      </c>
      <c r="E15" s="114">
        <v>858</v>
      </c>
      <c r="F15" s="114">
        <v>875</v>
      </c>
      <c r="G15" s="114">
        <v>856</v>
      </c>
      <c r="H15" s="140">
        <v>855</v>
      </c>
      <c r="I15" s="115">
        <v>-42</v>
      </c>
      <c r="J15" s="116">
        <v>-4.9122807017543861</v>
      </c>
    </row>
    <row r="16" spans="1:15" s="287" customFormat="1" ht="24.95" customHeight="1" x14ac:dyDescent="0.2">
      <c r="A16" s="193" t="s">
        <v>218</v>
      </c>
      <c r="B16" s="199" t="s">
        <v>141</v>
      </c>
      <c r="C16" s="113">
        <v>5.319788082363865</v>
      </c>
      <c r="D16" s="115">
        <v>974</v>
      </c>
      <c r="E16" s="114">
        <v>1087</v>
      </c>
      <c r="F16" s="114">
        <v>1134</v>
      </c>
      <c r="G16" s="114">
        <v>1173</v>
      </c>
      <c r="H16" s="140">
        <v>1177</v>
      </c>
      <c r="I16" s="115">
        <v>-203</v>
      </c>
      <c r="J16" s="116">
        <v>-17.247238742565845</v>
      </c>
      <c r="K16" s="110"/>
      <c r="L16" s="110"/>
      <c r="M16" s="110"/>
      <c r="N16" s="110"/>
      <c r="O16" s="110"/>
    </row>
    <row r="17" spans="1:15" s="110" customFormat="1" ht="24.95" customHeight="1" x14ac:dyDescent="0.2">
      <c r="A17" s="193" t="s">
        <v>142</v>
      </c>
      <c r="B17" s="199" t="s">
        <v>220</v>
      </c>
      <c r="C17" s="113">
        <v>1.1961330493200066</v>
      </c>
      <c r="D17" s="115">
        <v>219</v>
      </c>
      <c r="E17" s="114">
        <v>233</v>
      </c>
      <c r="F17" s="114">
        <v>246</v>
      </c>
      <c r="G17" s="114">
        <v>259</v>
      </c>
      <c r="H17" s="140">
        <v>258</v>
      </c>
      <c r="I17" s="115">
        <v>-39</v>
      </c>
      <c r="J17" s="116">
        <v>-15.116279069767442</v>
      </c>
    </row>
    <row r="18" spans="1:15" s="287" customFormat="1" ht="24.95" customHeight="1" x14ac:dyDescent="0.2">
      <c r="A18" s="201" t="s">
        <v>144</v>
      </c>
      <c r="B18" s="202" t="s">
        <v>145</v>
      </c>
      <c r="C18" s="113">
        <v>4.7189906603309844</v>
      </c>
      <c r="D18" s="115">
        <v>864</v>
      </c>
      <c r="E18" s="114">
        <v>833</v>
      </c>
      <c r="F18" s="114">
        <v>840</v>
      </c>
      <c r="G18" s="114">
        <v>824</v>
      </c>
      <c r="H18" s="140">
        <v>792</v>
      </c>
      <c r="I18" s="115">
        <v>72</v>
      </c>
      <c r="J18" s="116">
        <v>9.0909090909090917</v>
      </c>
      <c r="K18" s="110"/>
      <c r="L18" s="110"/>
      <c r="M18" s="110"/>
      <c r="N18" s="110"/>
      <c r="O18" s="110"/>
    </row>
    <row r="19" spans="1:15" s="110" customFormat="1" ht="24.95" customHeight="1" x14ac:dyDescent="0.2">
      <c r="A19" s="193" t="s">
        <v>146</v>
      </c>
      <c r="B19" s="199" t="s">
        <v>147</v>
      </c>
      <c r="C19" s="113">
        <v>17.619749849800645</v>
      </c>
      <c r="D19" s="115">
        <v>3226</v>
      </c>
      <c r="E19" s="114">
        <v>3296</v>
      </c>
      <c r="F19" s="114">
        <v>3221</v>
      </c>
      <c r="G19" s="114">
        <v>3285</v>
      </c>
      <c r="H19" s="140">
        <v>3263</v>
      </c>
      <c r="I19" s="115">
        <v>-37</v>
      </c>
      <c r="J19" s="116">
        <v>-1.1339258351210542</v>
      </c>
    </row>
    <row r="20" spans="1:15" s="287" customFormat="1" ht="24.95" customHeight="1" x14ac:dyDescent="0.2">
      <c r="A20" s="193" t="s">
        <v>148</v>
      </c>
      <c r="B20" s="199" t="s">
        <v>149</v>
      </c>
      <c r="C20" s="113">
        <v>4.0963460593150911</v>
      </c>
      <c r="D20" s="115">
        <v>750</v>
      </c>
      <c r="E20" s="114">
        <v>791</v>
      </c>
      <c r="F20" s="114">
        <v>771</v>
      </c>
      <c r="G20" s="114">
        <v>769</v>
      </c>
      <c r="H20" s="140">
        <v>766</v>
      </c>
      <c r="I20" s="115">
        <v>-16</v>
      </c>
      <c r="J20" s="116">
        <v>-2.0887728459530028</v>
      </c>
      <c r="K20" s="110"/>
      <c r="L20" s="110"/>
      <c r="M20" s="110"/>
      <c r="N20" s="110"/>
      <c r="O20" s="110"/>
    </row>
    <row r="21" spans="1:15" s="110" customFormat="1" ht="24.95" customHeight="1" x14ac:dyDescent="0.2">
      <c r="A21" s="201" t="s">
        <v>150</v>
      </c>
      <c r="B21" s="202" t="s">
        <v>151</v>
      </c>
      <c r="C21" s="113">
        <v>10.716041291168278</v>
      </c>
      <c r="D21" s="115">
        <v>1962</v>
      </c>
      <c r="E21" s="114">
        <v>2117</v>
      </c>
      <c r="F21" s="114">
        <v>2236</v>
      </c>
      <c r="G21" s="114">
        <v>2173</v>
      </c>
      <c r="H21" s="140">
        <v>2055</v>
      </c>
      <c r="I21" s="115">
        <v>-93</v>
      </c>
      <c r="J21" s="116">
        <v>-4.5255474452554747</v>
      </c>
    </row>
    <row r="22" spans="1:15" s="110" customFormat="1" ht="24.95" customHeight="1" x14ac:dyDescent="0.2">
      <c r="A22" s="201" t="s">
        <v>152</v>
      </c>
      <c r="B22" s="199" t="s">
        <v>153</v>
      </c>
      <c r="C22" s="113">
        <v>1.2398274072860342</v>
      </c>
      <c r="D22" s="115">
        <v>227</v>
      </c>
      <c r="E22" s="114">
        <v>222</v>
      </c>
      <c r="F22" s="114">
        <v>202</v>
      </c>
      <c r="G22" s="114">
        <v>208</v>
      </c>
      <c r="H22" s="140">
        <v>215</v>
      </c>
      <c r="I22" s="115">
        <v>12</v>
      </c>
      <c r="J22" s="116">
        <v>5.5813953488372094</v>
      </c>
    </row>
    <row r="23" spans="1:15" s="110" customFormat="1" ht="24.95" customHeight="1" x14ac:dyDescent="0.2">
      <c r="A23" s="193" t="s">
        <v>154</v>
      </c>
      <c r="B23" s="199" t="s">
        <v>155</v>
      </c>
      <c r="C23" s="113">
        <v>1.2944453547435688</v>
      </c>
      <c r="D23" s="115">
        <v>237</v>
      </c>
      <c r="E23" s="114">
        <v>248</v>
      </c>
      <c r="F23" s="114">
        <v>250</v>
      </c>
      <c r="G23" s="114">
        <v>252</v>
      </c>
      <c r="H23" s="140">
        <v>251</v>
      </c>
      <c r="I23" s="115">
        <v>-14</v>
      </c>
      <c r="J23" s="116">
        <v>-5.5776892430278888</v>
      </c>
    </row>
    <row r="24" spans="1:15" s="110" customFormat="1" ht="24.95" customHeight="1" x14ac:dyDescent="0.2">
      <c r="A24" s="193" t="s">
        <v>156</v>
      </c>
      <c r="B24" s="199" t="s">
        <v>221</v>
      </c>
      <c r="C24" s="113">
        <v>7.4007318804959308</v>
      </c>
      <c r="D24" s="115">
        <v>1355</v>
      </c>
      <c r="E24" s="114">
        <v>1381</v>
      </c>
      <c r="F24" s="114">
        <v>1383</v>
      </c>
      <c r="G24" s="114">
        <v>1396</v>
      </c>
      <c r="H24" s="140">
        <v>1451</v>
      </c>
      <c r="I24" s="115">
        <v>-96</v>
      </c>
      <c r="J24" s="116">
        <v>-6.6161268090971745</v>
      </c>
    </row>
    <row r="25" spans="1:15" s="110" customFormat="1" ht="24.95" customHeight="1" x14ac:dyDescent="0.2">
      <c r="A25" s="193" t="s">
        <v>222</v>
      </c>
      <c r="B25" s="204" t="s">
        <v>159</v>
      </c>
      <c r="C25" s="113">
        <v>16.205145010650501</v>
      </c>
      <c r="D25" s="115">
        <v>2967</v>
      </c>
      <c r="E25" s="114">
        <v>3287</v>
      </c>
      <c r="F25" s="114">
        <v>3303</v>
      </c>
      <c r="G25" s="114">
        <v>3189</v>
      </c>
      <c r="H25" s="140">
        <v>3239</v>
      </c>
      <c r="I25" s="115">
        <v>-272</v>
      </c>
      <c r="J25" s="116">
        <v>-8.3976535967891319</v>
      </c>
    </row>
    <row r="26" spans="1:15" s="110" customFormat="1" ht="24.95" customHeight="1" x14ac:dyDescent="0.2">
      <c r="A26" s="201">
        <v>782.78300000000002</v>
      </c>
      <c r="B26" s="203" t="s">
        <v>160</v>
      </c>
      <c r="C26" s="113">
        <v>0.13654486864383636</v>
      </c>
      <c r="D26" s="115">
        <v>25</v>
      </c>
      <c r="E26" s="114">
        <v>24</v>
      </c>
      <c r="F26" s="114">
        <v>27</v>
      </c>
      <c r="G26" s="114">
        <v>32</v>
      </c>
      <c r="H26" s="140">
        <v>29</v>
      </c>
      <c r="I26" s="115">
        <v>-4</v>
      </c>
      <c r="J26" s="116">
        <v>-13.793103448275861</v>
      </c>
    </row>
    <row r="27" spans="1:15" s="110" customFormat="1" ht="24.95" customHeight="1" x14ac:dyDescent="0.2">
      <c r="A27" s="193" t="s">
        <v>161</v>
      </c>
      <c r="B27" s="199" t="s">
        <v>162</v>
      </c>
      <c r="C27" s="113">
        <v>1.8297012398274073</v>
      </c>
      <c r="D27" s="115">
        <v>335</v>
      </c>
      <c r="E27" s="114">
        <v>326</v>
      </c>
      <c r="F27" s="114">
        <v>330</v>
      </c>
      <c r="G27" s="114">
        <v>315</v>
      </c>
      <c r="H27" s="140">
        <v>317</v>
      </c>
      <c r="I27" s="115">
        <v>18</v>
      </c>
      <c r="J27" s="116">
        <v>5.6782334384858046</v>
      </c>
    </row>
    <row r="28" spans="1:15" s="110" customFormat="1" ht="24.95" customHeight="1" x14ac:dyDescent="0.2">
      <c r="A28" s="193" t="s">
        <v>163</v>
      </c>
      <c r="B28" s="199" t="s">
        <v>164</v>
      </c>
      <c r="C28" s="113">
        <v>2.2994155879622045</v>
      </c>
      <c r="D28" s="115">
        <v>421</v>
      </c>
      <c r="E28" s="114">
        <v>416</v>
      </c>
      <c r="F28" s="114">
        <v>402</v>
      </c>
      <c r="G28" s="114">
        <v>450</v>
      </c>
      <c r="H28" s="140">
        <v>427</v>
      </c>
      <c r="I28" s="115">
        <v>-6</v>
      </c>
      <c r="J28" s="116">
        <v>-1.405152224824356</v>
      </c>
    </row>
    <row r="29" spans="1:15" s="110" customFormat="1" ht="24.95" customHeight="1" x14ac:dyDescent="0.2">
      <c r="A29" s="193">
        <v>86</v>
      </c>
      <c r="B29" s="199" t="s">
        <v>165</v>
      </c>
      <c r="C29" s="113">
        <v>5.216013982194549</v>
      </c>
      <c r="D29" s="115">
        <v>955</v>
      </c>
      <c r="E29" s="114">
        <v>959</v>
      </c>
      <c r="F29" s="114">
        <v>957</v>
      </c>
      <c r="G29" s="114">
        <v>952</v>
      </c>
      <c r="H29" s="140">
        <v>948</v>
      </c>
      <c r="I29" s="115">
        <v>7</v>
      </c>
      <c r="J29" s="116">
        <v>0.73839662447257381</v>
      </c>
    </row>
    <row r="30" spans="1:15" s="110" customFormat="1" ht="24.95" customHeight="1" x14ac:dyDescent="0.2">
      <c r="A30" s="193">
        <v>87.88</v>
      </c>
      <c r="B30" s="204" t="s">
        <v>166</v>
      </c>
      <c r="C30" s="113">
        <v>2.9275219837238518</v>
      </c>
      <c r="D30" s="115">
        <v>536</v>
      </c>
      <c r="E30" s="114">
        <v>530</v>
      </c>
      <c r="F30" s="114">
        <v>538</v>
      </c>
      <c r="G30" s="114">
        <v>533</v>
      </c>
      <c r="H30" s="140">
        <v>513</v>
      </c>
      <c r="I30" s="115">
        <v>23</v>
      </c>
      <c r="J30" s="116">
        <v>4.4834307992202733</v>
      </c>
    </row>
    <row r="31" spans="1:15" s="110" customFormat="1" ht="24.95" customHeight="1" x14ac:dyDescent="0.2">
      <c r="A31" s="193" t="s">
        <v>167</v>
      </c>
      <c r="B31" s="199" t="s">
        <v>168</v>
      </c>
      <c r="C31" s="113">
        <v>11.409689223878967</v>
      </c>
      <c r="D31" s="115">
        <v>2089</v>
      </c>
      <c r="E31" s="114">
        <v>2153</v>
      </c>
      <c r="F31" s="114">
        <v>2091</v>
      </c>
      <c r="G31" s="114">
        <v>2101</v>
      </c>
      <c r="H31" s="140">
        <v>2066</v>
      </c>
      <c r="I31" s="115">
        <v>23</v>
      </c>
      <c r="J31" s="116">
        <v>1.1132623426911907</v>
      </c>
    </row>
    <row r="32" spans="1:15" s="110" customFormat="1" ht="24.95" customHeight="1" x14ac:dyDescent="0.2">
      <c r="A32" s="193"/>
      <c r="B32" s="204" t="s">
        <v>169</v>
      </c>
      <c r="C32" s="113" t="s">
        <v>513</v>
      </c>
      <c r="D32" s="115" t="s">
        <v>513</v>
      </c>
      <c r="E32" s="114" t="s">
        <v>513</v>
      </c>
      <c r="F32" s="114">
        <v>0</v>
      </c>
      <c r="G32" s="114">
        <v>0</v>
      </c>
      <c r="H32" s="140">
        <v>0</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1.2780599705063083</v>
      </c>
      <c r="D34" s="115">
        <v>234</v>
      </c>
      <c r="E34" s="114">
        <v>227</v>
      </c>
      <c r="F34" s="114">
        <v>234</v>
      </c>
      <c r="G34" s="114">
        <v>232</v>
      </c>
      <c r="H34" s="140">
        <v>210</v>
      </c>
      <c r="I34" s="115">
        <v>24</v>
      </c>
      <c r="J34" s="116">
        <v>11.428571428571429</v>
      </c>
    </row>
    <row r="35" spans="1:10" s="110" customFormat="1" ht="24.95" customHeight="1" x14ac:dyDescent="0.2">
      <c r="A35" s="292" t="s">
        <v>171</v>
      </c>
      <c r="B35" s="293" t="s">
        <v>172</v>
      </c>
      <c r="C35" s="113">
        <v>16.330766289802828</v>
      </c>
      <c r="D35" s="115">
        <v>2990</v>
      </c>
      <c r="E35" s="114">
        <v>3135</v>
      </c>
      <c r="F35" s="114">
        <v>3217</v>
      </c>
      <c r="G35" s="114">
        <v>3235</v>
      </c>
      <c r="H35" s="140">
        <v>3216</v>
      </c>
      <c r="I35" s="115">
        <v>-226</v>
      </c>
      <c r="J35" s="116">
        <v>-7.0273631840796016</v>
      </c>
    </row>
    <row r="36" spans="1:10" s="110" customFormat="1" ht="24.95" customHeight="1" x14ac:dyDescent="0.2">
      <c r="A36" s="294" t="s">
        <v>173</v>
      </c>
      <c r="B36" s="295" t="s">
        <v>174</v>
      </c>
      <c r="C36" s="125">
        <v>82.391173739690856</v>
      </c>
      <c r="D36" s="143">
        <v>15085</v>
      </c>
      <c r="E36" s="144">
        <v>15750</v>
      </c>
      <c r="F36" s="144">
        <v>15711</v>
      </c>
      <c r="G36" s="144">
        <v>15655</v>
      </c>
      <c r="H36" s="145">
        <v>15540</v>
      </c>
      <c r="I36" s="143">
        <v>-455</v>
      </c>
      <c r="J36" s="146">
        <v>-2.9279279279279278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11:B11"/>
    <mergeCell ref="A39:J39"/>
    <mergeCell ref="A40:J40"/>
    <mergeCell ref="A3:J3"/>
    <mergeCell ref="A4:J4"/>
    <mergeCell ref="A5:D5"/>
    <mergeCell ref="A7:B9"/>
    <mergeCell ref="C7:C10"/>
    <mergeCell ref="D7:H7"/>
    <mergeCell ref="I7:J8"/>
    <mergeCell ref="D8:D9"/>
    <mergeCell ref="E8:E9"/>
    <mergeCell ref="F8:F9"/>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92" t="s">
        <v>97</v>
      </c>
      <c r="F8" s="592" t="s">
        <v>98</v>
      </c>
      <c r="G8" s="592" t="s">
        <v>99</v>
      </c>
      <c r="H8" s="592" t="s">
        <v>100</v>
      </c>
      <c r="I8" s="592" t="s">
        <v>101</v>
      </c>
      <c r="J8" s="590"/>
      <c r="K8" s="591"/>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18309</v>
      </c>
      <c r="F11" s="264">
        <v>19112</v>
      </c>
      <c r="G11" s="264">
        <v>19162</v>
      </c>
      <c r="H11" s="264">
        <v>19122</v>
      </c>
      <c r="I11" s="265">
        <v>18966</v>
      </c>
      <c r="J11" s="263">
        <v>-657</v>
      </c>
      <c r="K11" s="266">
        <v>-3.4640936412527683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43.137254901960787</v>
      </c>
      <c r="E13" s="115">
        <v>7898</v>
      </c>
      <c r="F13" s="114">
        <v>8283</v>
      </c>
      <c r="G13" s="114">
        <v>8365</v>
      </c>
      <c r="H13" s="114">
        <v>8356</v>
      </c>
      <c r="I13" s="140">
        <v>8347</v>
      </c>
      <c r="J13" s="115">
        <v>-449</v>
      </c>
      <c r="K13" s="116">
        <v>-5.3791781478375462</v>
      </c>
    </row>
    <row r="14" spans="1:15" ht="15.95" customHeight="1" x14ac:dyDescent="0.2">
      <c r="A14" s="306" t="s">
        <v>230</v>
      </c>
      <c r="B14" s="307"/>
      <c r="C14" s="308"/>
      <c r="D14" s="113">
        <v>45.709760227210658</v>
      </c>
      <c r="E14" s="115">
        <v>8369</v>
      </c>
      <c r="F14" s="114">
        <v>8733</v>
      </c>
      <c r="G14" s="114">
        <v>8752</v>
      </c>
      <c r="H14" s="114">
        <v>8696</v>
      </c>
      <c r="I14" s="140">
        <v>8596</v>
      </c>
      <c r="J14" s="115">
        <v>-227</v>
      </c>
      <c r="K14" s="116">
        <v>-2.6407631456491392</v>
      </c>
    </row>
    <row r="15" spans="1:15" ht="15.95" customHeight="1" x14ac:dyDescent="0.2">
      <c r="A15" s="306" t="s">
        <v>231</v>
      </c>
      <c r="B15" s="307"/>
      <c r="C15" s="308"/>
      <c r="D15" s="113">
        <v>5.2105521874487959</v>
      </c>
      <c r="E15" s="115">
        <v>954</v>
      </c>
      <c r="F15" s="114">
        <v>968</v>
      </c>
      <c r="G15" s="114">
        <v>976</v>
      </c>
      <c r="H15" s="114">
        <v>958</v>
      </c>
      <c r="I15" s="140">
        <v>952</v>
      </c>
      <c r="J15" s="115">
        <v>2</v>
      </c>
      <c r="K15" s="116">
        <v>0.21008403361344538</v>
      </c>
    </row>
    <row r="16" spans="1:15" ht="15.95" customHeight="1" x14ac:dyDescent="0.2">
      <c r="A16" s="306" t="s">
        <v>232</v>
      </c>
      <c r="B16" s="307"/>
      <c r="C16" s="308"/>
      <c r="D16" s="113">
        <v>2.8729040362663172</v>
      </c>
      <c r="E16" s="115">
        <v>526</v>
      </c>
      <c r="F16" s="114">
        <v>543</v>
      </c>
      <c r="G16" s="114">
        <v>490</v>
      </c>
      <c r="H16" s="114">
        <v>523</v>
      </c>
      <c r="I16" s="140">
        <v>512</v>
      </c>
      <c r="J16" s="115">
        <v>14</v>
      </c>
      <c r="K16" s="116">
        <v>2.734375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0.89573433830356652</v>
      </c>
      <c r="E18" s="115">
        <v>164</v>
      </c>
      <c r="F18" s="114">
        <v>159</v>
      </c>
      <c r="G18" s="114">
        <v>155</v>
      </c>
      <c r="H18" s="114">
        <v>156</v>
      </c>
      <c r="I18" s="140">
        <v>146</v>
      </c>
      <c r="J18" s="115">
        <v>18</v>
      </c>
      <c r="K18" s="116">
        <v>12.328767123287671</v>
      </c>
    </row>
    <row r="19" spans="1:11" ht="14.1" customHeight="1" x14ac:dyDescent="0.2">
      <c r="A19" s="306" t="s">
        <v>235</v>
      </c>
      <c r="B19" s="307" t="s">
        <v>236</v>
      </c>
      <c r="C19" s="308"/>
      <c r="D19" s="113">
        <v>0.64449177999890761</v>
      </c>
      <c r="E19" s="115">
        <v>118</v>
      </c>
      <c r="F19" s="114">
        <v>112</v>
      </c>
      <c r="G19" s="114">
        <v>106</v>
      </c>
      <c r="H19" s="114">
        <v>104</v>
      </c>
      <c r="I19" s="140">
        <v>96</v>
      </c>
      <c r="J19" s="115">
        <v>22</v>
      </c>
      <c r="K19" s="116">
        <v>22.916666666666668</v>
      </c>
    </row>
    <row r="20" spans="1:11" ht="14.1" customHeight="1" x14ac:dyDescent="0.2">
      <c r="A20" s="306">
        <v>12</v>
      </c>
      <c r="B20" s="307" t="s">
        <v>237</v>
      </c>
      <c r="C20" s="308"/>
      <c r="D20" s="113">
        <v>1.381834070675624</v>
      </c>
      <c r="E20" s="115">
        <v>253</v>
      </c>
      <c r="F20" s="114">
        <v>239</v>
      </c>
      <c r="G20" s="114">
        <v>249</v>
      </c>
      <c r="H20" s="114">
        <v>260</v>
      </c>
      <c r="I20" s="140">
        <v>251</v>
      </c>
      <c r="J20" s="115">
        <v>2</v>
      </c>
      <c r="K20" s="116">
        <v>0.79681274900398402</v>
      </c>
    </row>
    <row r="21" spans="1:11" ht="14.1" customHeight="1" x14ac:dyDescent="0.2">
      <c r="A21" s="306">
        <v>21</v>
      </c>
      <c r="B21" s="307" t="s">
        <v>238</v>
      </c>
      <c r="C21" s="308"/>
      <c r="D21" s="113">
        <v>0.180239226609864</v>
      </c>
      <c r="E21" s="115">
        <v>33</v>
      </c>
      <c r="F21" s="114">
        <v>31</v>
      </c>
      <c r="G21" s="114">
        <v>25</v>
      </c>
      <c r="H21" s="114">
        <v>26</v>
      </c>
      <c r="I21" s="140">
        <v>26</v>
      </c>
      <c r="J21" s="115">
        <v>7</v>
      </c>
      <c r="K21" s="116">
        <v>26.923076923076923</v>
      </c>
    </row>
    <row r="22" spans="1:11" ht="14.1" customHeight="1" x14ac:dyDescent="0.2">
      <c r="A22" s="306">
        <v>22</v>
      </c>
      <c r="B22" s="307" t="s">
        <v>239</v>
      </c>
      <c r="C22" s="308"/>
      <c r="D22" s="113">
        <v>0.7154951116937025</v>
      </c>
      <c r="E22" s="115">
        <v>131</v>
      </c>
      <c r="F22" s="114">
        <v>136</v>
      </c>
      <c r="G22" s="114">
        <v>145</v>
      </c>
      <c r="H22" s="114">
        <v>153</v>
      </c>
      <c r="I22" s="140">
        <v>147</v>
      </c>
      <c r="J22" s="115">
        <v>-16</v>
      </c>
      <c r="K22" s="116">
        <v>-10.884353741496598</v>
      </c>
    </row>
    <row r="23" spans="1:11" ht="14.1" customHeight="1" x14ac:dyDescent="0.2">
      <c r="A23" s="306">
        <v>23</v>
      </c>
      <c r="B23" s="307" t="s">
        <v>240</v>
      </c>
      <c r="C23" s="308"/>
      <c r="D23" s="113">
        <v>0.34409306898246766</v>
      </c>
      <c r="E23" s="115">
        <v>63</v>
      </c>
      <c r="F23" s="114">
        <v>65</v>
      </c>
      <c r="G23" s="114">
        <v>65</v>
      </c>
      <c r="H23" s="114">
        <v>57</v>
      </c>
      <c r="I23" s="140">
        <v>58</v>
      </c>
      <c r="J23" s="115">
        <v>5</v>
      </c>
      <c r="K23" s="116">
        <v>8.6206896551724146</v>
      </c>
    </row>
    <row r="24" spans="1:11" ht="14.1" customHeight="1" x14ac:dyDescent="0.2">
      <c r="A24" s="306">
        <v>24</v>
      </c>
      <c r="B24" s="307" t="s">
        <v>241</v>
      </c>
      <c r="C24" s="308"/>
      <c r="D24" s="113">
        <v>1.8788573925391885</v>
      </c>
      <c r="E24" s="115">
        <v>344</v>
      </c>
      <c r="F24" s="114">
        <v>347</v>
      </c>
      <c r="G24" s="114">
        <v>376</v>
      </c>
      <c r="H24" s="114">
        <v>397</v>
      </c>
      <c r="I24" s="140">
        <v>394</v>
      </c>
      <c r="J24" s="115">
        <v>-50</v>
      </c>
      <c r="K24" s="116">
        <v>-12.690355329949238</v>
      </c>
    </row>
    <row r="25" spans="1:11" ht="14.1" customHeight="1" x14ac:dyDescent="0.2">
      <c r="A25" s="306">
        <v>25</v>
      </c>
      <c r="B25" s="307" t="s">
        <v>242</v>
      </c>
      <c r="C25" s="308"/>
      <c r="D25" s="113">
        <v>2.1300999508438472</v>
      </c>
      <c r="E25" s="115">
        <v>390</v>
      </c>
      <c r="F25" s="114">
        <v>392</v>
      </c>
      <c r="G25" s="114">
        <v>390</v>
      </c>
      <c r="H25" s="114">
        <v>396</v>
      </c>
      <c r="I25" s="140">
        <v>387</v>
      </c>
      <c r="J25" s="115">
        <v>3</v>
      </c>
      <c r="K25" s="116">
        <v>0.77519379844961245</v>
      </c>
    </row>
    <row r="26" spans="1:11" ht="14.1" customHeight="1" x14ac:dyDescent="0.2">
      <c r="A26" s="306">
        <v>26</v>
      </c>
      <c r="B26" s="307" t="s">
        <v>243</v>
      </c>
      <c r="C26" s="308"/>
      <c r="D26" s="113">
        <v>1.1633622808454858</v>
      </c>
      <c r="E26" s="115">
        <v>213</v>
      </c>
      <c r="F26" s="114">
        <v>220</v>
      </c>
      <c r="G26" s="114">
        <v>215</v>
      </c>
      <c r="H26" s="114">
        <v>219</v>
      </c>
      <c r="I26" s="140">
        <v>226</v>
      </c>
      <c r="J26" s="115">
        <v>-13</v>
      </c>
      <c r="K26" s="116">
        <v>-5.7522123893805306</v>
      </c>
    </row>
    <row r="27" spans="1:11" ht="14.1" customHeight="1" x14ac:dyDescent="0.2">
      <c r="A27" s="306">
        <v>27</v>
      </c>
      <c r="B27" s="307" t="s">
        <v>244</v>
      </c>
      <c r="C27" s="308"/>
      <c r="D27" s="113">
        <v>0.48063793762630402</v>
      </c>
      <c r="E27" s="115">
        <v>88</v>
      </c>
      <c r="F27" s="114">
        <v>92</v>
      </c>
      <c r="G27" s="114">
        <v>92</v>
      </c>
      <c r="H27" s="114">
        <v>98</v>
      </c>
      <c r="I27" s="140">
        <v>100</v>
      </c>
      <c r="J27" s="115">
        <v>-12</v>
      </c>
      <c r="K27" s="116">
        <v>-12</v>
      </c>
    </row>
    <row r="28" spans="1:11" ht="14.1" customHeight="1" x14ac:dyDescent="0.2">
      <c r="A28" s="306">
        <v>28</v>
      </c>
      <c r="B28" s="307" t="s">
        <v>245</v>
      </c>
      <c r="C28" s="308"/>
      <c r="D28" s="113">
        <v>0.20754820033863128</v>
      </c>
      <c r="E28" s="115">
        <v>38</v>
      </c>
      <c r="F28" s="114">
        <v>41</v>
      </c>
      <c r="G28" s="114">
        <v>41</v>
      </c>
      <c r="H28" s="114">
        <v>47</v>
      </c>
      <c r="I28" s="140">
        <v>49</v>
      </c>
      <c r="J28" s="115">
        <v>-11</v>
      </c>
      <c r="K28" s="116">
        <v>-22.448979591836736</v>
      </c>
    </row>
    <row r="29" spans="1:11" ht="14.1" customHeight="1" x14ac:dyDescent="0.2">
      <c r="A29" s="306">
        <v>29</v>
      </c>
      <c r="B29" s="307" t="s">
        <v>246</v>
      </c>
      <c r="C29" s="308"/>
      <c r="D29" s="113">
        <v>3.042219673384674</v>
      </c>
      <c r="E29" s="115">
        <v>557</v>
      </c>
      <c r="F29" s="114">
        <v>627</v>
      </c>
      <c r="G29" s="114">
        <v>617</v>
      </c>
      <c r="H29" s="114">
        <v>621</v>
      </c>
      <c r="I29" s="140">
        <v>613</v>
      </c>
      <c r="J29" s="115">
        <v>-56</v>
      </c>
      <c r="K29" s="116">
        <v>-9.1353996737357264</v>
      </c>
    </row>
    <row r="30" spans="1:11" ht="14.1" customHeight="1" x14ac:dyDescent="0.2">
      <c r="A30" s="306" t="s">
        <v>247</v>
      </c>
      <c r="B30" s="307" t="s">
        <v>248</v>
      </c>
      <c r="C30" s="308"/>
      <c r="D30" s="113">
        <v>0.55164126932109891</v>
      </c>
      <c r="E30" s="115">
        <v>101</v>
      </c>
      <c r="F30" s="114">
        <v>109</v>
      </c>
      <c r="G30" s="114">
        <v>118</v>
      </c>
      <c r="H30" s="114">
        <v>103</v>
      </c>
      <c r="I30" s="140">
        <v>104</v>
      </c>
      <c r="J30" s="115">
        <v>-3</v>
      </c>
      <c r="K30" s="116">
        <v>-2.8846153846153846</v>
      </c>
    </row>
    <row r="31" spans="1:11" ht="14.1" customHeight="1" x14ac:dyDescent="0.2">
      <c r="A31" s="306" t="s">
        <v>249</v>
      </c>
      <c r="B31" s="307" t="s">
        <v>250</v>
      </c>
      <c r="C31" s="308"/>
      <c r="D31" s="113">
        <v>2.4632694303348082</v>
      </c>
      <c r="E31" s="115">
        <v>451</v>
      </c>
      <c r="F31" s="114">
        <v>512</v>
      </c>
      <c r="G31" s="114">
        <v>493</v>
      </c>
      <c r="H31" s="114">
        <v>513</v>
      </c>
      <c r="I31" s="140">
        <v>504</v>
      </c>
      <c r="J31" s="115">
        <v>-53</v>
      </c>
      <c r="K31" s="116">
        <v>-10.515873015873016</v>
      </c>
    </row>
    <row r="32" spans="1:11" ht="14.1" customHeight="1" x14ac:dyDescent="0.2">
      <c r="A32" s="306">
        <v>31</v>
      </c>
      <c r="B32" s="307" t="s">
        <v>251</v>
      </c>
      <c r="C32" s="308"/>
      <c r="D32" s="113">
        <v>8.1926921186301821E-2</v>
      </c>
      <c r="E32" s="115">
        <v>15</v>
      </c>
      <c r="F32" s="114">
        <v>14</v>
      </c>
      <c r="G32" s="114">
        <v>11</v>
      </c>
      <c r="H32" s="114">
        <v>12</v>
      </c>
      <c r="I32" s="140">
        <v>11</v>
      </c>
      <c r="J32" s="115">
        <v>4</v>
      </c>
      <c r="K32" s="116">
        <v>36.363636363636367</v>
      </c>
    </row>
    <row r="33" spans="1:11" ht="14.1" customHeight="1" x14ac:dyDescent="0.2">
      <c r="A33" s="306">
        <v>32</v>
      </c>
      <c r="B33" s="307" t="s">
        <v>252</v>
      </c>
      <c r="C33" s="308"/>
      <c r="D33" s="113">
        <v>0.80834562237151131</v>
      </c>
      <c r="E33" s="115">
        <v>148</v>
      </c>
      <c r="F33" s="114">
        <v>133</v>
      </c>
      <c r="G33" s="114">
        <v>152</v>
      </c>
      <c r="H33" s="114">
        <v>144</v>
      </c>
      <c r="I33" s="140">
        <v>123</v>
      </c>
      <c r="J33" s="115">
        <v>25</v>
      </c>
      <c r="K33" s="116">
        <v>20.325203252032519</v>
      </c>
    </row>
    <row r="34" spans="1:11" ht="14.1" customHeight="1" x14ac:dyDescent="0.2">
      <c r="A34" s="306">
        <v>33</v>
      </c>
      <c r="B34" s="307" t="s">
        <v>253</v>
      </c>
      <c r="C34" s="308"/>
      <c r="D34" s="113">
        <v>0.61718280627014033</v>
      </c>
      <c r="E34" s="115">
        <v>113</v>
      </c>
      <c r="F34" s="114">
        <v>102</v>
      </c>
      <c r="G34" s="114">
        <v>104</v>
      </c>
      <c r="H34" s="114">
        <v>98</v>
      </c>
      <c r="I34" s="140">
        <v>87</v>
      </c>
      <c r="J34" s="115">
        <v>26</v>
      </c>
      <c r="K34" s="116">
        <v>29.885057471264368</v>
      </c>
    </row>
    <row r="35" spans="1:11" ht="14.1" customHeight="1" x14ac:dyDescent="0.2">
      <c r="A35" s="306">
        <v>34</v>
      </c>
      <c r="B35" s="307" t="s">
        <v>254</v>
      </c>
      <c r="C35" s="308"/>
      <c r="D35" s="113">
        <v>4.3148178491452294</v>
      </c>
      <c r="E35" s="115">
        <v>790</v>
      </c>
      <c r="F35" s="114">
        <v>810</v>
      </c>
      <c r="G35" s="114">
        <v>813</v>
      </c>
      <c r="H35" s="114">
        <v>803</v>
      </c>
      <c r="I35" s="140">
        <v>790</v>
      </c>
      <c r="J35" s="115">
        <v>0</v>
      </c>
      <c r="K35" s="116">
        <v>0</v>
      </c>
    </row>
    <row r="36" spans="1:11" ht="14.1" customHeight="1" x14ac:dyDescent="0.2">
      <c r="A36" s="306">
        <v>41</v>
      </c>
      <c r="B36" s="307" t="s">
        <v>255</v>
      </c>
      <c r="C36" s="308"/>
      <c r="D36" s="113">
        <v>0.36047845321972799</v>
      </c>
      <c r="E36" s="115">
        <v>66</v>
      </c>
      <c r="F36" s="114">
        <v>69</v>
      </c>
      <c r="G36" s="114">
        <v>42</v>
      </c>
      <c r="H36" s="114">
        <v>63</v>
      </c>
      <c r="I36" s="140">
        <v>62</v>
      </c>
      <c r="J36" s="115">
        <v>4</v>
      </c>
      <c r="K36" s="116">
        <v>6.4516129032258061</v>
      </c>
    </row>
    <row r="37" spans="1:11" ht="14.1" customHeight="1" x14ac:dyDescent="0.2">
      <c r="A37" s="306">
        <v>42</v>
      </c>
      <c r="B37" s="307" t="s">
        <v>256</v>
      </c>
      <c r="C37" s="308"/>
      <c r="D37" s="113">
        <v>2.7308973728767272E-2</v>
      </c>
      <c r="E37" s="115">
        <v>5</v>
      </c>
      <c r="F37" s="114">
        <v>6</v>
      </c>
      <c r="G37" s="114" t="s">
        <v>513</v>
      </c>
      <c r="H37" s="114" t="s">
        <v>513</v>
      </c>
      <c r="I37" s="140" t="s">
        <v>513</v>
      </c>
      <c r="J37" s="115" t="s">
        <v>513</v>
      </c>
      <c r="K37" s="116" t="s">
        <v>513</v>
      </c>
    </row>
    <row r="38" spans="1:11" ht="14.1" customHeight="1" x14ac:dyDescent="0.2">
      <c r="A38" s="306">
        <v>43</v>
      </c>
      <c r="B38" s="307" t="s">
        <v>257</v>
      </c>
      <c r="C38" s="308"/>
      <c r="D38" s="113">
        <v>0.54071767982959196</v>
      </c>
      <c r="E38" s="115">
        <v>99</v>
      </c>
      <c r="F38" s="114">
        <v>98</v>
      </c>
      <c r="G38" s="114">
        <v>88</v>
      </c>
      <c r="H38" s="114">
        <v>85</v>
      </c>
      <c r="I38" s="140">
        <v>81</v>
      </c>
      <c r="J38" s="115">
        <v>18</v>
      </c>
      <c r="K38" s="116">
        <v>22.222222222222221</v>
      </c>
    </row>
    <row r="39" spans="1:11" ht="14.1" customHeight="1" x14ac:dyDescent="0.2">
      <c r="A39" s="306">
        <v>51</v>
      </c>
      <c r="B39" s="307" t="s">
        <v>258</v>
      </c>
      <c r="C39" s="308"/>
      <c r="D39" s="113">
        <v>5.1395488557540006</v>
      </c>
      <c r="E39" s="115">
        <v>941</v>
      </c>
      <c r="F39" s="114">
        <v>942</v>
      </c>
      <c r="G39" s="114">
        <v>916</v>
      </c>
      <c r="H39" s="114">
        <v>944</v>
      </c>
      <c r="I39" s="140">
        <v>1025</v>
      </c>
      <c r="J39" s="115">
        <v>-84</v>
      </c>
      <c r="K39" s="116">
        <v>-8.1951219512195124</v>
      </c>
    </row>
    <row r="40" spans="1:11" ht="14.1" customHeight="1" x14ac:dyDescent="0.2">
      <c r="A40" s="306" t="s">
        <v>259</v>
      </c>
      <c r="B40" s="307" t="s">
        <v>260</v>
      </c>
      <c r="C40" s="308"/>
      <c r="D40" s="113">
        <v>4.9374624501611226</v>
      </c>
      <c r="E40" s="115">
        <v>904</v>
      </c>
      <c r="F40" s="114">
        <v>908</v>
      </c>
      <c r="G40" s="114">
        <v>884</v>
      </c>
      <c r="H40" s="114">
        <v>913</v>
      </c>
      <c r="I40" s="140">
        <v>996</v>
      </c>
      <c r="J40" s="115">
        <v>-92</v>
      </c>
      <c r="K40" s="116">
        <v>-9.236947791164658</v>
      </c>
    </row>
    <row r="41" spans="1:11" ht="14.1" customHeight="1" x14ac:dyDescent="0.2">
      <c r="A41" s="306"/>
      <c r="B41" s="307" t="s">
        <v>261</v>
      </c>
      <c r="C41" s="308"/>
      <c r="D41" s="113">
        <v>3.9980337538915287</v>
      </c>
      <c r="E41" s="115">
        <v>732</v>
      </c>
      <c r="F41" s="114">
        <v>736</v>
      </c>
      <c r="G41" s="114">
        <v>707</v>
      </c>
      <c r="H41" s="114">
        <v>738</v>
      </c>
      <c r="I41" s="140">
        <v>821</v>
      </c>
      <c r="J41" s="115">
        <v>-89</v>
      </c>
      <c r="K41" s="116">
        <v>-10.840438489646772</v>
      </c>
    </row>
    <row r="42" spans="1:11" ht="14.1" customHeight="1" x14ac:dyDescent="0.2">
      <c r="A42" s="306">
        <v>52</v>
      </c>
      <c r="B42" s="307" t="s">
        <v>262</v>
      </c>
      <c r="C42" s="308"/>
      <c r="D42" s="113">
        <v>4.7353760445682456</v>
      </c>
      <c r="E42" s="115">
        <v>867</v>
      </c>
      <c r="F42" s="114">
        <v>909</v>
      </c>
      <c r="G42" s="114">
        <v>902</v>
      </c>
      <c r="H42" s="114">
        <v>901</v>
      </c>
      <c r="I42" s="140">
        <v>897</v>
      </c>
      <c r="J42" s="115">
        <v>-30</v>
      </c>
      <c r="K42" s="116">
        <v>-3.3444816053511706</v>
      </c>
    </row>
    <row r="43" spans="1:11" ht="14.1" customHeight="1" x14ac:dyDescent="0.2">
      <c r="A43" s="306" t="s">
        <v>263</v>
      </c>
      <c r="B43" s="307" t="s">
        <v>264</v>
      </c>
      <c r="C43" s="308"/>
      <c r="D43" s="113">
        <v>4.5824457916871486</v>
      </c>
      <c r="E43" s="115">
        <v>839</v>
      </c>
      <c r="F43" s="114">
        <v>880</v>
      </c>
      <c r="G43" s="114">
        <v>856</v>
      </c>
      <c r="H43" s="114">
        <v>854</v>
      </c>
      <c r="I43" s="140">
        <v>863</v>
      </c>
      <c r="J43" s="115">
        <v>-24</v>
      </c>
      <c r="K43" s="116">
        <v>-2.7809965237543453</v>
      </c>
    </row>
    <row r="44" spans="1:11" ht="14.1" customHeight="1" x14ac:dyDescent="0.2">
      <c r="A44" s="306">
        <v>53</v>
      </c>
      <c r="B44" s="307" t="s">
        <v>265</v>
      </c>
      <c r="C44" s="308"/>
      <c r="D44" s="113">
        <v>1.5784586815227484</v>
      </c>
      <c r="E44" s="115">
        <v>289</v>
      </c>
      <c r="F44" s="114">
        <v>285</v>
      </c>
      <c r="G44" s="114">
        <v>276</v>
      </c>
      <c r="H44" s="114">
        <v>264</v>
      </c>
      <c r="I44" s="140">
        <v>265</v>
      </c>
      <c r="J44" s="115">
        <v>24</v>
      </c>
      <c r="K44" s="116">
        <v>9.0566037735849054</v>
      </c>
    </row>
    <row r="45" spans="1:11" ht="14.1" customHeight="1" x14ac:dyDescent="0.2">
      <c r="A45" s="306" t="s">
        <v>266</v>
      </c>
      <c r="B45" s="307" t="s">
        <v>267</v>
      </c>
      <c r="C45" s="308"/>
      <c r="D45" s="113">
        <v>1.5566115025397345</v>
      </c>
      <c r="E45" s="115">
        <v>285</v>
      </c>
      <c r="F45" s="114">
        <v>281</v>
      </c>
      <c r="G45" s="114">
        <v>273</v>
      </c>
      <c r="H45" s="114">
        <v>260</v>
      </c>
      <c r="I45" s="140">
        <v>261</v>
      </c>
      <c r="J45" s="115">
        <v>24</v>
      </c>
      <c r="K45" s="116">
        <v>9.1954022988505741</v>
      </c>
    </row>
    <row r="46" spans="1:11" ht="14.1" customHeight="1" x14ac:dyDescent="0.2">
      <c r="A46" s="306">
        <v>54</v>
      </c>
      <c r="B46" s="307" t="s">
        <v>268</v>
      </c>
      <c r="C46" s="308"/>
      <c r="D46" s="113">
        <v>21.956414877928886</v>
      </c>
      <c r="E46" s="115">
        <v>4020</v>
      </c>
      <c r="F46" s="114">
        <v>4421</v>
      </c>
      <c r="G46" s="114">
        <v>4452</v>
      </c>
      <c r="H46" s="114">
        <v>4356</v>
      </c>
      <c r="I46" s="140">
        <v>4420</v>
      </c>
      <c r="J46" s="115">
        <v>-400</v>
      </c>
      <c r="K46" s="116">
        <v>-9.0497737556561084</v>
      </c>
    </row>
    <row r="47" spans="1:11" ht="14.1" customHeight="1" x14ac:dyDescent="0.2">
      <c r="A47" s="306">
        <v>61</v>
      </c>
      <c r="B47" s="307" t="s">
        <v>269</v>
      </c>
      <c r="C47" s="308"/>
      <c r="D47" s="113">
        <v>0.49702332186356435</v>
      </c>
      <c r="E47" s="115">
        <v>91</v>
      </c>
      <c r="F47" s="114">
        <v>93</v>
      </c>
      <c r="G47" s="114">
        <v>95</v>
      </c>
      <c r="H47" s="114">
        <v>94</v>
      </c>
      <c r="I47" s="140">
        <v>94</v>
      </c>
      <c r="J47" s="115">
        <v>-3</v>
      </c>
      <c r="K47" s="116">
        <v>-3.1914893617021276</v>
      </c>
    </row>
    <row r="48" spans="1:11" ht="14.1" customHeight="1" x14ac:dyDescent="0.2">
      <c r="A48" s="306">
        <v>62</v>
      </c>
      <c r="B48" s="307" t="s">
        <v>270</v>
      </c>
      <c r="C48" s="308"/>
      <c r="D48" s="113">
        <v>10.748812059642798</v>
      </c>
      <c r="E48" s="115">
        <v>1968</v>
      </c>
      <c r="F48" s="114">
        <v>2034</v>
      </c>
      <c r="G48" s="114">
        <v>2039</v>
      </c>
      <c r="H48" s="114">
        <v>2094</v>
      </c>
      <c r="I48" s="140">
        <v>2049</v>
      </c>
      <c r="J48" s="115">
        <v>-81</v>
      </c>
      <c r="K48" s="116">
        <v>-3.9531478770131772</v>
      </c>
    </row>
    <row r="49" spans="1:11" ht="14.1" customHeight="1" x14ac:dyDescent="0.2">
      <c r="A49" s="306">
        <v>63</v>
      </c>
      <c r="B49" s="307" t="s">
        <v>271</v>
      </c>
      <c r="C49" s="308"/>
      <c r="D49" s="113">
        <v>9.5690643945600531</v>
      </c>
      <c r="E49" s="115">
        <v>1752</v>
      </c>
      <c r="F49" s="114">
        <v>1890</v>
      </c>
      <c r="G49" s="114">
        <v>1970</v>
      </c>
      <c r="H49" s="114">
        <v>1867</v>
      </c>
      <c r="I49" s="140">
        <v>1759</v>
      </c>
      <c r="J49" s="115">
        <v>-7</v>
      </c>
      <c r="K49" s="116">
        <v>-0.39795338260375213</v>
      </c>
    </row>
    <row r="50" spans="1:11" ht="14.1" customHeight="1" x14ac:dyDescent="0.2">
      <c r="A50" s="306" t="s">
        <v>272</v>
      </c>
      <c r="B50" s="307" t="s">
        <v>273</v>
      </c>
      <c r="C50" s="308"/>
      <c r="D50" s="113">
        <v>0.44240537440602984</v>
      </c>
      <c r="E50" s="115">
        <v>81</v>
      </c>
      <c r="F50" s="114">
        <v>85</v>
      </c>
      <c r="G50" s="114">
        <v>89</v>
      </c>
      <c r="H50" s="114">
        <v>81</v>
      </c>
      <c r="I50" s="140">
        <v>74</v>
      </c>
      <c r="J50" s="115">
        <v>7</v>
      </c>
      <c r="K50" s="116">
        <v>9.4594594594594597</v>
      </c>
    </row>
    <row r="51" spans="1:11" ht="14.1" customHeight="1" x14ac:dyDescent="0.2">
      <c r="A51" s="306" t="s">
        <v>274</v>
      </c>
      <c r="B51" s="307" t="s">
        <v>275</v>
      </c>
      <c r="C51" s="308"/>
      <c r="D51" s="113">
        <v>8.8590310776121033</v>
      </c>
      <c r="E51" s="115">
        <v>1622</v>
      </c>
      <c r="F51" s="114">
        <v>1754</v>
      </c>
      <c r="G51" s="114">
        <v>1830</v>
      </c>
      <c r="H51" s="114">
        <v>1741</v>
      </c>
      <c r="I51" s="140">
        <v>1642</v>
      </c>
      <c r="J51" s="115">
        <v>-20</v>
      </c>
      <c r="K51" s="116">
        <v>-1.2180267965895251</v>
      </c>
    </row>
    <row r="52" spans="1:11" ht="14.1" customHeight="1" x14ac:dyDescent="0.2">
      <c r="A52" s="306">
        <v>71</v>
      </c>
      <c r="B52" s="307" t="s">
        <v>276</v>
      </c>
      <c r="C52" s="308"/>
      <c r="D52" s="113">
        <v>10.666885138456497</v>
      </c>
      <c r="E52" s="115">
        <v>1953</v>
      </c>
      <c r="F52" s="114">
        <v>2003</v>
      </c>
      <c r="G52" s="114">
        <v>1988</v>
      </c>
      <c r="H52" s="114">
        <v>1982</v>
      </c>
      <c r="I52" s="140">
        <v>1984</v>
      </c>
      <c r="J52" s="115">
        <v>-31</v>
      </c>
      <c r="K52" s="116">
        <v>-1.5625</v>
      </c>
    </row>
    <row r="53" spans="1:11" ht="14.1" customHeight="1" x14ac:dyDescent="0.2">
      <c r="A53" s="306" t="s">
        <v>277</v>
      </c>
      <c r="B53" s="307" t="s">
        <v>278</v>
      </c>
      <c r="C53" s="308"/>
      <c r="D53" s="113">
        <v>0.86296356982904587</v>
      </c>
      <c r="E53" s="115">
        <v>158</v>
      </c>
      <c r="F53" s="114">
        <v>167</v>
      </c>
      <c r="G53" s="114">
        <v>160</v>
      </c>
      <c r="H53" s="114">
        <v>167</v>
      </c>
      <c r="I53" s="140">
        <v>169</v>
      </c>
      <c r="J53" s="115">
        <v>-11</v>
      </c>
      <c r="K53" s="116">
        <v>-6.5088757396449708</v>
      </c>
    </row>
    <row r="54" spans="1:11" ht="14.1" customHeight="1" x14ac:dyDescent="0.2">
      <c r="A54" s="306" t="s">
        <v>279</v>
      </c>
      <c r="B54" s="307" t="s">
        <v>280</v>
      </c>
      <c r="C54" s="308"/>
      <c r="D54" s="113">
        <v>9.4434431154077227</v>
      </c>
      <c r="E54" s="115">
        <v>1729</v>
      </c>
      <c r="F54" s="114">
        <v>1772</v>
      </c>
      <c r="G54" s="114">
        <v>1763</v>
      </c>
      <c r="H54" s="114">
        <v>1751</v>
      </c>
      <c r="I54" s="140">
        <v>1752</v>
      </c>
      <c r="J54" s="115">
        <v>-23</v>
      </c>
      <c r="K54" s="116">
        <v>-1.3127853881278539</v>
      </c>
    </row>
    <row r="55" spans="1:11" ht="14.1" customHeight="1" x14ac:dyDescent="0.2">
      <c r="A55" s="306">
        <v>72</v>
      </c>
      <c r="B55" s="307" t="s">
        <v>281</v>
      </c>
      <c r="C55" s="308"/>
      <c r="D55" s="113">
        <v>1.2179802283030203</v>
      </c>
      <c r="E55" s="115">
        <v>223</v>
      </c>
      <c r="F55" s="114">
        <v>233</v>
      </c>
      <c r="G55" s="114">
        <v>244</v>
      </c>
      <c r="H55" s="114">
        <v>240</v>
      </c>
      <c r="I55" s="140">
        <v>234</v>
      </c>
      <c r="J55" s="115">
        <v>-11</v>
      </c>
      <c r="K55" s="116">
        <v>-4.700854700854701</v>
      </c>
    </row>
    <row r="56" spans="1:11" ht="14.1" customHeight="1" x14ac:dyDescent="0.2">
      <c r="A56" s="306" t="s">
        <v>282</v>
      </c>
      <c r="B56" s="307" t="s">
        <v>283</v>
      </c>
      <c r="C56" s="308"/>
      <c r="D56" s="113">
        <v>0.16931563711835709</v>
      </c>
      <c r="E56" s="115">
        <v>31</v>
      </c>
      <c r="F56" s="114">
        <v>37</v>
      </c>
      <c r="G56" s="114">
        <v>38</v>
      </c>
      <c r="H56" s="114">
        <v>37</v>
      </c>
      <c r="I56" s="140">
        <v>35</v>
      </c>
      <c r="J56" s="115">
        <v>-4</v>
      </c>
      <c r="K56" s="116">
        <v>-11.428571428571429</v>
      </c>
    </row>
    <row r="57" spans="1:11" ht="14.1" customHeight="1" x14ac:dyDescent="0.2">
      <c r="A57" s="306" t="s">
        <v>284</v>
      </c>
      <c r="B57" s="307" t="s">
        <v>285</v>
      </c>
      <c r="C57" s="308"/>
      <c r="D57" s="113">
        <v>0.84657818559178544</v>
      </c>
      <c r="E57" s="115">
        <v>155</v>
      </c>
      <c r="F57" s="114">
        <v>151</v>
      </c>
      <c r="G57" s="114">
        <v>157</v>
      </c>
      <c r="H57" s="114">
        <v>157</v>
      </c>
      <c r="I57" s="140">
        <v>153</v>
      </c>
      <c r="J57" s="115">
        <v>2</v>
      </c>
      <c r="K57" s="116">
        <v>1.3071895424836601</v>
      </c>
    </row>
    <row r="58" spans="1:11" ht="14.1" customHeight="1" x14ac:dyDescent="0.2">
      <c r="A58" s="306">
        <v>73</v>
      </c>
      <c r="B58" s="307" t="s">
        <v>286</v>
      </c>
      <c r="C58" s="308"/>
      <c r="D58" s="113">
        <v>0.79196023813425087</v>
      </c>
      <c r="E58" s="115">
        <v>145</v>
      </c>
      <c r="F58" s="114">
        <v>133</v>
      </c>
      <c r="G58" s="114">
        <v>138</v>
      </c>
      <c r="H58" s="114">
        <v>145</v>
      </c>
      <c r="I58" s="140">
        <v>144</v>
      </c>
      <c r="J58" s="115">
        <v>1</v>
      </c>
      <c r="K58" s="116">
        <v>0.69444444444444442</v>
      </c>
    </row>
    <row r="59" spans="1:11" ht="14.1" customHeight="1" x14ac:dyDescent="0.2">
      <c r="A59" s="306" t="s">
        <v>287</v>
      </c>
      <c r="B59" s="307" t="s">
        <v>288</v>
      </c>
      <c r="C59" s="308"/>
      <c r="D59" s="113">
        <v>0.61718280627014033</v>
      </c>
      <c r="E59" s="115">
        <v>113</v>
      </c>
      <c r="F59" s="114">
        <v>104</v>
      </c>
      <c r="G59" s="114">
        <v>109</v>
      </c>
      <c r="H59" s="114">
        <v>113</v>
      </c>
      <c r="I59" s="140">
        <v>110</v>
      </c>
      <c r="J59" s="115">
        <v>3</v>
      </c>
      <c r="K59" s="116">
        <v>2.7272727272727271</v>
      </c>
    </row>
    <row r="60" spans="1:11" ht="14.1" customHeight="1" x14ac:dyDescent="0.2">
      <c r="A60" s="306">
        <v>81</v>
      </c>
      <c r="B60" s="307" t="s">
        <v>289</v>
      </c>
      <c r="C60" s="308"/>
      <c r="D60" s="113">
        <v>3.3863127423671417</v>
      </c>
      <c r="E60" s="115">
        <v>620</v>
      </c>
      <c r="F60" s="114">
        <v>630</v>
      </c>
      <c r="G60" s="114">
        <v>621</v>
      </c>
      <c r="H60" s="114">
        <v>620</v>
      </c>
      <c r="I60" s="140">
        <v>606</v>
      </c>
      <c r="J60" s="115">
        <v>14</v>
      </c>
      <c r="K60" s="116">
        <v>2.3102310231023102</v>
      </c>
    </row>
    <row r="61" spans="1:11" ht="14.1" customHeight="1" x14ac:dyDescent="0.2">
      <c r="A61" s="306" t="s">
        <v>290</v>
      </c>
      <c r="B61" s="307" t="s">
        <v>291</v>
      </c>
      <c r="C61" s="308"/>
      <c r="D61" s="113">
        <v>1.5074553498279535</v>
      </c>
      <c r="E61" s="115">
        <v>276</v>
      </c>
      <c r="F61" s="114">
        <v>266</v>
      </c>
      <c r="G61" s="114">
        <v>268</v>
      </c>
      <c r="H61" s="114">
        <v>265</v>
      </c>
      <c r="I61" s="140">
        <v>255</v>
      </c>
      <c r="J61" s="115">
        <v>21</v>
      </c>
      <c r="K61" s="116">
        <v>8.235294117647058</v>
      </c>
    </row>
    <row r="62" spans="1:11" ht="14.1" customHeight="1" x14ac:dyDescent="0.2">
      <c r="A62" s="306" t="s">
        <v>292</v>
      </c>
      <c r="B62" s="307" t="s">
        <v>293</v>
      </c>
      <c r="C62" s="308"/>
      <c r="D62" s="113">
        <v>0.68272434321918185</v>
      </c>
      <c r="E62" s="115">
        <v>125</v>
      </c>
      <c r="F62" s="114">
        <v>138</v>
      </c>
      <c r="G62" s="114">
        <v>130</v>
      </c>
      <c r="H62" s="114">
        <v>127</v>
      </c>
      <c r="I62" s="140">
        <v>120</v>
      </c>
      <c r="J62" s="115">
        <v>5</v>
      </c>
      <c r="K62" s="116">
        <v>4.166666666666667</v>
      </c>
    </row>
    <row r="63" spans="1:11" ht="14.1" customHeight="1" x14ac:dyDescent="0.2">
      <c r="A63" s="306"/>
      <c r="B63" s="307" t="s">
        <v>294</v>
      </c>
      <c r="C63" s="308"/>
      <c r="D63" s="113">
        <v>0.60625921677863348</v>
      </c>
      <c r="E63" s="115">
        <v>111</v>
      </c>
      <c r="F63" s="114">
        <v>125</v>
      </c>
      <c r="G63" s="114">
        <v>119</v>
      </c>
      <c r="H63" s="114">
        <v>111</v>
      </c>
      <c r="I63" s="140">
        <v>105</v>
      </c>
      <c r="J63" s="115">
        <v>6</v>
      </c>
      <c r="K63" s="116">
        <v>5.7142857142857144</v>
      </c>
    </row>
    <row r="64" spans="1:11" ht="14.1" customHeight="1" x14ac:dyDescent="0.2">
      <c r="A64" s="306" t="s">
        <v>295</v>
      </c>
      <c r="B64" s="307" t="s">
        <v>296</v>
      </c>
      <c r="C64" s="308"/>
      <c r="D64" s="113">
        <v>8.1926921186301821E-2</v>
      </c>
      <c r="E64" s="115">
        <v>15</v>
      </c>
      <c r="F64" s="114">
        <v>16</v>
      </c>
      <c r="G64" s="114">
        <v>13</v>
      </c>
      <c r="H64" s="114">
        <v>13</v>
      </c>
      <c r="I64" s="140">
        <v>13</v>
      </c>
      <c r="J64" s="115">
        <v>2</v>
      </c>
      <c r="K64" s="116">
        <v>15.384615384615385</v>
      </c>
    </row>
    <row r="65" spans="1:11" ht="14.1" customHeight="1" x14ac:dyDescent="0.2">
      <c r="A65" s="306" t="s">
        <v>297</v>
      </c>
      <c r="B65" s="307" t="s">
        <v>298</v>
      </c>
      <c r="C65" s="308"/>
      <c r="D65" s="113">
        <v>0.74826588016822326</v>
      </c>
      <c r="E65" s="115">
        <v>137</v>
      </c>
      <c r="F65" s="114">
        <v>137</v>
      </c>
      <c r="G65" s="114">
        <v>143</v>
      </c>
      <c r="H65" s="114">
        <v>145</v>
      </c>
      <c r="I65" s="140">
        <v>149</v>
      </c>
      <c r="J65" s="115">
        <v>-12</v>
      </c>
      <c r="K65" s="116">
        <v>-8.053691275167786</v>
      </c>
    </row>
    <row r="66" spans="1:11" ht="14.1" customHeight="1" x14ac:dyDescent="0.2">
      <c r="A66" s="306">
        <v>82</v>
      </c>
      <c r="B66" s="307" t="s">
        <v>299</v>
      </c>
      <c r="C66" s="308"/>
      <c r="D66" s="113">
        <v>1.813315855590147</v>
      </c>
      <c r="E66" s="115">
        <v>332</v>
      </c>
      <c r="F66" s="114">
        <v>319</v>
      </c>
      <c r="G66" s="114">
        <v>309</v>
      </c>
      <c r="H66" s="114">
        <v>311</v>
      </c>
      <c r="I66" s="140">
        <v>312</v>
      </c>
      <c r="J66" s="115">
        <v>20</v>
      </c>
      <c r="K66" s="116">
        <v>6.4102564102564106</v>
      </c>
    </row>
    <row r="67" spans="1:11" ht="14.1" customHeight="1" x14ac:dyDescent="0.2">
      <c r="A67" s="306" t="s">
        <v>300</v>
      </c>
      <c r="B67" s="307" t="s">
        <v>301</v>
      </c>
      <c r="C67" s="308"/>
      <c r="D67" s="113">
        <v>0.95581408050685457</v>
      </c>
      <c r="E67" s="115">
        <v>175</v>
      </c>
      <c r="F67" s="114">
        <v>156</v>
      </c>
      <c r="G67" s="114">
        <v>146</v>
      </c>
      <c r="H67" s="114">
        <v>141</v>
      </c>
      <c r="I67" s="140">
        <v>148</v>
      </c>
      <c r="J67" s="115">
        <v>27</v>
      </c>
      <c r="K67" s="116">
        <v>18.243243243243242</v>
      </c>
    </row>
    <row r="68" spans="1:11" ht="14.1" customHeight="1" x14ac:dyDescent="0.2">
      <c r="A68" s="306" t="s">
        <v>302</v>
      </c>
      <c r="B68" s="307" t="s">
        <v>303</v>
      </c>
      <c r="C68" s="308"/>
      <c r="D68" s="113">
        <v>0.60079742203288</v>
      </c>
      <c r="E68" s="115">
        <v>110</v>
      </c>
      <c r="F68" s="114">
        <v>115</v>
      </c>
      <c r="G68" s="114">
        <v>113</v>
      </c>
      <c r="H68" s="114">
        <v>114</v>
      </c>
      <c r="I68" s="140">
        <v>112</v>
      </c>
      <c r="J68" s="115">
        <v>-2</v>
      </c>
      <c r="K68" s="116">
        <v>-1.7857142857142858</v>
      </c>
    </row>
    <row r="69" spans="1:11" ht="14.1" customHeight="1" x14ac:dyDescent="0.2">
      <c r="A69" s="306">
        <v>83</v>
      </c>
      <c r="B69" s="307" t="s">
        <v>304</v>
      </c>
      <c r="C69" s="308"/>
      <c r="D69" s="113">
        <v>2.2994155879622045</v>
      </c>
      <c r="E69" s="115">
        <v>421</v>
      </c>
      <c r="F69" s="114">
        <v>418</v>
      </c>
      <c r="G69" s="114">
        <v>418</v>
      </c>
      <c r="H69" s="114">
        <v>443</v>
      </c>
      <c r="I69" s="140">
        <v>437</v>
      </c>
      <c r="J69" s="115">
        <v>-16</v>
      </c>
      <c r="K69" s="116">
        <v>-3.6613272311212817</v>
      </c>
    </row>
    <row r="70" spans="1:11" ht="14.1" customHeight="1" x14ac:dyDescent="0.2">
      <c r="A70" s="306" t="s">
        <v>305</v>
      </c>
      <c r="B70" s="307" t="s">
        <v>306</v>
      </c>
      <c r="C70" s="308"/>
      <c r="D70" s="113">
        <v>1.2343656125402807</v>
      </c>
      <c r="E70" s="115">
        <v>226</v>
      </c>
      <c r="F70" s="114">
        <v>228</v>
      </c>
      <c r="G70" s="114">
        <v>226</v>
      </c>
      <c r="H70" s="114">
        <v>259</v>
      </c>
      <c r="I70" s="140">
        <v>257</v>
      </c>
      <c r="J70" s="115">
        <v>-31</v>
      </c>
      <c r="K70" s="116">
        <v>-12.062256809338521</v>
      </c>
    </row>
    <row r="71" spans="1:11" ht="14.1" customHeight="1" x14ac:dyDescent="0.2">
      <c r="A71" s="306"/>
      <c r="B71" s="307" t="s">
        <v>307</v>
      </c>
      <c r="C71" s="308"/>
      <c r="D71" s="113">
        <v>0.69910972745644218</v>
      </c>
      <c r="E71" s="115">
        <v>128</v>
      </c>
      <c r="F71" s="114">
        <v>126</v>
      </c>
      <c r="G71" s="114">
        <v>131</v>
      </c>
      <c r="H71" s="114">
        <v>156</v>
      </c>
      <c r="I71" s="140">
        <v>156</v>
      </c>
      <c r="J71" s="115">
        <v>-28</v>
      </c>
      <c r="K71" s="116">
        <v>-17.948717948717949</v>
      </c>
    </row>
    <row r="72" spans="1:11" ht="14.1" customHeight="1" x14ac:dyDescent="0.2">
      <c r="A72" s="306">
        <v>84</v>
      </c>
      <c r="B72" s="307" t="s">
        <v>308</v>
      </c>
      <c r="C72" s="308"/>
      <c r="D72" s="113">
        <v>2.2393358457589163</v>
      </c>
      <c r="E72" s="115">
        <v>410</v>
      </c>
      <c r="F72" s="114">
        <v>423</v>
      </c>
      <c r="G72" s="114">
        <v>417</v>
      </c>
      <c r="H72" s="114">
        <v>420</v>
      </c>
      <c r="I72" s="140">
        <v>399</v>
      </c>
      <c r="J72" s="115">
        <v>11</v>
      </c>
      <c r="K72" s="116">
        <v>2.7568922305764412</v>
      </c>
    </row>
    <row r="73" spans="1:11" ht="14.1" customHeight="1" x14ac:dyDescent="0.2">
      <c r="A73" s="306" t="s">
        <v>309</v>
      </c>
      <c r="B73" s="307" t="s">
        <v>310</v>
      </c>
      <c r="C73" s="308"/>
      <c r="D73" s="113">
        <v>0.23485717406739856</v>
      </c>
      <c r="E73" s="115">
        <v>43</v>
      </c>
      <c r="F73" s="114">
        <v>48</v>
      </c>
      <c r="G73" s="114">
        <v>37</v>
      </c>
      <c r="H73" s="114">
        <v>39</v>
      </c>
      <c r="I73" s="140">
        <v>38</v>
      </c>
      <c r="J73" s="115">
        <v>5</v>
      </c>
      <c r="K73" s="116">
        <v>13.157894736842104</v>
      </c>
    </row>
    <row r="74" spans="1:11" ht="14.1" customHeight="1" x14ac:dyDescent="0.2">
      <c r="A74" s="306" t="s">
        <v>311</v>
      </c>
      <c r="B74" s="307" t="s">
        <v>312</v>
      </c>
      <c r="C74" s="308"/>
      <c r="D74" s="113">
        <v>6.0079742203288003E-2</v>
      </c>
      <c r="E74" s="115">
        <v>11</v>
      </c>
      <c r="F74" s="114">
        <v>10</v>
      </c>
      <c r="G74" s="114">
        <v>11</v>
      </c>
      <c r="H74" s="114">
        <v>13</v>
      </c>
      <c r="I74" s="140">
        <v>13</v>
      </c>
      <c r="J74" s="115">
        <v>-2</v>
      </c>
      <c r="K74" s="116">
        <v>-15.384615384615385</v>
      </c>
    </row>
    <row r="75" spans="1:11" ht="14.1" customHeight="1" x14ac:dyDescent="0.2">
      <c r="A75" s="306" t="s">
        <v>313</v>
      </c>
      <c r="B75" s="307" t="s">
        <v>314</v>
      </c>
      <c r="C75" s="308"/>
      <c r="D75" s="113">
        <v>0.44786716915178326</v>
      </c>
      <c r="E75" s="115">
        <v>82</v>
      </c>
      <c r="F75" s="114">
        <v>82</v>
      </c>
      <c r="G75" s="114">
        <v>76</v>
      </c>
      <c r="H75" s="114">
        <v>88</v>
      </c>
      <c r="I75" s="140">
        <v>85</v>
      </c>
      <c r="J75" s="115">
        <v>-3</v>
      </c>
      <c r="K75" s="116">
        <v>-3.5294117647058822</v>
      </c>
    </row>
    <row r="76" spans="1:11" ht="14.1" customHeight="1" x14ac:dyDescent="0.2">
      <c r="A76" s="306">
        <v>91</v>
      </c>
      <c r="B76" s="307" t="s">
        <v>315</v>
      </c>
      <c r="C76" s="308"/>
      <c r="D76" s="113">
        <v>0.13108307389808291</v>
      </c>
      <c r="E76" s="115">
        <v>24</v>
      </c>
      <c r="F76" s="114">
        <v>23</v>
      </c>
      <c r="G76" s="114">
        <v>23</v>
      </c>
      <c r="H76" s="114">
        <v>23</v>
      </c>
      <c r="I76" s="140">
        <v>22</v>
      </c>
      <c r="J76" s="115">
        <v>2</v>
      </c>
      <c r="K76" s="116">
        <v>9.0909090909090917</v>
      </c>
    </row>
    <row r="77" spans="1:11" ht="14.1" customHeight="1" x14ac:dyDescent="0.2">
      <c r="A77" s="306">
        <v>92</v>
      </c>
      <c r="B77" s="307" t="s">
        <v>316</v>
      </c>
      <c r="C77" s="308"/>
      <c r="D77" s="113">
        <v>0.2785515320334262</v>
      </c>
      <c r="E77" s="115">
        <v>51</v>
      </c>
      <c r="F77" s="114">
        <v>53</v>
      </c>
      <c r="G77" s="114">
        <v>61</v>
      </c>
      <c r="H77" s="114">
        <v>65</v>
      </c>
      <c r="I77" s="140">
        <v>64</v>
      </c>
      <c r="J77" s="115">
        <v>-13</v>
      </c>
      <c r="K77" s="116">
        <v>-20.3125</v>
      </c>
    </row>
    <row r="78" spans="1:11" ht="14.1" customHeight="1" x14ac:dyDescent="0.2">
      <c r="A78" s="306">
        <v>93</v>
      </c>
      <c r="B78" s="307" t="s">
        <v>317</v>
      </c>
      <c r="C78" s="308"/>
      <c r="D78" s="113">
        <v>9.2850510677808723E-2</v>
      </c>
      <c r="E78" s="115">
        <v>17</v>
      </c>
      <c r="F78" s="114">
        <v>18</v>
      </c>
      <c r="G78" s="114">
        <v>19</v>
      </c>
      <c r="H78" s="114">
        <v>18</v>
      </c>
      <c r="I78" s="140">
        <v>18</v>
      </c>
      <c r="J78" s="115">
        <v>-1</v>
      </c>
      <c r="K78" s="116">
        <v>-5.5555555555555554</v>
      </c>
    </row>
    <row r="79" spans="1:11" ht="14.1" customHeight="1" x14ac:dyDescent="0.2">
      <c r="A79" s="306">
        <v>94</v>
      </c>
      <c r="B79" s="307" t="s">
        <v>318</v>
      </c>
      <c r="C79" s="308"/>
      <c r="D79" s="113">
        <v>0.61718280627014033</v>
      </c>
      <c r="E79" s="115">
        <v>113</v>
      </c>
      <c r="F79" s="114">
        <v>119</v>
      </c>
      <c r="G79" s="114">
        <v>109</v>
      </c>
      <c r="H79" s="114">
        <v>106</v>
      </c>
      <c r="I79" s="140">
        <v>121</v>
      </c>
      <c r="J79" s="115">
        <v>-8</v>
      </c>
      <c r="K79" s="116">
        <v>-6.6115702479338845</v>
      </c>
    </row>
    <row r="80" spans="1:11" ht="14.1" customHeight="1" x14ac:dyDescent="0.2">
      <c r="A80" s="306" t="s">
        <v>319</v>
      </c>
      <c r="B80" s="307" t="s">
        <v>320</v>
      </c>
      <c r="C80" s="308"/>
      <c r="D80" s="113">
        <v>0</v>
      </c>
      <c r="E80" s="115">
        <v>0</v>
      </c>
      <c r="F80" s="114">
        <v>0</v>
      </c>
      <c r="G80" s="114" t="s">
        <v>513</v>
      </c>
      <c r="H80" s="114" t="s">
        <v>513</v>
      </c>
      <c r="I80" s="140" t="s">
        <v>513</v>
      </c>
      <c r="J80" s="115" t="s">
        <v>513</v>
      </c>
      <c r="K80" s="116" t="s">
        <v>513</v>
      </c>
    </row>
    <row r="81" spans="1:11" ht="14.1" customHeight="1" x14ac:dyDescent="0.2">
      <c r="A81" s="310" t="s">
        <v>321</v>
      </c>
      <c r="B81" s="311" t="s">
        <v>333</v>
      </c>
      <c r="C81" s="312"/>
      <c r="D81" s="125">
        <v>3.0695286471134415</v>
      </c>
      <c r="E81" s="143">
        <v>562</v>
      </c>
      <c r="F81" s="144">
        <v>585</v>
      </c>
      <c r="G81" s="144">
        <v>579</v>
      </c>
      <c r="H81" s="144">
        <v>589</v>
      </c>
      <c r="I81" s="145">
        <v>559</v>
      </c>
      <c r="J81" s="143">
        <v>3</v>
      </c>
      <c r="K81" s="146">
        <v>0.53667262969588547</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20" t="s">
        <v>323</v>
      </c>
      <c r="B85" s="620"/>
      <c r="C85" s="620"/>
      <c r="D85" s="620"/>
      <c r="E85" s="620"/>
      <c r="F85" s="620"/>
      <c r="G85" s="620"/>
      <c r="H85" s="620"/>
      <c r="I85" s="620"/>
      <c r="J85" s="620"/>
      <c r="K85" s="620"/>
    </row>
    <row r="86" spans="1:11" ht="18" customHeight="1" x14ac:dyDescent="0.2">
      <c r="A86" s="620"/>
      <c r="B86" s="620"/>
      <c r="C86" s="620"/>
      <c r="D86" s="620"/>
      <c r="E86" s="620"/>
      <c r="F86" s="620"/>
      <c r="G86" s="620"/>
      <c r="H86" s="620"/>
      <c r="I86" s="620"/>
      <c r="J86" s="620"/>
      <c r="K86" s="620"/>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election activeCell="A2" sqref="A2"/>
    </sheetView>
  </sheetViews>
  <sheetFormatPr baseColWidth="10" defaultColWidth="7.75" defaultRowHeight="15.95" customHeight="1" x14ac:dyDescent="0.2"/>
  <cols>
    <col min="1" max="1" width="3.625" style="401" customWidth="1"/>
    <col min="2" max="2" width="3.125" style="402" customWidth="1"/>
    <col min="3" max="3" width="3.25" style="401" customWidth="1"/>
    <col min="4" max="4" width="5.625" style="402" customWidth="1"/>
    <col min="5" max="5" width="15.5" style="402" customWidth="1"/>
    <col min="6" max="11" width="8.5" style="403" customWidth="1"/>
    <col min="12" max="12" width="7.625" style="404"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22" t="s">
        <v>334</v>
      </c>
      <c r="B3" s="622"/>
      <c r="C3" s="622"/>
      <c r="D3" s="622"/>
      <c r="E3" s="622"/>
      <c r="F3" s="622"/>
      <c r="G3" s="622"/>
      <c r="H3" s="622"/>
      <c r="I3" s="622"/>
      <c r="J3" s="622"/>
      <c r="K3" s="622"/>
      <c r="L3" s="62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23" t="s">
        <v>335</v>
      </c>
      <c r="B5" s="623"/>
      <c r="C5" s="623"/>
      <c r="D5" s="623"/>
      <c r="E5" s="336"/>
      <c r="F5" s="336"/>
      <c r="G5" s="336"/>
      <c r="H5" s="336"/>
      <c r="I5" s="337"/>
      <c r="J5" s="337"/>
      <c r="K5" s="336"/>
      <c r="L5" s="336"/>
    </row>
    <row r="6" spans="1:17" s="553" customFormat="1" ht="35.1" customHeight="1" x14ac:dyDescent="0.25">
      <c r="A6" s="634" t="s">
        <v>520</v>
      </c>
      <c r="B6" s="635"/>
      <c r="C6" s="635"/>
      <c r="D6" s="635"/>
      <c r="E6" s="635"/>
      <c r="F6" s="635"/>
      <c r="G6" s="635"/>
      <c r="H6" s="635"/>
      <c r="I6" s="635"/>
      <c r="J6" s="635"/>
      <c r="K6" s="635"/>
      <c r="L6" s="635"/>
    </row>
    <row r="7" spans="1:17" s="91" customFormat="1" ht="12" customHeight="1" x14ac:dyDescent="0.2">
      <c r="A7" s="624" t="s">
        <v>336</v>
      </c>
      <c r="B7" s="624"/>
      <c r="C7" s="624"/>
      <c r="D7" s="624"/>
      <c r="E7" s="624"/>
      <c r="F7" s="627" t="s">
        <v>104</v>
      </c>
      <c r="G7" s="628"/>
      <c r="H7" s="628"/>
      <c r="I7" s="628"/>
      <c r="J7" s="628"/>
      <c r="K7" s="628"/>
      <c r="L7" s="629"/>
      <c r="M7" s="96"/>
      <c r="N7" s="96"/>
      <c r="O7" s="96"/>
      <c r="P7" s="96"/>
      <c r="Q7" s="96"/>
    </row>
    <row r="8" spans="1:17" ht="21.75" customHeight="1" x14ac:dyDescent="0.2">
      <c r="A8" s="624"/>
      <c r="B8" s="624"/>
      <c r="C8" s="624"/>
      <c r="D8" s="624"/>
      <c r="E8" s="624"/>
      <c r="F8" s="630" t="s">
        <v>335</v>
      </c>
      <c r="G8" s="630" t="s">
        <v>337</v>
      </c>
      <c r="H8" s="630" t="s">
        <v>338</v>
      </c>
      <c r="I8" s="630" t="s">
        <v>339</v>
      </c>
      <c r="J8" s="630" t="s">
        <v>340</v>
      </c>
      <c r="K8" s="632" t="s">
        <v>341</v>
      </c>
      <c r="L8" s="633"/>
    </row>
    <row r="9" spans="1:17" ht="12" customHeight="1" x14ac:dyDescent="0.2">
      <c r="A9" s="624"/>
      <c r="B9" s="624"/>
      <c r="C9" s="624"/>
      <c r="D9" s="624"/>
      <c r="E9" s="624"/>
      <c r="F9" s="631"/>
      <c r="G9" s="631"/>
      <c r="H9" s="631"/>
      <c r="I9" s="631"/>
      <c r="J9" s="631"/>
      <c r="K9" s="338" t="s">
        <v>102</v>
      </c>
      <c r="L9" s="339" t="s">
        <v>342</v>
      </c>
    </row>
    <row r="10" spans="1:17" ht="12" customHeight="1" x14ac:dyDescent="0.2">
      <c r="A10" s="625"/>
      <c r="B10" s="625"/>
      <c r="C10" s="625"/>
      <c r="D10" s="625"/>
      <c r="E10" s="626"/>
      <c r="F10" s="340">
        <v>1</v>
      </c>
      <c r="G10" s="341">
        <v>2</v>
      </c>
      <c r="H10" s="341">
        <v>3</v>
      </c>
      <c r="I10" s="341">
        <v>4</v>
      </c>
      <c r="J10" s="341">
        <v>5</v>
      </c>
      <c r="K10" s="341">
        <v>6</v>
      </c>
      <c r="L10" s="341">
        <v>7</v>
      </c>
      <c r="M10" s="101"/>
    </row>
    <row r="11" spans="1:17" s="110" customFormat="1" ht="27.75" customHeight="1" x14ac:dyDescent="0.2">
      <c r="A11" s="636" t="s">
        <v>343</v>
      </c>
      <c r="B11" s="637"/>
      <c r="C11" s="637"/>
      <c r="D11" s="637"/>
      <c r="E11" s="638"/>
      <c r="F11" s="342"/>
      <c r="G11" s="342"/>
      <c r="H11" s="342"/>
      <c r="I11" s="342"/>
      <c r="J11" s="343"/>
      <c r="K11" s="342"/>
      <c r="L11" s="343"/>
    </row>
    <row r="12" spans="1:17" s="110" customFormat="1" ht="15.75" customHeight="1" x14ac:dyDescent="0.2">
      <c r="A12" s="344" t="s">
        <v>104</v>
      </c>
      <c r="B12" s="345"/>
      <c r="C12" s="346"/>
      <c r="D12" s="346"/>
      <c r="E12" s="347"/>
      <c r="F12" s="535">
        <v>5056</v>
      </c>
      <c r="G12" s="535">
        <v>4471</v>
      </c>
      <c r="H12" s="535">
        <v>6352</v>
      </c>
      <c r="I12" s="535">
        <v>3915</v>
      </c>
      <c r="J12" s="536">
        <v>5114</v>
      </c>
      <c r="K12" s="537">
        <v>-58</v>
      </c>
      <c r="L12" s="348">
        <v>-1.1341415721548689</v>
      </c>
    </row>
    <row r="13" spans="1:17" s="110" customFormat="1" ht="15" customHeight="1" x14ac:dyDescent="0.2">
      <c r="A13" s="349" t="s">
        <v>344</v>
      </c>
      <c r="B13" s="350" t="s">
        <v>345</v>
      </c>
      <c r="C13" s="346"/>
      <c r="D13" s="346"/>
      <c r="E13" s="347"/>
      <c r="F13" s="535">
        <v>2803</v>
      </c>
      <c r="G13" s="535">
        <v>2495</v>
      </c>
      <c r="H13" s="535">
        <v>3532</v>
      </c>
      <c r="I13" s="535">
        <v>2243</v>
      </c>
      <c r="J13" s="536">
        <v>3051</v>
      </c>
      <c r="K13" s="537">
        <v>-248</v>
      </c>
      <c r="L13" s="348">
        <v>-8.12848246476565</v>
      </c>
    </row>
    <row r="14" spans="1:17" s="110" customFormat="1" ht="22.5" customHeight="1" x14ac:dyDescent="0.2">
      <c r="A14" s="349"/>
      <c r="B14" s="350" t="s">
        <v>346</v>
      </c>
      <c r="C14" s="346"/>
      <c r="D14" s="346"/>
      <c r="E14" s="347"/>
      <c r="F14" s="535">
        <v>2253</v>
      </c>
      <c r="G14" s="535">
        <v>1976</v>
      </c>
      <c r="H14" s="535">
        <v>2820</v>
      </c>
      <c r="I14" s="535">
        <v>1672</v>
      </c>
      <c r="J14" s="536">
        <v>2063</v>
      </c>
      <c r="K14" s="537">
        <v>190</v>
      </c>
      <c r="L14" s="348">
        <v>9.2098885118759082</v>
      </c>
    </row>
    <row r="15" spans="1:17" s="110" customFormat="1" ht="15" customHeight="1" x14ac:dyDescent="0.2">
      <c r="A15" s="349" t="s">
        <v>347</v>
      </c>
      <c r="B15" s="350" t="s">
        <v>108</v>
      </c>
      <c r="C15" s="346"/>
      <c r="D15" s="346"/>
      <c r="E15" s="347"/>
      <c r="F15" s="535">
        <v>1169</v>
      </c>
      <c r="G15" s="535">
        <v>1013</v>
      </c>
      <c r="H15" s="535">
        <v>2737</v>
      </c>
      <c r="I15" s="535">
        <v>882</v>
      </c>
      <c r="J15" s="536">
        <v>1331</v>
      </c>
      <c r="K15" s="537">
        <v>-162</v>
      </c>
      <c r="L15" s="348">
        <v>-12.17129977460556</v>
      </c>
    </row>
    <row r="16" spans="1:17" s="110" customFormat="1" ht="15" customHeight="1" x14ac:dyDescent="0.2">
      <c r="A16" s="349"/>
      <c r="B16" s="350" t="s">
        <v>109</v>
      </c>
      <c r="C16" s="346"/>
      <c r="D16" s="346"/>
      <c r="E16" s="347"/>
      <c r="F16" s="535">
        <v>3364</v>
      </c>
      <c r="G16" s="535">
        <v>2960</v>
      </c>
      <c r="H16" s="535">
        <v>3319</v>
      </c>
      <c r="I16" s="535">
        <v>2725</v>
      </c>
      <c r="J16" s="536">
        <v>3361</v>
      </c>
      <c r="K16" s="537">
        <v>3</v>
      </c>
      <c r="L16" s="348">
        <v>8.9259149062778931E-2</v>
      </c>
    </row>
    <row r="17" spans="1:12" s="110" customFormat="1" ht="15" customHeight="1" x14ac:dyDescent="0.2">
      <c r="A17" s="349"/>
      <c r="B17" s="350" t="s">
        <v>110</v>
      </c>
      <c r="C17" s="346"/>
      <c r="D17" s="346"/>
      <c r="E17" s="347"/>
      <c r="F17" s="535">
        <v>476</v>
      </c>
      <c r="G17" s="535">
        <v>452</v>
      </c>
      <c r="H17" s="535">
        <v>268</v>
      </c>
      <c r="I17" s="535">
        <v>280</v>
      </c>
      <c r="J17" s="536">
        <v>371</v>
      </c>
      <c r="K17" s="537">
        <v>105</v>
      </c>
      <c r="L17" s="348">
        <v>28.30188679245283</v>
      </c>
    </row>
    <row r="18" spans="1:12" s="110" customFormat="1" ht="15" customHeight="1" x14ac:dyDescent="0.2">
      <c r="A18" s="349"/>
      <c r="B18" s="350" t="s">
        <v>111</v>
      </c>
      <c r="C18" s="346"/>
      <c r="D18" s="346"/>
      <c r="E18" s="347"/>
      <c r="F18" s="535">
        <v>47</v>
      </c>
      <c r="G18" s="535">
        <v>46</v>
      </c>
      <c r="H18" s="535">
        <v>28</v>
      </c>
      <c r="I18" s="535">
        <v>28</v>
      </c>
      <c r="J18" s="536">
        <v>51</v>
      </c>
      <c r="K18" s="537">
        <v>-4</v>
      </c>
      <c r="L18" s="348">
        <v>-7.8431372549019605</v>
      </c>
    </row>
    <row r="19" spans="1:12" s="110" customFormat="1" ht="15" customHeight="1" x14ac:dyDescent="0.2">
      <c r="A19" s="118" t="s">
        <v>113</v>
      </c>
      <c r="B19" s="119" t="s">
        <v>181</v>
      </c>
      <c r="C19" s="346"/>
      <c r="D19" s="346"/>
      <c r="E19" s="347"/>
      <c r="F19" s="535">
        <v>3275</v>
      </c>
      <c r="G19" s="535">
        <v>2916</v>
      </c>
      <c r="H19" s="535">
        <v>4680</v>
      </c>
      <c r="I19" s="535">
        <v>2575</v>
      </c>
      <c r="J19" s="536">
        <v>3603</v>
      </c>
      <c r="K19" s="537">
        <v>-328</v>
      </c>
      <c r="L19" s="348">
        <v>-9.1035248404107687</v>
      </c>
    </row>
    <row r="20" spans="1:12" s="110" customFormat="1" ht="15" customHeight="1" x14ac:dyDescent="0.2">
      <c r="A20" s="118"/>
      <c r="B20" s="119" t="s">
        <v>182</v>
      </c>
      <c r="C20" s="346"/>
      <c r="D20" s="346"/>
      <c r="E20" s="347"/>
      <c r="F20" s="535">
        <v>1781</v>
      </c>
      <c r="G20" s="535">
        <v>1555</v>
      </c>
      <c r="H20" s="535">
        <v>1672</v>
      </c>
      <c r="I20" s="535">
        <v>1340</v>
      </c>
      <c r="J20" s="536">
        <v>1511</v>
      </c>
      <c r="K20" s="537">
        <v>270</v>
      </c>
      <c r="L20" s="348">
        <v>17.86896095301125</v>
      </c>
    </row>
    <row r="21" spans="1:12" s="110" customFormat="1" ht="15" customHeight="1" x14ac:dyDescent="0.2">
      <c r="A21" s="118" t="s">
        <v>113</v>
      </c>
      <c r="B21" s="119" t="s">
        <v>116</v>
      </c>
      <c r="C21" s="346"/>
      <c r="D21" s="346"/>
      <c r="E21" s="347"/>
      <c r="F21" s="535">
        <v>3308</v>
      </c>
      <c r="G21" s="535">
        <v>3043</v>
      </c>
      <c r="H21" s="535">
        <v>4543</v>
      </c>
      <c r="I21" s="535">
        <v>2534</v>
      </c>
      <c r="J21" s="536">
        <v>3421</v>
      </c>
      <c r="K21" s="537">
        <v>-113</v>
      </c>
      <c r="L21" s="348">
        <v>-3.3031277404267758</v>
      </c>
    </row>
    <row r="22" spans="1:12" s="110" customFormat="1" ht="15" customHeight="1" x14ac:dyDescent="0.2">
      <c r="A22" s="118"/>
      <c r="B22" s="119" t="s">
        <v>117</v>
      </c>
      <c r="C22" s="346"/>
      <c r="D22" s="346"/>
      <c r="E22" s="347"/>
      <c r="F22" s="535">
        <v>1745</v>
      </c>
      <c r="G22" s="535">
        <v>1422</v>
      </c>
      <c r="H22" s="535">
        <v>1799</v>
      </c>
      <c r="I22" s="535">
        <v>1378</v>
      </c>
      <c r="J22" s="536">
        <v>1692</v>
      </c>
      <c r="K22" s="537">
        <v>53</v>
      </c>
      <c r="L22" s="348">
        <v>3.1323877068557922</v>
      </c>
    </row>
    <row r="23" spans="1:12" s="110" customFormat="1" ht="15" customHeight="1" x14ac:dyDescent="0.2">
      <c r="A23" s="351" t="s">
        <v>347</v>
      </c>
      <c r="B23" s="352" t="s">
        <v>193</v>
      </c>
      <c r="C23" s="353"/>
      <c r="D23" s="353"/>
      <c r="E23" s="354"/>
      <c r="F23" s="538">
        <v>121</v>
      </c>
      <c r="G23" s="538">
        <v>171</v>
      </c>
      <c r="H23" s="538">
        <v>1216</v>
      </c>
      <c r="I23" s="538">
        <v>84</v>
      </c>
      <c r="J23" s="539">
        <v>149</v>
      </c>
      <c r="K23" s="540">
        <v>-28</v>
      </c>
      <c r="L23" s="355">
        <v>-18.791946308724832</v>
      </c>
    </row>
    <row r="24" spans="1:12" s="110" customFormat="1" ht="15" customHeight="1" x14ac:dyDescent="0.2">
      <c r="A24" s="639" t="s">
        <v>348</v>
      </c>
      <c r="B24" s="640"/>
      <c r="C24" s="640"/>
      <c r="D24" s="640"/>
      <c r="E24" s="641"/>
      <c r="F24" s="356"/>
      <c r="G24" s="356"/>
      <c r="H24" s="356"/>
      <c r="I24" s="356"/>
      <c r="J24" s="356"/>
      <c r="K24" s="357"/>
      <c r="L24" s="358"/>
    </row>
    <row r="25" spans="1:12" s="110" customFormat="1" ht="15" customHeight="1" x14ac:dyDescent="0.2">
      <c r="A25" s="359" t="s">
        <v>104</v>
      </c>
      <c r="B25" s="360"/>
      <c r="C25" s="361"/>
      <c r="D25" s="361"/>
      <c r="E25" s="362"/>
      <c r="F25" s="541">
        <v>30.5</v>
      </c>
      <c r="G25" s="541">
        <v>35.700000000000003</v>
      </c>
      <c r="H25" s="541">
        <v>39</v>
      </c>
      <c r="I25" s="541">
        <v>34</v>
      </c>
      <c r="J25" s="541">
        <v>33.6</v>
      </c>
      <c r="K25" s="542" t="s">
        <v>349</v>
      </c>
      <c r="L25" s="363">
        <v>-3.1000000000000014</v>
      </c>
    </row>
    <row r="26" spans="1:12" s="110" customFormat="1" ht="15" customHeight="1" x14ac:dyDescent="0.2">
      <c r="A26" s="364" t="s">
        <v>105</v>
      </c>
      <c r="B26" s="365" t="s">
        <v>345</v>
      </c>
      <c r="C26" s="361"/>
      <c r="D26" s="361"/>
      <c r="E26" s="362"/>
      <c r="F26" s="541">
        <v>27</v>
      </c>
      <c r="G26" s="541">
        <v>32.1</v>
      </c>
      <c r="H26" s="541">
        <v>34.200000000000003</v>
      </c>
      <c r="I26" s="541">
        <v>30</v>
      </c>
      <c r="J26" s="543">
        <v>30.8</v>
      </c>
      <c r="K26" s="542" t="s">
        <v>349</v>
      </c>
      <c r="L26" s="363">
        <v>-3.8000000000000007</v>
      </c>
    </row>
    <row r="27" spans="1:12" s="110" customFormat="1" ht="15" customHeight="1" x14ac:dyDescent="0.2">
      <c r="A27" s="364"/>
      <c r="B27" s="365" t="s">
        <v>346</v>
      </c>
      <c r="C27" s="361"/>
      <c r="D27" s="361"/>
      <c r="E27" s="362"/>
      <c r="F27" s="541">
        <v>34.9</v>
      </c>
      <c r="G27" s="541">
        <v>40.4</v>
      </c>
      <c r="H27" s="541">
        <v>44.8</v>
      </c>
      <c r="I27" s="541">
        <v>39.4</v>
      </c>
      <c r="J27" s="541">
        <v>37.6</v>
      </c>
      <c r="K27" s="542" t="s">
        <v>349</v>
      </c>
      <c r="L27" s="363">
        <v>-2.7000000000000028</v>
      </c>
    </row>
    <row r="28" spans="1:12" s="110" customFormat="1" ht="15" customHeight="1" x14ac:dyDescent="0.2">
      <c r="A28" s="364" t="s">
        <v>113</v>
      </c>
      <c r="B28" s="365" t="s">
        <v>108</v>
      </c>
      <c r="C28" s="361"/>
      <c r="D28" s="361"/>
      <c r="E28" s="362"/>
      <c r="F28" s="541">
        <v>42.6</v>
      </c>
      <c r="G28" s="541">
        <v>48.3</v>
      </c>
      <c r="H28" s="541">
        <v>49.9</v>
      </c>
      <c r="I28" s="541">
        <v>46.5</v>
      </c>
      <c r="J28" s="541">
        <v>44.1</v>
      </c>
      <c r="K28" s="542" t="s">
        <v>349</v>
      </c>
      <c r="L28" s="363">
        <v>-1.5</v>
      </c>
    </row>
    <row r="29" spans="1:12" s="110" customFormat="1" ht="11.25" x14ac:dyDescent="0.2">
      <c r="A29" s="364"/>
      <c r="B29" s="365" t="s">
        <v>109</v>
      </c>
      <c r="C29" s="361"/>
      <c r="D29" s="361"/>
      <c r="E29" s="362"/>
      <c r="F29" s="541">
        <v>27.6</v>
      </c>
      <c r="G29" s="541">
        <v>33.200000000000003</v>
      </c>
      <c r="H29" s="541">
        <v>34.1</v>
      </c>
      <c r="I29" s="541">
        <v>30.9</v>
      </c>
      <c r="J29" s="543">
        <v>30.5</v>
      </c>
      <c r="K29" s="542" t="s">
        <v>349</v>
      </c>
      <c r="L29" s="363">
        <v>-2.8999999999999986</v>
      </c>
    </row>
    <row r="30" spans="1:12" s="110" customFormat="1" ht="15" customHeight="1" x14ac:dyDescent="0.2">
      <c r="A30" s="364"/>
      <c r="B30" s="365" t="s">
        <v>110</v>
      </c>
      <c r="C30" s="361"/>
      <c r="D30" s="361"/>
      <c r="E30" s="362"/>
      <c r="F30" s="541">
        <v>22.5</v>
      </c>
      <c r="G30" s="541">
        <v>28.2</v>
      </c>
      <c r="H30" s="541">
        <v>38.6</v>
      </c>
      <c r="I30" s="541">
        <v>28.9</v>
      </c>
      <c r="J30" s="541">
        <v>27.9</v>
      </c>
      <c r="K30" s="542" t="s">
        <v>349</v>
      </c>
      <c r="L30" s="363">
        <v>-5.3999999999999986</v>
      </c>
    </row>
    <row r="31" spans="1:12" s="110" customFormat="1" ht="15" customHeight="1" x14ac:dyDescent="0.2">
      <c r="A31" s="364"/>
      <c r="B31" s="365" t="s">
        <v>111</v>
      </c>
      <c r="C31" s="361"/>
      <c r="D31" s="361"/>
      <c r="E31" s="362"/>
      <c r="F31" s="541">
        <v>48.9</v>
      </c>
      <c r="G31" s="541">
        <v>34.799999999999997</v>
      </c>
      <c r="H31" s="541">
        <v>42.9</v>
      </c>
      <c r="I31" s="541">
        <v>25</v>
      </c>
      <c r="J31" s="541">
        <v>31.4</v>
      </c>
      <c r="K31" s="542" t="s">
        <v>349</v>
      </c>
      <c r="L31" s="363">
        <v>17.5</v>
      </c>
    </row>
    <row r="32" spans="1:12" s="110" customFormat="1" ht="15" customHeight="1" x14ac:dyDescent="0.2">
      <c r="A32" s="366" t="s">
        <v>113</v>
      </c>
      <c r="B32" s="367" t="s">
        <v>181</v>
      </c>
      <c r="C32" s="361"/>
      <c r="D32" s="361"/>
      <c r="E32" s="362"/>
      <c r="F32" s="541">
        <v>26.3</v>
      </c>
      <c r="G32" s="541">
        <v>29.5</v>
      </c>
      <c r="H32" s="541">
        <v>34.4</v>
      </c>
      <c r="I32" s="541">
        <v>28.8</v>
      </c>
      <c r="J32" s="543">
        <v>29.9</v>
      </c>
      <c r="K32" s="542" t="s">
        <v>349</v>
      </c>
      <c r="L32" s="363">
        <v>-3.5999999999999979</v>
      </c>
    </row>
    <row r="33" spans="1:12" s="110" customFormat="1" ht="15" customHeight="1" x14ac:dyDescent="0.2">
      <c r="A33" s="366"/>
      <c r="B33" s="367" t="s">
        <v>182</v>
      </c>
      <c r="C33" s="361"/>
      <c r="D33" s="361"/>
      <c r="E33" s="362"/>
      <c r="F33" s="541">
        <v>38</v>
      </c>
      <c r="G33" s="541">
        <v>46.6</v>
      </c>
      <c r="H33" s="541">
        <v>48.2</v>
      </c>
      <c r="I33" s="541">
        <v>43.6</v>
      </c>
      <c r="J33" s="541">
        <v>41.9</v>
      </c>
      <c r="K33" s="542" t="s">
        <v>349</v>
      </c>
      <c r="L33" s="363">
        <v>-3.8999999999999986</v>
      </c>
    </row>
    <row r="34" spans="1:12" s="368" customFormat="1" ht="15" customHeight="1" x14ac:dyDescent="0.2">
      <c r="A34" s="366" t="s">
        <v>113</v>
      </c>
      <c r="B34" s="367" t="s">
        <v>116</v>
      </c>
      <c r="C34" s="361"/>
      <c r="D34" s="361"/>
      <c r="E34" s="362"/>
      <c r="F34" s="541">
        <v>27.5</v>
      </c>
      <c r="G34" s="541">
        <v>32.9</v>
      </c>
      <c r="H34" s="541">
        <v>40</v>
      </c>
      <c r="I34" s="541">
        <v>32.200000000000003</v>
      </c>
      <c r="J34" s="541">
        <v>30.5</v>
      </c>
      <c r="K34" s="542" t="s">
        <v>349</v>
      </c>
      <c r="L34" s="363">
        <v>-3</v>
      </c>
    </row>
    <row r="35" spans="1:12" s="368" customFormat="1" ht="11.25" x14ac:dyDescent="0.2">
      <c r="A35" s="369"/>
      <c r="B35" s="370" t="s">
        <v>117</v>
      </c>
      <c r="C35" s="371"/>
      <c r="D35" s="371"/>
      <c r="E35" s="372"/>
      <c r="F35" s="544">
        <v>36.200000000000003</v>
      </c>
      <c r="G35" s="544">
        <v>41.3</v>
      </c>
      <c r="H35" s="544">
        <v>36.6</v>
      </c>
      <c r="I35" s="544">
        <v>37.1</v>
      </c>
      <c r="J35" s="545">
        <v>39.700000000000003</v>
      </c>
      <c r="K35" s="546" t="s">
        <v>349</v>
      </c>
      <c r="L35" s="373">
        <v>-3.5</v>
      </c>
    </row>
    <row r="36" spans="1:12" s="368" customFormat="1" ht="15.95" customHeight="1" x14ac:dyDescent="0.2">
      <c r="A36" s="374" t="s">
        <v>350</v>
      </c>
      <c r="B36" s="375"/>
      <c r="C36" s="376"/>
      <c r="D36" s="375"/>
      <c r="E36" s="377"/>
      <c r="F36" s="547">
        <v>4913</v>
      </c>
      <c r="G36" s="547">
        <v>4275</v>
      </c>
      <c r="H36" s="547">
        <v>4954</v>
      </c>
      <c r="I36" s="547">
        <v>3802</v>
      </c>
      <c r="J36" s="547">
        <v>4929</v>
      </c>
      <c r="K36" s="548">
        <v>-16</v>
      </c>
      <c r="L36" s="379">
        <v>-0.32460945425035503</v>
      </c>
    </row>
    <row r="37" spans="1:12" s="368" customFormat="1" ht="15.95" customHeight="1" x14ac:dyDescent="0.2">
      <c r="A37" s="380"/>
      <c r="B37" s="381" t="s">
        <v>113</v>
      </c>
      <c r="C37" s="381" t="s">
        <v>351</v>
      </c>
      <c r="D37" s="381"/>
      <c r="E37" s="382"/>
      <c r="F37" s="547">
        <v>1500</v>
      </c>
      <c r="G37" s="547">
        <v>1527</v>
      </c>
      <c r="H37" s="547">
        <v>1930</v>
      </c>
      <c r="I37" s="547">
        <v>1292</v>
      </c>
      <c r="J37" s="547">
        <v>1654</v>
      </c>
      <c r="K37" s="548">
        <v>-154</v>
      </c>
      <c r="L37" s="379">
        <v>-9.3107617896009671</v>
      </c>
    </row>
    <row r="38" spans="1:12" s="368" customFormat="1" ht="15.95" customHeight="1" x14ac:dyDescent="0.2">
      <c r="A38" s="380"/>
      <c r="B38" s="383" t="s">
        <v>105</v>
      </c>
      <c r="C38" s="383" t="s">
        <v>106</v>
      </c>
      <c r="D38" s="384"/>
      <c r="E38" s="382"/>
      <c r="F38" s="547">
        <v>2731</v>
      </c>
      <c r="G38" s="547">
        <v>2409</v>
      </c>
      <c r="H38" s="547">
        <v>2734</v>
      </c>
      <c r="I38" s="547">
        <v>2197</v>
      </c>
      <c r="J38" s="549">
        <v>2945</v>
      </c>
      <c r="K38" s="548">
        <v>-214</v>
      </c>
      <c r="L38" s="379">
        <v>-7.2665534804753822</v>
      </c>
    </row>
    <row r="39" spans="1:12" s="368" customFormat="1" ht="15.95" customHeight="1" x14ac:dyDescent="0.2">
      <c r="A39" s="380"/>
      <c r="B39" s="384"/>
      <c r="C39" s="381" t="s">
        <v>352</v>
      </c>
      <c r="D39" s="384"/>
      <c r="E39" s="382"/>
      <c r="F39" s="547">
        <v>738</v>
      </c>
      <c r="G39" s="547">
        <v>774</v>
      </c>
      <c r="H39" s="547">
        <v>935</v>
      </c>
      <c r="I39" s="547">
        <v>659</v>
      </c>
      <c r="J39" s="547">
        <v>908</v>
      </c>
      <c r="K39" s="548">
        <v>-170</v>
      </c>
      <c r="L39" s="379">
        <v>-18.722466960352424</v>
      </c>
    </row>
    <row r="40" spans="1:12" s="368" customFormat="1" ht="15.95" customHeight="1" x14ac:dyDescent="0.2">
      <c r="A40" s="380"/>
      <c r="B40" s="383"/>
      <c r="C40" s="383" t="s">
        <v>107</v>
      </c>
      <c r="D40" s="384"/>
      <c r="E40" s="382"/>
      <c r="F40" s="547">
        <v>2182</v>
      </c>
      <c r="G40" s="547">
        <v>1866</v>
      </c>
      <c r="H40" s="547">
        <v>2220</v>
      </c>
      <c r="I40" s="547">
        <v>1605</v>
      </c>
      <c r="J40" s="547">
        <v>1984</v>
      </c>
      <c r="K40" s="548">
        <v>198</v>
      </c>
      <c r="L40" s="379">
        <v>9.9798387096774199</v>
      </c>
    </row>
    <row r="41" spans="1:12" s="368" customFormat="1" ht="24" customHeight="1" x14ac:dyDescent="0.2">
      <c r="A41" s="380"/>
      <c r="B41" s="384"/>
      <c r="C41" s="381" t="s">
        <v>352</v>
      </c>
      <c r="D41" s="384"/>
      <c r="E41" s="382"/>
      <c r="F41" s="547">
        <v>762</v>
      </c>
      <c r="G41" s="547">
        <v>753</v>
      </c>
      <c r="H41" s="547">
        <v>995</v>
      </c>
      <c r="I41" s="547">
        <v>633</v>
      </c>
      <c r="J41" s="549">
        <v>746</v>
      </c>
      <c r="K41" s="548">
        <v>16</v>
      </c>
      <c r="L41" s="379">
        <v>2.1447721179624666</v>
      </c>
    </row>
    <row r="42" spans="1:12" s="110" customFormat="1" ht="15" customHeight="1" x14ac:dyDescent="0.2">
      <c r="A42" s="380"/>
      <c r="B42" s="383" t="s">
        <v>113</v>
      </c>
      <c r="C42" s="383" t="s">
        <v>353</v>
      </c>
      <c r="D42" s="384"/>
      <c r="E42" s="382"/>
      <c r="F42" s="547">
        <v>1056</v>
      </c>
      <c r="G42" s="547">
        <v>848</v>
      </c>
      <c r="H42" s="547">
        <v>1436</v>
      </c>
      <c r="I42" s="547">
        <v>791</v>
      </c>
      <c r="J42" s="547">
        <v>1170</v>
      </c>
      <c r="K42" s="548">
        <v>-114</v>
      </c>
      <c r="L42" s="379">
        <v>-9.7435897435897427</v>
      </c>
    </row>
    <row r="43" spans="1:12" s="110" customFormat="1" ht="15" customHeight="1" x14ac:dyDescent="0.2">
      <c r="A43" s="380"/>
      <c r="B43" s="384"/>
      <c r="C43" s="381" t="s">
        <v>352</v>
      </c>
      <c r="D43" s="384"/>
      <c r="E43" s="382"/>
      <c r="F43" s="547">
        <v>450</v>
      </c>
      <c r="G43" s="547">
        <v>410</v>
      </c>
      <c r="H43" s="547">
        <v>717</v>
      </c>
      <c r="I43" s="547">
        <v>368</v>
      </c>
      <c r="J43" s="547">
        <v>516</v>
      </c>
      <c r="K43" s="548">
        <v>-66</v>
      </c>
      <c r="L43" s="379">
        <v>-12.790697674418604</v>
      </c>
    </row>
    <row r="44" spans="1:12" s="110" customFormat="1" ht="15" customHeight="1" x14ac:dyDescent="0.2">
      <c r="A44" s="380"/>
      <c r="B44" s="383"/>
      <c r="C44" s="365" t="s">
        <v>109</v>
      </c>
      <c r="D44" s="384"/>
      <c r="E44" s="382"/>
      <c r="F44" s="547">
        <v>3334</v>
      </c>
      <c r="G44" s="547">
        <v>2931</v>
      </c>
      <c r="H44" s="547">
        <v>3223</v>
      </c>
      <c r="I44" s="547">
        <v>2703</v>
      </c>
      <c r="J44" s="549">
        <v>3339</v>
      </c>
      <c r="K44" s="548">
        <v>-5</v>
      </c>
      <c r="L44" s="379">
        <v>-0.14974543276430069</v>
      </c>
    </row>
    <row r="45" spans="1:12" s="110" customFormat="1" ht="15" customHeight="1" x14ac:dyDescent="0.2">
      <c r="A45" s="380"/>
      <c r="B45" s="384"/>
      <c r="C45" s="381" t="s">
        <v>352</v>
      </c>
      <c r="D45" s="384"/>
      <c r="E45" s="382"/>
      <c r="F45" s="547">
        <v>920</v>
      </c>
      <c r="G45" s="547">
        <v>974</v>
      </c>
      <c r="H45" s="547">
        <v>1098</v>
      </c>
      <c r="I45" s="547">
        <v>836</v>
      </c>
      <c r="J45" s="547">
        <v>1019</v>
      </c>
      <c r="K45" s="548">
        <v>-99</v>
      </c>
      <c r="L45" s="379">
        <v>-9.7154072620215892</v>
      </c>
    </row>
    <row r="46" spans="1:12" s="110" customFormat="1" ht="15" customHeight="1" x14ac:dyDescent="0.2">
      <c r="A46" s="380"/>
      <c r="B46" s="383"/>
      <c r="C46" s="365" t="s">
        <v>110</v>
      </c>
      <c r="D46" s="384"/>
      <c r="E46" s="382"/>
      <c r="F46" s="547">
        <v>476</v>
      </c>
      <c r="G46" s="547">
        <v>450</v>
      </c>
      <c r="H46" s="547">
        <v>267</v>
      </c>
      <c r="I46" s="547">
        <v>280</v>
      </c>
      <c r="J46" s="547">
        <v>369</v>
      </c>
      <c r="K46" s="548">
        <v>107</v>
      </c>
      <c r="L46" s="379">
        <v>28.997289972899729</v>
      </c>
    </row>
    <row r="47" spans="1:12" s="110" customFormat="1" ht="15" customHeight="1" x14ac:dyDescent="0.2">
      <c r="A47" s="380"/>
      <c r="B47" s="384"/>
      <c r="C47" s="381" t="s">
        <v>352</v>
      </c>
      <c r="D47" s="384"/>
      <c r="E47" s="382"/>
      <c r="F47" s="547">
        <v>107</v>
      </c>
      <c r="G47" s="547">
        <v>127</v>
      </c>
      <c r="H47" s="547">
        <v>103</v>
      </c>
      <c r="I47" s="547">
        <v>81</v>
      </c>
      <c r="J47" s="549">
        <v>103</v>
      </c>
      <c r="K47" s="548">
        <v>4</v>
      </c>
      <c r="L47" s="379">
        <v>3.883495145631068</v>
      </c>
    </row>
    <row r="48" spans="1:12" s="110" customFormat="1" ht="15" customHeight="1" x14ac:dyDescent="0.2">
      <c r="A48" s="380"/>
      <c r="B48" s="384"/>
      <c r="C48" s="365" t="s">
        <v>111</v>
      </c>
      <c r="D48" s="385"/>
      <c r="E48" s="386"/>
      <c r="F48" s="547">
        <v>47</v>
      </c>
      <c r="G48" s="547">
        <v>46</v>
      </c>
      <c r="H48" s="547">
        <v>28</v>
      </c>
      <c r="I48" s="547">
        <v>28</v>
      </c>
      <c r="J48" s="547">
        <v>51</v>
      </c>
      <c r="K48" s="548">
        <v>-4</v>
      </c>
      <c r="L48" s="379">
        <v>-7.8431372549019605</v>
      </c>
    </row>
    <row r="49" spans="1:12" s="110" customFormat="1" ht="15" customHeight="1" x14ac:dyDescent="0.2">
      <c r="A49" s="380"/>
      <c r="B49" s="384"/>
      <c r="C49" s="381" t="s">
        <v>352</v>
      </c>
      <c r="D49" s="384"/>
      <c r="E49" s="382"/>
      <c r="F49" s="547">
        <v>23</v>
      </c>
      <c r="G49" s="547">
        <v>16</v>
      </c>
      <c r="H49" s="547">
        <v>12</v>
      </c>
      <c r="I49" s="547">
        <v>7</v>
      </c>
      <c r="J49" s="547">
        <v>16</v>
      </c>
      <c r="K49" s="548">
        <v>7</v>
      </c>
      <c r="L49" s="379">
        <v>43.75</v>
      </c>
    </row>
    <row r="50" spans="1:12" s="110" customFormat="1" ht="15" customHeight="1" x14ac:dyDescent="0.2">
      <c r="A50" s="380"/>
      <c r="B50" s="383" t="s">
        <v>113</v>
      </c>
      <c r="C50" s="381" t="s">
        <v>181</v>
      </c>
      <c r="D50" s="384"/>
      <c r="E50" s="382"/>
      <c r="F50" s="547">
        <v>3143</v>
      </c>
      <c r="G50" s="547">
        <v>2725</v>
      </c>
      <c r="H50" s="547">
        <v>3321</v>
      </c>
      <c r="I50" s="547">
        <v>2468</v>
      </c>
      <c r="J50" s="549">
        <v>3428</v>
      </c>
      <c r="K50" s="548">
        <v>-285</v>
      </c>
      <c r="L50" s="379">
        <v>-8.3138856476079344</v>
      </c>
    </row>
    <row r="51" spans="1:12" s="110" customFormat="1" ht="15" customHeight="1" x14ac:dyDescent="0.2">
      <c r="A51" s="380"/>
      <c r="B51" s="384"/>
      <c r="C51" s="381" t="s">
        <v>352</v>
      </c>
      <c r="D51" s="384"/>
      <c r="E51" s="382"/>
      <c r="F51" s="547">
        <v>827</v>
      </c>
      <c r="G51" s="547">
        <v>804</v>
      </c>
      <c r="H51" s="547">
        <v>1143</v>
      </c>
      <c r="I51" s="547">
        <v>710</v>
      </c>
      <c r="J51" s="547">
        <v>1025</v>
      </c>
      <c r="K51" s="548">
        <v>-198</v>
      </c>
      <c r="L51" s="379">
        <v>-19.317073170731707</v>
      </c>
    </row>
    <row r="52" spans="1:12" s="110" customFormat="1" ht="15" customHeight="1" x14ac:dyDescent="0.2">
      <c r="A52" s="380"/>
      <c r="B52" s="383"/>
      <c r="C52" s="381" t="s">
        <v>182</v>
      </c>
      <c r="D52" s="384"/>
      <c r="E52" s="382"/>
      <c r="F52" s="547">
        <v>1770</v>
      </c>
      <c r="G52" s="547">
        <v>1550</v>
      </c>
      <c r="H52" s="547">
        <v>1633</v>
      </c>
      <c r="I52" s="547">
        <v>1334</v>
      </c>
      <c r="J52" s="547">
        <v>1501</v>
      </c>
      <c r="K52" s="548">
        <v>269</v>
      </c>
      <c r="L52" s="379">
        <v>17.921385742838108</v>
      </c>
    </row>
    <row r="53" spans="1:12" s="269" customFormat="1" ht="11.25" customHeight="1" x14ac:dyDescent="0.2">
      <c r="A53" s="380"/>
      <c r="B53" s="384"/>
      <c r="C53" s="381" t="s">
        <v>352</v>
      </c>
      <c r="D53" s="384"/>
      <c r="E53" s="382"/>
      <c r="F53" s="547">
        <v>673</v>
      </c>
      <c r="G53" s="547">
        <v>723</v>
      </c>
      <c r="H53" s="547">
        <v>787</v>
      </c>
      <c r="I53" s="547">
        <v>582</v>
      </c>
      <c r="J53" s="549">
        <v>629</v>
      </c>
      <c r="K53" s="548">
        <v>44</v>
      </c>
      <c r="L53" s="379">
        <v>6.995230524642289</v>
      </c>
    </row>
    <row r="54" spans="1:12" s="151" customFormat="1" ht="12.75" customHeight="1" x14ac:dyDescent="0.2">
      <c r="A54" s="380"/>
      <c r="B54" s="383" t="s">
        <v>113</v>
      </c>
      <c r="C54" s="383" t="s">
        <v>116</v>
      </c>
      <c r="D54" s="384"/>
      <c r="E54" s="382"/>
      <c r="F54" s="547">
        <v>3193</v>
      </c>
      <c r="G54" s="547">
        <v>2882</v>
      </c>
      <c r="H54" s="547">
        <v>3327</v>
      </c>
      <c r="I54" s="547">
        <v>2450</v>
      </c>
      <c r="J54" s="547">
        <v>3277</v>
      </c>
      <c r="K54" s="548">
        <v>-84</v>
      </c>
      <c r="L54" s="379">
        <v>-2.5633201098565763</v>
      </c>
    </row>
    <row r="55" spans="1:12" ht="11.25" x14ac:dyDescent="0.2">
      <c r="A55" s="380"/>
      <c r="B55" s="384"/>
      <c r="C55" s="381" t="s">
        <v>352</v>
      </c>
      <c r="D55" s="384"/>
      <c r="E55" s="382"/>
      <c r="F55" s="547">
        <v>877</v>
      </c>
      <c r="G55" s="547">
        <v>948</v>
      </c>
      <c r="H55" s="547">
        <v>1332</v>
      </c>
      <c r="I55" s="547">
        <v>790</v>
      </c>
      <c r="J55" s="547">
        <v>999</v>
      </c>
      <c r="K55" s="548">
        <v>-122</v>
      </c>
      <c r="L55" s="379">
        <v>-12.212212212212211</v>
      </c>
    </row>
    <row r="56" spans="1:12" ht="14.25" customHeight="1" x14ac:dyDescent="0.2">
      <c r="A56" s="380"/>
      <c r="B56" s="384"/>
      <c r="C56" s="383" t="s">
        <v>117</v>
      </c>
      <c r="D56" s="384"/>
      <c r="E56" s="382"/>
      <c r="F56" s="547">
        <v>1717</v>
      </c>
      <c r="G56" s="547">
        <v>1387</v>
      </c>
      <c r="H56" s="547">
        <v>1619</v>
      </c>
      <c r="I56" s="547">
        <v>1349</v>
      </c>
      <c r="J56" s="547">
        <v>1651</v>
      </c>
      <c r="K56" s="548">
        <v>66</v>
      </c>
      <c r="L56" s="379">
        <v>3.9975772259236826</v>
      </c>
    </row>
    <row r="57" spans="1:12" ht="18.75" customHeight="1" x14ac:dyDescent="0.2">
      <c r="A57" s="387"/>
      <c r="B57" s="388"/>
      <c r="C57" s="389" t="s">
        <v>352</v>
      </c>
      <c r="D57" s="388"/>
      <c r="E57" s="390"/>
      <c r="F57" s="550">
        <v>621</v>
      </c>
      <c r="G57" s="551">
        <v>573</v>
      </c>
      <c r="H57" s="551">
        <v>592</v>
      </c>
      <c r="I57" s="551">
        <v>501</v>
      </c>
      <c r="J57" s="551">
        <v>655</v>
      </c>
      <c r="K57" s="552">
        <f t="shared" ref="K57" si="0">IF(OR(F57=".",J57=".")=TRUE,".",IF(OR(F57="*",J57="*")=TRUE,"*",IF(AND(F57="-",J57="-")=TRUE,"-",IF(AND(ISNUMBER(J57),ISNUMBER(F57))=TRUE,IF(F57-J57=0,0,F57-J57),IF(ISNUMBER(F57)=TRUE,F57,-J57)))))</f>
        <v>-34</v>
      </c>
      <c r="L57" s="391">
        <f t="shared" ref="L57" si="1">IF(K57 =".",".",IF(K57 ="*","*",IF(K57="-","-",IF(K57=0,0,IF(OR(J57="-",J57=".",F57="-",F57=".")=TRUE,"X",IF(J57=0,"0,0",IF(ABS(K57*100/J57)&gt;250,".X",(K57*100/J57))))))))</f>
        <v>-5.1908396946564883</v>
      </c>
    </row>
    <row r="58" spans="1:12" ht="11.25" x14ac:dyDescent="0.2">
      <c r="A58" s="392"/>
      <c r="B58" s="384"/>
      <c r="C58" s="381"/>
      <c r="D58" s="384"/>
      <c r="E58" s="384"/>
      <c r="F58" s="393"/>
      <c r="G58" s="393"/>
      <c r="H58" s="393"/>
      <c r="I58" s="378"/>
      <c r="J58" s="393"/>
      <c r="K58" s="394"/>
      <c r="L58" s="269" t="s">
        <v>45</v>
      </c>
    </row>
    <row r="59" spans="1:12" ht="20.25" customHeight="1" x14ac:dyDescent="0.2">
      <c r="A59" s="642" t="s">
        <v>354</v>
      </c>
      <c r="B59" s="643"/>
      <c r="C59" s="643"/>
      <c r="D59" s="642"/>
      <c r="E59" s="643"/>
      <c r="F59" s="643"/>
      <c r="G59" s="643"/>
      <c r="H59" s="643"/>
      <c r="I59" s="643"/>
      <c r="J59" s="643"/>
      <c r="K59" s="643"/>
      <c r="L59" s="643"/>
    </row>
    <row r="60" spans="1:12" ht="11.25" customHeight="1" x14ac:dyDescent="0.2">
      <c r="A60" s="644" t="s">
        <v>355</v>
      </c>
      <c r="B60" s="645"/>
      <c r="C60" s="645"/>
      <c r="D60" s="645"/>
      <c r="E60" s="645"/>
      <c r="F60" s="645"/>
      <c r="G60" s="645"/>
      <c r="H60" s="645"/>
      <c r="I60" s="645"/>
      <c r="J60" s="645"/>
      <c r="K60" s="645"/>
      <c r="L60" s="645"/>
    </row>
    <row r="61" spans="1:12" ht="12.75" customHeight="1" x14ac:dyDescent="0.2">
      <c r="A61" s="646" t="s">
        <v>356</v>
      </c>
      <c r="B61" s="647"/>
      <c r="C61" s="647"/>
      <c r="D61" s="647"/>
      <c r="E61" s="647"/>
      <c r="F61" s="647"/>
      <c r="G61" s="647"/>
      <c r="H61" s="647"/>
      <c r="I61" s="647"/>
      <c r="J61" s="647"/>
      <c r="K61" s="647"/>
      <c r="L61" s="647"/>
    </row>
    <row r="62" spans="1:12" ht="15.95" customHeight="1" x14ac:dyDescent="0.2">
      <c r="A62" s="395"/>
      <c r="B62" s="395"/>
      <c r="C62" s="395"/>
      <c r="D62" s="395"/>
      <c r="E62" s="395"/>
      <c r="F62" s="395"/>
      <c r="G62" s="395"/>
      <c r="H62" s="395"/>
      <c r="I62" s="395"/>
      <c r="J62" s="396"/>
      <c r="K62" s="396"/>
      <c r="L62" s="397"/>
    </row>
    <row r="63" spans="1:12" ht="15.95" customHeight="1" x14ac:dyDescent="0.2">
      <c r="A63" s="397"/>
      <c r="B63" s="398"/>
      <c r="C63" s="397"/>
      <c r="D63" s="398"/>
      <c r="E63" s="398"/>
      <c r="F63" s="396"/>
      <c r="G63" s="396"/>
      <c r="H63" s="396"/>
      <c r="I63" s="396"/>
      <c r="J63" s="396"/>
      <c r="K63" s="396"/>
      <c r="L63" s="399"/>
    </row>
    <row r="64" spans="1:12" ht="15.95" customHeight="1" x14ac:dyDescent="0.2">
      <c r="A64" s="397"/>
      <c r="B64" s="398"/>
      <c r="C64" s="397"/>
      <c r="D64" s="398"/>
      <c r="E64" s="398"/>
      <c r="F64" s="396"/>
      <c r="G64" s="396"/>
      <c r="H64" s="396"/>
      <c r="I64" s="396"/>
      <c r="J64" s="396"/>
      <c r="K64" s="396"/>
      <c r="L64" s="399"/>
    </row>
    <row r="65" spans="12:12" ht="15.95" customHeight="1" x14ac:dyDescent="0.2">
      <c r="L65" s="400"/>
    </row>
  </sheetData>
  <mergeCells count="16">
    <mergeCell ref="A11:E11"/>
    <mergeCell ref="A24:E24"/>
    <mergeCell ref="A59:L59"/>
    <mergeCell ref="A60:L60"/>
    <mergeCell ref="A61:L61"/>
    <mergeCell ref="A3:L3"/>
    <mergeCell ref="A5:D5"/>
    <mergeCell ref="A7:E10"/>
    <mergeCell ref="F7:L7"/>
    <mergeCell ref="F8:F9"/>
    <mergeCell ref="G8:G9"/>
    <mergeCell ref="H8:H9"/>
    <mergeCell ref="I8:I9"/>
    <mergeCell ref="J8:J9"/>
    <mergeCell ref="K8:L8"/>
    <mergeCell ref="A6:L6"/>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555" customFormat="1" ht="35.1" customHeight="1" x14ac:dyDescent="0.25">
      <c r="A6" s="634" t="s">
        <v>520</v>
      </c>
      <c r="B6" s="634"/>
      <c r="C6" s="634"/>
      <c r="D6" s="634"/>
      <c r="E6" s="634"/>
      <c r="F6" s="634"/>
      <c r="G6" s="634"/>
      <c r="H6" s="634"/>
      <c r="I6" s="634"/>
      <c r="J6" s="634"/>
      <c r="K6" s="554"/>
      <c r="L6" s="554"/>
    </row>
    <row r="7" spans="1:15" s="91" customFormat="1" ht="24.95" customHeight="1" x14ac:dyDescent="0.2">
      <c r="A7" s="588" t="s">
        <v>213</v>
      </c>
      <c r="B7" s="589"/>
      <c r="C7" s="582" t="s">
        <v>94</v>
      </c>
      <c r="D7" s="648" t="s">
        <v>358</v>
      </c>
      <c r="E7" s="649"/>
      <c r="F7" s="649"/>
      <c r="G7" s="649"/>
      <c r="H7" s="650"/>
      <c r="I7" s="651" t="s">
        <v>359</v>
      </c>
      <c r="J7" s="652"/>
      <c r="K7" s="96"/>
      <c r="L7" s="96"/>
      <c r="M7" s="96"/>
      <c r="N7" s="96"/>
      <c r="O7" s="96"/>
    </row>
    <row r="8" spans="1:15" ht="21.75" customHeight="1" x14ac:dyDescent="0.2">
      <c r="A8" s="616"/>
      <c r="B8" s="617"/>
      <c r="C8" s="583"/>
      <c r="D8" s="592" t="s">
        <v>335</v>
      </c>
      <c r="E8" s="592" t="s">
        <v>337</v>
      </c>
      <c r="F8" s="592" t="s">
        <v>338</v>
      </c>
      <c r="G8" s="592" t="s">
        <v>339</v>
      </c>
      <c r="H8" s="592" t="s">
        <v>340</v>
      </c>
      <c r="I8" s="653"/>
      <c r="J8" s="654"/>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5056</v>
      </c>
      <c r="E11" s="114">
        <v>4471</v>
      </c>
      <c r="F11" s="114">
        <v>6352</v>
      </c>
      <c r="G11" s="114">
        <v>3915</v>
      </c>
      <c r="H11" s="140">
        <v>5114</v>
      </c>
      <c r="I11" s="115">
        <v>-58</v>
      </c>
      <c r="J11" s="116">
        <v>-1.1341415721548689</v>
      </c>
    </row>
    <row r="12" spans="1:15" s="110" customFormat="1" ht="24.95" customHeight="1" x14ac:dyDescent="0.2">
      <c r="A12" s="193" t="s">
        <v>132</v>
      </c>
      <c r="B12" s="194" t="s">
        <v>133</v>
      </c>
      <c r="C12" s="113">
        <v>0.90981012658227844</v>
      </c>
      <c r="D12" s="115">
        <v>46</v>
      </c>
      <c r="E12" s="114">
        <v>19</v>
      </c>
      <c r="F12" s="114">
        <v>52</v>
      </c>
      <c r="G12" s="114">
        <v>26</v>
      </c>
      <c r="H12" s="140">
        <v>73</v>
      </c>
      <c r="I12" s="115">
        <v>-27</v>
      </c>
      <c r="J12" s="116">
        <v>-36.986301369863014</v>
      </c>
    </row>
    <row r="13" spans="1:15" s="110" customFormat="1" ht="24.95" customHeight="1" x14ac:dyDescent="0.2">
      <c r="A13" s="193" t="s">
        <v>134</v>
      </c>
      <c r="B13" s="199" t="s">
        <v>214</v>
      </c>
      <c r="C13" s="113">
        <v>0.19778481012658228</v>
      </c>
      <c r="D13" s="115">
        <v>10</v>
      </c>
      <c r="E13" s="114">
        <v>13</v>
      </c>
      <c r="F13" s="114">
        <v>37</v>
      </c>
      <c r="G13" s="114">
        <v>16</v>
      </c>
      <c r="H13" s="140">
        <v>14</v>
      </c>
      <c r="I13" s="115">
        <v>-4</v>
      </c>
      <c r="J13" s="116">
        <v>-28.571428571428573</v>
      </c>
    </row>
    <row r="14" spans="1:15" s="287" customFormat="1" ht="24.95" customHeight="1" x14ac:dyDescent="0.2">
      <c r="A14" s="193" t="s">
        <v>215</v>
      </c>
      <c r="B14" s="199" t="s">
        <v>137</v>
      </c>
      <c r="C14" s="113">
        <v>18.413765822784811</v>
      </c>
      <c r="D14" s="115">
        <v>931</v>
      </c>
      <c r="E14" s="114">
        <v>578</v>
      </c>
      <c r="F14" s="114">
        <v>1251</v>
      </c>
      <c r="G14" s="114">
        <v>644</v>
      </c>
      <c r="H14" s="140">
        <v>1119</v>
      </c>
      <c r="I14" s="115">
        <v>-188</v>
      </c>
      <c r="J14" s="116">
        <v>-16.800714924039323</v>
      </c>
      <c r="K14" s="110"/>
      <c r="L14" s="110"/>
      <c r="M14" s="110"/>
      <c r="N14" s="110"/>
      <c r="O14" s="110"/>
    </row>
    <row r="15" spans="1:15" s="110" customFormat="1" ht="24.95" customHeight="1" x14ac:dyDescent="0.2">
      <c r="A15" s="193" t="s">
        <v>216</v>
      </c>
      <c r="B15" s="199" t="s">
        <v>217</v>
      </c>
      <c r="C15" s="113">
        <v>4.8061708860759493</v>
      </c>
      <c r="D15" s="115">
        <v>243</v>
      </c>
      <c r="E15" s="114">
        <v>200</v>
      </c>
      <c r="F15" s="114">
        <v>252</v>
      </c>
      <c r="G15" s="114">
        <v>157</v>
      </c>
      <c r="H15" s="140">
        <v>241</v>
      </c>
      <c r="I15" s="115">
        <v>2</v>
      </c>
      <c r="J15" s="116">
        <v>0.82987551867219922</v>
      </c>
    </row>
    <row r="16" spans="1:15" s="287" customFormat="1" ht="24.95" customHeight="1" x14ac:dyDescent="0.2">
      <c r="A16" s="193" t="s">
        <v>218</v>
      </c>
      <c r="B16" s="199" t="s">
        <v>141</v>
      </c>
      <c r="C16" s="113">
        <v>10.561708860759493</v>
      </c>
      <c r="D16" s="115">
        <v>534</v>
      </c>
      <c r="E16" s="114">
        <v>296</v>
      </c>
      <c r="F16" s="114">
        <v>835</v>
      </c>
      <c r="G16" s="114">
        <v>401</v>
      </c>
      <c r="H16" s="140">
        <v>750</v>
      </c>
      <c r="I16" s="115">
        <v>-216</v>
      </c>
      <c r="J16" s="116">
        <v>-28.8</v>
      </c>
      <c r="K16" s="110"/>
      <c r="L16" s="110"/>
      <c r="M16" s="110"/>
      <c r="N16" s="110"/>
      <c r="O16" s="110"/>
    </row>
    <row r="17" spans="1:15" s="110" customFormat="1" ht="24.95" customHeight="1" x14ac:dyDescent="0.2">
      <c r="A17" s="193" t="s">
        <v>142</v>
      </c>
      <c r="B17" s="199" t="s">
        <v>220</v>
      </c>
      <c r="C17" s="113">
        <v>3.0458860759493671</v>
      </c>
      <c r="D17" s="115">
        <v>154</v>
      </c>
      <c r="E17" s="114">
        <v>82</v>
      </c>
      <c r="F17" s="114">
        <v>164</v>
      </c>
      <c r="G17" s="114">
        <v>86</v>
      </c>
      <c r="H17" s="140">
        <v>128</v>
      </c>
      <c r="I17" s="115">
        <v>26</v>
      </c>
      <c r="J17" s="116">
        <v>20.3125</v>
      </c>
    </row>
    <row r="18" spans="1:15" s="287" customFormat="1" ht="24.95" customHeight="1" x14ac:dyDescent="0.2">
      <c r="A18" s="201" t="s">
        <v>144</v>
      </c>
      <c r="B18" s="202" t="s">
        <v>145</v>
      </c>
      <c r="C18" s="113">
        <v>7.3971518987341769</v>
      </c>
      <c r="D18" s="115">
        <v>374</v>
      </c>
      <c r="E18" s="114">
        <v>183</v>
      </c>
      <c r="F18" s="114">
        <v>381</v>
      </c>
      <c r="G18" s="114">
        <v>252</v>
      </c>
      <c r="H18" s="140">
        <v>358</v>
      </c>
      <c r="I18" s="115">
        <v>16</v>
      </c>
      <c r="J18" s="116">
        <v>4.4692737430167595</v>
      </c>
      <c r="K18" s="110"/>
      <c r="L18" s="110"/>
      <c r="M18" s="110"/>
      <c r="N18" s="110"/>
      <c r="O18" s="110"/>
    </row>
    <row r="19" spans="1:15" s="110" customFormat="1" ht="24.95" customHeight="1" x14ac:dyDescent="0.2">
      <c r="A19" s="193" t="s">
        <v>146</v>
      </c>
      <c r="B19" s="199" t="s">
        <v>147</v>
      </c>
      <c r="C19" s="113">
        <v>15.268987341772151</v>
      </c>
      <c r="D19" s="115">
        <v>772</v>
      </c>
      <c r="E19" s="114">
        <v>901</v>
      </c>
      <c r="F19" s="114">
        <v>1197</v>
      </c>
      <c r="G19" s="114">
        <v>789</v>
      </c>
      <c r="H19" s="140">
        <v>815</v>
      </c>
      <c r="I19" s="115">
        <v>-43</v>
      </c>
      <c r="J19" s="116">
        <v>-5.2760736196319016</v>
      </c>
    </row>
    <row r="20" spans="1:15" s="287" customFormat="1" ht="24.95" customHeight="1" x14ac:dyDescent="0.2">
      <c r="A20" s="193" t="s">
        <v>148</v>
      </c>
      <c r="B20" s="199" t="s">
        <v>149</v>
      </c>
      <c r="C20" s="113">
        <v>11.708860759493671</v>
      </c>
      <c r="D20" s="115">
        <v>592</v>
      </c>
      <c r="E20" s="114">
        <v>904</v>
      </c>
      <c r="F20" s="114">
        <v>627</v>
      </c>
      <c r="G20" s="114">
        <v>448</v>
      </c>
      <c r="H20" s="140">
        <v>541</v>
      </c>
      <c r="I20" s="115">
        <v>51</v>
      </c>
      <c r="J20" s="116">
        <v>9.426987060998151</v>
      </c>
      <c r="K20" s="110"/>
      <c r="L20" s="110"/>
      <c r="M20" s="110"/>
      <c r="N20" s="110"/>
      <c r="O20" s="110"/>
    </row>
    <row r="21" spans="1:15" s="110" customFormat="1" ht="24.95" customHeight="1" x14ac:dyDescent="0.2">
      <c r="A21" s="201" t="s">
        <v>150</v>
      </c>
      <c r="B21" s="202" t="s">
        <v>151</v>
      </c>
      <c r="C21" s="113">
        <v>6.8631329113924053</v>
      </c>
      <c r="D21" s="115">
        <v>347</v>
      </c>
      <c r="E21" s="114">
        <v>310</v>
      </c>
      <c r="F21" s="114">
        <v>300</v>
      </c>
      <c r="G21" s="114">
        <v>297</v>
      </c>
      <c r="H21" s="140">
        <v>268</v>
      </c>
      <c r="I21" s="115">
        <v>79</v>
      </c>
      <c r="J21" s="116">
        <v>29.477611940298509</v>
      </c>
    </row>
    <row r="22" spans="1:15" s="110" customFormat="1" ht="24.95" customHeight="1" x14ac:dyDescent="0.2">
      <c r="A22" s="201" t="s">
        <v>152</v>
      </c>
      <c r="B22" s="199" t="s">
        <v>153</v>
      </c>
      <c r="C22" s="113">
        <v>1.0680379746835442</v>
      </c>
      <c r="D22" s="115">
        <v>54</v>
      </c>
      <c r="E22" s="114">
        <v>42</v>
      </c>
      <c r="F22" s="114">
        <v>80</v>
      </c>
      <c r="G22" s="114">
        <v>50</v>
      </c>
      <c r="H22" s="140">
        <v>64</v>
      </c>
      <c r="I22" s="115">
        <v>-10</v>
      </c>
      <c r="J22" s="116">
        <v>-15.625</v>
      </c>
    </row>
    <row r="23" spans="1:15" s="110" customFormat="1" ht="24.95" customHeight="1" x14ac:dyDescent="0.2">
      <c r="A23" s="193" t="s">
        <v>154</v>
      </c>
      <c r="B23" s="199" t="s">
        <v>155</v>
      </c>
      <c r="C23" s="113">
        <v>0.77136075949367089</v>
      </c>
      <c r="D23" s="115">
        <v>39</v>
      </c>
      <c r="E23" s="114">
        <v>23</v>
      </c>
      <c r="F23" s="114">
        <v>51</v>
      </c>
      <c r="G23" s="114">
        <v>12</v>
      </c>
      <c r="H23" s="140">
        <v>44</v>
      </c>
      <c r="I23" s="115">
        <v>-5</v>
      </c>
      <c r="J23" s="116">
        <v>-11.363636363636363</v>
      </c>
    </row>
    <row r="24" spans="1:15" s="110" customFormat="1" ht="24.95" customHeight="1" x14ac:dyDescent="0.2">
      <c r="A24" s="193" t="s">
        <v>156</v>
      </c>
      <c r="B24" s="199" t="s">
        <v>221</v>
      </c>
      <c r="C24" s="113">
        <v>5.537974683544304</v>
      </c>
      <c r="D24" s="115">
        <v>280</v>
      </c>
      <c r="E24" s="114">
        <v>219</v>
      </c>
      <c r="F24" s="114">
        <v>288</v>
      </c>
      <c r="G24" s="114">
        <v>172</v>
      </c>
      <c r="H24" s="140">
        <v>372</v>
      </c>
      <c r="I24" s="115">
        <v>-92</v>
      </c>
      <c r="J24" s="116">
        <v>-24.731182795698924</v>
      </c>
    </row>
    <row r="25" spans="1:15" s="110" customFormat="1" ht="24.95" customHeight="1" x14ac:dyDescent="0.2">
      <c r="A25" s="193" t="s">
        <v>222</v>
      </c>
      <c r="B25" s="204" t="s">
        <v>159</v>
      </c>
      <c r="C25" s="113">
        <v>7.1202531645569618</v>
      </c>
      <c r="D25" s="115">
        <v>360</v>
      </c>
      <c r="E25" s="114">
        <v>267</v>
      </c>
      <c r="F25" s="114">
        <v>369</v>
      </c>
      <c r="G25" s="114">
        <v>247</v>
      </c>
      <c r="H25" s="140">
        <v>301</v>
      </c>
      <c r="I25" s="115">
        <v>59</v>
      </c>
      <c r="J25" s="116">
        <v>19.601328903654483</v>
      </c>
    </row>
    <row r="26" spans="1:15" s="110" customFormat="1" ht="24.95" customHeight="1" x14ac:dyDescent="0.2">
      <c r="A26" s="201">
        <v>782.78300000000002</v>
      </c>
      <c r="B26" s="203" t="s">
        <v>160</v>
      </c>
      <c r="C26" s="113">
        <v>5.0237341772151902</v>
      </c>
      <c r="D26" s="115">
        <v>254</v>
      </c>
      <c r="E26" s="114">
        <v>216</v>
      </c>
      <c r="F26" s="114">
        <v>386</v>
      </c>
      <c r="G26" s="114">
        <v>306</v>
      </c>
      <c r="H26" s="140">
        <v>398</v>
      </c>
      <c r="I26" s="115">
        <v>-144</v>
      </c>
      <c r="J26" s="116">
        <v>-36.180904522613062</v>
      </c>
    </row>
    <row r="27" spans="1:15" s="110" customFormat="1" ht="24.95" customHeight="1" x14ac:dyDescent="0.2">
      <c r="A27" s="193" t="s">
        <v>161</v>
      </c>
      <c r="B27" s="199" t="s">
        <v>162</v>
      </c>
      <c r="C27" s="113">
        <v>1.6218354430379747</v>
      </c>
      <c r="D27" s="115">
        <v>82</v>
      </c>
      <c r="E27" s="114">
        <v>74</v>
      </c>
      <c r="F27" s="114">
        <v>166</v>
      </c>
      <c r="G27" s="114">
        <v>66</v>
      </c>
      <c r="H27" s="140">
        <v>66</v>
      </c>
      <c r="I27" s="115">
        <v>16</v>
      </c>
      <c r="J27" s="116">
        <v>24.242424242424242</v>
      </c>
    </row>
    <row r="28" spans="1:15" s="110" customFormat="1" ht="24.95" customHeight="1" x14ac:dyDescent="0.2">
      <c r="A28" s="193" t="s">
        <v>163</v>
      </c>
      <c r="B28" s="199" t="s">
        <v>164</v>
      </c>
      <c r="C28" s="113">
        <v>2.4723101265822787</v>
      </c>
      <c r="D28" s="115">
        <v>125</v>
      </c>
      <c r="E28" s="114">
        <v>127</v>
      </c>
      <c r="F28" s="114">
        <v>306</v>
      </c>
      <c r="G28" s="114">
        <v>92</v>
      </c>
      <c r="H28" s="140">
        <v>124</v>
      </c>
      <c r="I28" s="115">
        <v>1</v>
      </c>
      <c r="J28" s="116">
        <v>0.80645161290322576</v>
      </c>
    </row>
    <row r="29" spans="1:15" s="110" customFormat="1" ht="24.95" customHeight="1" x14ac:dyDescent="0.2">
      <c r="A29" s="193">
        <v>86</v>
      </c>
      <c r="B29" s="199" t="s">
        <v>165</v>
      </c>
      <c r="C29" s="113">
        <v>6.2104430379746836</v>
      </c>
      <c r="D29" s="115">
        <v>314</v>
      </c>
      <c r="E29" s="114">
        <v>212</v>
      </c>
      <c r="F29" s="114">
        <v>273</v>
      </c>
      <c r="G29" s="114">
        <v>172</v>
      </c>
      <c r="H29" s="140">
        <v>215</v>
      </c>
      <c r="I29" s="115">
        <v>99</v>
      </c>
      <c r="J29" s="116">
        <v>46.046511627906973</v>
      </c>
    </row>
    <row r="30" spans="1:15" s="110" customFormat="1" ht="24.95" customHeight="1" x14ac:dyDescent="0.2">
      <c r="A30" s="193">
        <v>87.88</v>
      </c>
      <c r="B30" s="204" t="s">
        <v>166</v>
      </c>
      <c r="C30" s="113">
        <v>6.1313291139240507</v>
      </c>
      <c r="D30" s="115">
        <v>310</v>
      </c>
      <c r="E30" s="114">
        <v>256</v>
      </c>
      <c r="F30" s="114">
        <v>337</v>
      </c>
      <c r="G30" s="114">
        <v>212</v>
      </c>
      <c r="H30" s="140">
        <v>211</v>
      </c>
      <c r="I30" s="115">
        <v>99</v>
      </c>
      <c r="J30" s="116">
        <v>46.919431279620852</v>
      </c>
    </row>
    <row r="31" spans="1:15" s="110" customFormat="1" ht="24.95" customHeight="1" x14ac:dyDescent="0.2">
      <c r="A31" s="193" t="s">
        <v>167</v>
      </c>
      <c r="B31" s="199" t="s">
        <v>168</v>
      </c>
      <c r="C31" s="113">
        <v>3.2832278481012658</v>
      </c>
      <c r="D31" s="115">
        <v>166</v>
      </c>
      <c r="E31" s="114">
        <v>126</v>
      </c>
      <c r="F31" s="114">
        <v>251</v>
      </c>
      <c r="G31" s="114">
        <v>114</v>
      </c>
      <c r="H31" s="140">
        <v>131</v>
      </c>
      <c r="I31" s="115">
        <v>35</v>
      </c>
      <c r="J31" s="116">
        <v>26.717557251908396</v>
      </c>
    </row>
    <row r="32" spans="1:15" s="110" customFormat="1" ht="24.95" customHeight="1" x14ac:dyDescent="0.2">
      <c r="A32" s="193"/>
      <c r="B32" s="204" t="s">
        <v>169</v>
      </c>
      <c r="C32" s="113" t="s">
        <v>513</v>
      </c>
      <c r="D32" s="115" t="s">
        <v>513</v>
      </c>
      <c r="E32" s="114" t="s">
        <v>513</v>
      </c>
      <c r="F32" s="114">
        <v>0</v>
      </c>
      <c r="G32" s="114">
        <v>0</v>
      </c>
      <c r="H32" s="140">
        <v>0</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0.90981012658227844</v>
      </c>
      <c r="D34" s="115">
        <v>46</v>
      </c>
      <c r="E34" s="114">
        <v>19</v>
      </c>
      <c r="F34" s="114">
        <v>52</v>
      </c>
      <c r="G34" s="114">
        <v>26</v>
      </c>
      <c r="H34" s="140">
        <v>73</v>
      </c>
      <c r="I34" s="115">
        <v>-27</v>
      </c>
      <c r="J34" s="116">
        <v>-36.986301369863014</v>
      </c>
    </row>
    <row r="35" spans="1:10" s="110" customFormat="1" ht="24.95" customHeight="1" x14ac:dyDescent="0.2">
      <c r="A35" s="292" t="s">
        <v>171</v>
      </c>
      <c r="B35" s="293" t="s">
        <v>172</v>
      </c>
      <c r="C35" s="113">
        <v>26.008702531645568</v>
      </c>
      <c r="D35" s="115">
        <v>1315</v>
      </c>
      <c r="E35" s="114">
        <v>774</v>
      </c>
      <c r="F35" s="114">
        <v>1669</v>
      </c>
      <c r="G35" s="114">
        <v>912</v>
      </c>
      <c r="H35" s="140">
        <v>1491</v>
      </c>
      <c r="I35" s="115">
        <v>-176</v>
      </c>
      <c r="J35" s="116">
        <v>-11.804158283031523</v>
      </c>
    </row>
    <row r="36" spans="1:10" s="110" customFormat="1" ht="24.95" customHeight="1" x14ac:dyDescent="0.2">
      <c r="A36" s="294" t="s">
        <v>173</v>
      </c>
      <c r="B36" s="295" t="s">
        <v>174</v>
      </c>
      <c r="C36" s="125">
        <v>73.081487341772146</v>
      </c>
      <c r="D36" s="143">
        <v>3695</v>
      </c>
      <c r="E36" s="144">
        <v>3677</v>
      </c>
      <c r="F36" s="144">
        <v>4631</v>
      </c>
      <c r="G36" s="144">
        <v>2977</v>
      </c>
      <c r="H36" s="145">
        <v>3550</v>
      </c>
      <c r="I36" s="143">
        <v>145</v>
      </c>
      <c r="J36" s="146">
        <v>4.084507042253521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55" t="s">
        <v>360</v>
      </c>
      <c r="B39" s="656"/>
      <c r="C39" s="656"/>
      <c r="D39" s="656"/>
      <c r="E39" s="656"/>
      <c r="F39" s="656"/>
      <c r="G39" s="656"/>
      <c r="H39" s="656"/>
      <c r="I39" s="656"/>
      <c r="J39" s="656"/>
    </row>
    <row r="40" spans="1:10" ht="31.5" customHeight="1" x14ac:dyDescent="0.2">
      <c r="A40" s="657" t="s">
        <v>361</v>
      </c>
      <c r="B40" s="657"/>
      <c r="C40" s="657"/>
      <c r="D40" s="657"/>
      <c r="E40" s="657"/>
      <c r="F40" s="657"/>
      <c r="G40" s="657"/>
      <c r="H40" s="657"/>
      <c r="I40" s="657"/>
      <c r="J40" s="657"/>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35.1" customHeight="1" x14ac:dyDescent="0.2">
      <c r="A6" s="634" t="s">
        <v>520</v>
      </c>
      <c r="B6" s="634"/>
      <c r="C6" s="634"/>
      <c r="D6" s="634"/>
      <c r="E6" s="634"/>
      <c r="F6" s="634"/>
      <c r="G6" s="634"/>
      <c r="H6" s="634"/>
      <c r="I6" s="634"/>
      <c r="J6" s="634"/>
      <c r="K6" s="634"/>
    </row>
    <row r="7" spans="1:15" s="91" customFormat="1" ht="24.95" customHeight="1" x14ac:dyDescent="0.2">
      <c r="A7" s="588" t="s">
        <v>332</v>
      </c>
      <c r="B7" s="577"/>
      <c r="C7" s="577"/>
      <c r="D7" s="582" t="s">
        <v>94</v>
      </c>
      <c r="E7" s="658" t="s">
        <v>363</v>
      </c>
      <c r="F7" s="586"/>
      <c r="G7" s="586"/>
      <c r="H7" s="586"/>
      <c r="I7" s="587"/>
      <c r="J7" s="651" t="s">
        <v>359</v>
      </c>
      <c r="K7" s="652"/>
      <c r="L7" s="96"/>
      <c r="M7" s="96"/>
      <c r="N7" s="96"/>
      <c r="O7" s="96"/>
    </row>
    <row r="8" spans="1:15" ht="21.75" customHeight="1" x14ac:dyDescent="0.2">
      <c r="A8" s="578"/>
      <c r="B8" s="579"/>
      <c r="C8" s="579"/>
      <c r="D8" s="583"/>
      <c r="E8" s="592" t="s">
        <v>335</v>
      </c>
      <c r="F8" s="592" t="s">
        <v>337</v>
      </c>
      <c r="G8" s="592" t="s">
        <v>338</v>
      </c>
      <c r="H8" s="592" t="s">
        <v>339</v>
      </c>
      <c r="I8" s="592" t="s">
        <v>340</v>
      </c>
      <c r="J8" s="653"/>
      <c r="K8" s="654"/>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5056</v>
      </c>
      <c r="F11" s="264">
        <v>4471</v>
      </c>
      <c r="G11" s="264">
        <v>6352</v>
      </c>
      <c r="H11" s="264">
        <v>3915</v>
      </c>
      <c r="I11" s="265">
        <v>5114</v>
      </c>
      <c r="J11" s="263">
        <v>-58</v>
      </c>
      <c r="K11" s="266">
        <v>-1.1341415721548689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27.452531645569621</v>
      </c>
      <c r="E13" s="115">
        <v>1388</v>
      </c>
      <c r="F13" s="114">
        <v>1170</v>
      </c>
      <c r="G13" s="114">
        <v>1407</v>
      </c>
      <c r="H13" s="114">
        <v>1073</v>
      </c>
      <c r="I13" s="140">
        <v>1350</v>
      </c>
      <c r="J13" s="115">
        <v>38</v>
      </c>
      <c r="K13" s="116">
        <v>2.8148148148148149</v>
      </c>
    </row>
    <row r="14" spans="1:15" ht="15.95" customHeight="1" x14ac:dyDescent="0.2">
      <c r="A14" s="306" t="s">
        <v>230</v>
      </c>
      <c r="B14" s="307"/>
      <c r="C14" s="308"/>
      <c r="D14" s="113">
        <v>55.973101265822784</v>
      </c>
      <c r="E14" s="115">
        <v>2830</v>
      </c>
      <c r="F14" s="114">
        <v>2593</v>
      </c>
      <c r="G14" s="114">
        <v>4069</v>
      </c>
      <c r="H14" s="114">
        <v>2313</v>
      </c>
      <c r="I14" s="140">
        <v>3000</v>
      </c>
      <c r="J14" s="115">
        <v>-170</v>
      </c>
      <c r="K14" s="116">
        <v>-5.666666666666667</v>
      </c>
    </row>
    <row r="15" spans="1:15" ht="15.95" customHeight="1" x14ac:dyDescent="0.2">
      <c r="A15" s="306" t="s">
        <v>231</v>
      </c>
      <c r="B15" s="307"/>
      <c r="C15" s="308"/>
      <c r="D15" s="113">
        <v>9.0189873417721511</v>
      </c>
      <c r="E15" s="115">
        <v>456</v>
      </c>
      <c r="F15" s="114">
        <v>383</v>
      </c>
      <c r="G15" s="114">
        <v>456</v>
      </c>
      <c r="H15" s="114">
        <v>269</v>
      </c>
      <c r="I15" s="140">
        <v>400</v>
      </c>
      <c r="J15" s="115">
        <v>56</v>
      </c>
      <c r="K15" s="116">
        <v>14</v>
      </c>
    </row>
    <row r="16" spans="1:15" ht="15.95" customHeight="1" x14ac:dyDescent="0.2">
      <c r="A16" s="306" t="s">
        <v>232</v>
      </c>
      <c r="B16" s="307"/>
      <c r="C16" s="308"/>
      <c r="D16" s="113">
        <v>7.456487341772152</v>
      </c>
      <c r="E16" s="115">
        <v>377</v>
      </c>
      <c r="F16" s="114">
        <v>318</v>
      </c>
      <c r="G16" s="114">
        <v>359</v>
      </c>
      <c r="H16" s="114">
        <v>253</v>
      </c>
      <c r="I16" s="140">
        <v>357</v>
      </c>
      <c r="J16" s="115">
        <v>20</v>
      </c>
      <c r="K16" s="116">
        <v>5.6022408963585431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0.45490506329113922</v>
      </c>
      <c r="E18" s="115">
        <v>23</v>
      </c>
      <c r="F18" s="114">
        <v>19</v>
      </c>
      <c r="G18" s="114">
        <v>40</v>
      </c>
      <c r="H18" s="114">
        <v>25</v>
      </c>
      <c r="I18" s="140">
        <v>51</v>
      </c>
      <c r="J18" s="115">
        <v>-28</v>
      </c>
      <c r="K18" s="116">
        <v>-54.901960784313722</v>
      </c>
    </row>
    <row r="19" spans="1:11" ht="14.1" customHeight="1" x14ac:dyDescent="0.2">
      <c r="A19" s="306" t="s">
        <v>235</v>
      </c>
      <c r="B19" s="307" t="s">
        <v>236</v>
      </c>
      <c r="C19" s="308"/>
      <c r="D19" s="113">
        <v>0.25712025316455694</v>
      </c>
      <c r="E19" s="115">
        <v>13</v>
      </c>
      <c r="F19" s="114">
        <v>12</v>
      </c>
      <c r="G19" s="114">
        <v>35</v>
      </c>
      <c r="H19" s="114">
        <v>19</v>
      </c>
      <c r="I19" s="140">
        <v>14</v>
      </c>
      <c r="J19" s="115">
        <v>-1</v>
      </c>
      <c r="K19" s="116">
        <v>-7.1428571428571432</v>
      </c>
    </row>
    <row r="20" spans="1:11" ht="14.1" customHeight="1" x14ac:dyDescent="0.2">
      <c r="A20" s="306">
        <v>12</v>
      </c>
      <c r="B20" s="307" t="s">
        <v>237</v>
      </c>
      <c r="C20" s="308"/>
      <c r="D20" s="113">
        <v>1.048259493670886</v>
      </c>
      <c r="E20" s="115">
        <v>53</v>
      </c>
      <c r="F20" s="114">
        <v>18</v>
      </c>
      <c r="G20" s="114">
        <v>53</v>
      </c>
      <c r="H20" s="114">
        <v>39</v>
      </c>
      <c r="I20" s="140">
        <v>58</v>
      </c>
      <c r="J20" s="115">
        <v>-5</v>
      </c>
      <c r="K20" s="116">
        <v>-8.6206896551724146</v>
      </c>
    </row>
    <row r="21" spans="1:11" ht="14.1" customHeight="1" x14ac:dyDescent="0.2">
      <c r="A21" s="306">
        <v>21</v>
      </c>
      <c r="B21" s="307" t="s">
        <v>238</v>
      </c>
      <c r="C21" s="308"/>
      <c r="D21" s="113">
        <v>0.39556962025316456</v>
      </c>
      <c r="E21" s="115">
        <v>20</v>
      </c>
      <c r="F21" s="114">
        <v>7</v>
      </c>
      <c r="G21" s="114">
        <v>10</v>
      </c>
      <c r="H21" s="114">
        <v>10</v>
      </c>
      <c r="I21" s="140">
        <v>20</v>
      </c>
      <c r="J21" s="115">
        <v>0</v>
      </c>
      <c r="K21" s="116">
        <v>0</v>
      </c>
    </row>
    <row r="22" spans="1:11" ht="14.1" customHeight="1" x14ac:dyDescent="0.2">
      <c r="A22" s="306">
        <v>22</v>
      </c>
      <c r="B22" s="307" t="s">
        <v>239</v>
      </c>
      <c r="C22" s="308"/>
      <c r="D22" s="113">
        <v>1.2460443037974684</v>
      </c>
      <c r="E22" s="115">
        <v>63</v>
      </c>
      <c r="F22" s="114">
        <v>93</v>
      </c>
      <c r="G22" s="114">
        <v>115</v>
      </c>
      <c r="H22" s="114">
        <v>86</v>
      </c>
      <c r="I22" s="140">
        <v>98</v>
      </c>
      <c r="J22" s="115">
        <v>-35</v>
      </c>
      <c r="K22" s="116">
        <v>-35.714285714285715</v>
      </c>
    </row>
    <row r="23" spans="1:11" ht="14.1" customHeight="1" x14ac:dyDescent="0.2">
      <c r="A23" s="306">
        <v>23</v>
      </c>
      <c r="B23" s="307" t="s">
        <v>240</v>
      </c>
      <c r="C23" s="308"/>
      <c r="D23" s="113">
        <v>0.33623417721518989</v>
      </c>
      <c r="E23" s="115">
        <v>17</v>
      </c>
      <c r="F23" s="114">
        <v>14</v>
      </c>
      <c r="G23" s="114">
        <v>25</v>
      </c>
      <c r="H23" s="114">
        <v>19</v>
      </c>
      <c r="I23" s="140">
        <v>23</v>
      </c>
      <c r="J23" s="115">
        <v>-6</v>
      </c>
      <c r="K23" s="116">
        <v>-26.086956521739129</v>
      </c>
    </row>
    <row r="24" spans="1:11" ht="14.1" customHeight="1" x14ac:dyDescent="0.2">
      <c r="A24" s="306">
        <v>24</v>
      </c>
      <c r="B24" s="307" t="s">
        <v>241</v>
      </c>
      <c r="C24" s="308"/>
      <c r="D24" s="113">
        <v>4.4303797468354427</v>
      </c>
      <c r="E24" s="115">
        <v>224</v>
      </c>
      <c r="F24" s="114">
        <v>84</v>
      </c>
      <c r="G24" s="114">
        <v>249</v>
      </c>
      <c r="H24" s="114">
        <v>160</v>
      </c>
      <c r="I24" s="140">
        <v>288</v>
      </c>
      <c r="J24" s="115">
        <v>-64</v>
      </c>
      <c r="K24" s="116">
        <v>-22.222222222222221</v>
      </c>
    </row>
    <row r="25" spans="1:11" ht="14.1" customHeight="1" x14ac:dyDescent="0.2">
      <c r="A25" s="306">
        <v>25</v>
      </c>
      <c r="B25" s="307" t="s">
        <v>242</v>
      </c>
      <c r="C25" s="308"/>
      <c r="D25" s="113">
        <v>6.0917721518987342</v>
      </c>
      <c r="E25" s="115">
        <v>308</v>
      </c>
      <c r="F25" s="114">
        <v>246</v>
      </c>
      <c r="G25" s="114">
        <v>448</v>
      </c>
      <c r="H25" s="114">
        <v>219</v>
      </c>
      <c r="I25" s="140">
        <v>320</v>
      </c>
      <c r="J25" s="115">
        <v>-12</v>
      </c>
      <c r="K25" s="116">
        <v>-3.75</v>
      </c>
    </row>
    <row r="26" spans="1:11" ht="14.1" customHeight="1" x14ac:dyDescent="0.2">
      <c r="A26" s="306">
        <v>26</v>
      </c>
      <c r="B26" s="307" t="s">
        <v>243</v>
      </c>
      <c r="C26" s="308"/>
      <c r="D26" s="113">
        <v>1.384493670886076</v>
      </c>
      <c r="E26" s="115">
        <v>70</v>
      </c>
      <c r="F26" s="114">
        <v>48</v>
      </c>
      <c r="G26" s="114">
        <v>128</v>
      </c>
      <c r="H26" s="114">
        <v>56</v>
      </c>
      <c r="I26" s="140">
        <v>84</v>
      </c>
      <c r="J26" s="115">
        <v>-14</v>
      </c>
      <c r="K26" s="116">
        <v>-16.666666666666668</v>
      </c>
    </row>
    <row r="27" spans="1:11" ht="14.1" customHeight="1" x14ac:dyDescent="0.2">
      <c r="A27" s="306">
        <v>27</v>
      </c>
      <c r="B27" s="307" t="s">
        <v>244</v>
      </c>
      <c r="C27" s="308"/>
      <c r="D27" s="113">
        <v>1.9382911392405062</v>
      </c>
      <c r="E27" s="115">
        <v>98</v>
      </c>
      <c r="F27" s="114">
        <v>87</v>
      </c>
      <c r="G27" s="114">
        <v>88</v>
      </c>
      <c r="H27" s="114">
        <v>77</v>
      </c>
      <c r="I27" s="140">
        <v>106</v>
      </c>
      <c r="J27" s="115">
        <v>-8</v>
      </c>
      <c r="K27" s="116">
        <v>-7.5471698113207548</v>
      </c>
    </row>
    <row r="28" spans="1:11" ht="14.1" customHeight="1" x14ac:dyDescent="0.2">
      <c r="A28" s="306">
        <v>28</v>
      </c>
      <c r="B28" s="307" t="s">
        <v>245</v>
      </c>
      <c r="C28" s="308"/>
      <c r="D28" s="113">
        <v>0.59335443037974689</v>
      </c>
      <c r="E28" s="115">
        <v>30</v>
      </c>
      <c r="F28" s="114">
        <v>8</v>
      </c>
      <c r="G28" s="114">
        <v>18</v>
      </c>
      <c r="H28" s="114">
        <v>12</v>
      </c>
      <c r="I28" s="140">
        <v>7</v>
      </c>
      <c r="J28" s="115">
        <v>23</v>
      </c>
      <c r="K28" s="116" t="s">
        <v>514</v>
      </c>
    </row>
    <row r="29" spans="1:11" ht="14.1" customHeight="1" x14ac:dyDescent="0.2">
      <c r="A29" s="306">
        <v>29</v>
      </c>
      <c r="B29" s="307" t="s">
        <v>246</v>
      </c>
      <c r="C29" s="308"/>
      <c r="D29" s="113">
        <v>3.9556962025316458</v>
      </c>
      <c r="E29" s="115">
        <v>200</v>
      </c>
      <c r="F29" s="114">
        <v>208</v>
      </c>
      <c r="G29" s="114">
        <v>238</v>
      </c>
      <c r="H29" s="114">
        <v>169</v>
      </c>
      <c r="I29" s="140">
        <v>159</v>
      </c>
      <c r="J29" s="115">
        <v>41</v>
      </c>
      <c r="K29" s="116">
        <v>25.786163522012579</v>
      </c>
    </row>
    <row r="30" spans="1:11" ht="14.1" customHeight="1" x14ac:dyDescent="0.2">
      <c r="A30" s="306" t="s">
        <v>247</v>
      </c>
      <c r="B30" s="307" t="s">
        <v>248</v>
      </c>
      <c r="C30" s="308"/>
      <c r="D30" s="113" t="s">
        <v>513</v>
      </c>
      <c r="E30" s="115" t="s">
        <v>513</v>
      </c>
      <c r="F30" s="114">
        <v>59</v>
      </c>
      <c r="G30" s="114" t="s">
        <v>513</v>
      </c>
      <c r="H30" s="114" t="s">
        <v>513</v>
      </c>
      <c r="I30" s="140">
        <v>56</v>
      </c>
      <c r="J30" s="115" t="s">
        <v>513</v>
      </c>
      <c r="K30" s="116" t="s">
        <v>513</v>
      </c>
    </row>
    <row r="31" spans="1:11" ht="14.1" customHeight="1" x14ac:dyDescent="0.2">
      <c r="A31" s="306" t="s">
        <v>249</v>
      </c>
      <c r="B31" s="307" t="s">
        <v>250</v>
      </c>
      <c r="C31" s="308"/>
      <c r="D31" s="113">
        <v>2.5514240506329116</v>
      </c>
      <c r="E31" s="115">
        <v>129</v>
      </c>
      <c r="F31" s="114">
        <v>149</v>
      </c>
      <c r="G31" s="114">
        <v>134</v>
      </c>
      <c r="H31" s="114">
        <v>122</v>
      </c>
      <c r="I31" s="140">
        <v>103</v>
      </c>
      <c r="J31" s="115">
        <v>26</v>
      </c>
      <c r="K31" s="116">
        <v>25.242718446601941</v>
      </c>
    </row>
    <row r="32" spans="1:11" ht="14.1" customHeight="1" x14ac:dyDescent="0.2">
      <c r="A32" s="306">
        <v>31</v>
      </c>
      <c r="B32" s="307" t="s">
        <v>251</v>
      </c>
      <c r="C32" s="308"/>
      <c r="D32" s="113">
        <v>0.45490506329113922</v>
      </c>
      <c r="E32" s="115">
        <v>23</v>
      </c>
      <c r="F32" s="114">
        <v>28</v>
      </c>
      <c r="G32" s="114">
        <v>34</v>
      </c>
      <c r="H32" s="114">
        <v>18</v>
      </c>
      <c r="I32" s="140">
        <v>28</v>
      </c>
      <c r="J32" s="115">
        <v>-5</v>
      </c>
      <c r="K32" s="116">
        <v>-17.857142857142858</v>
      </c>
    </row>
    <row r="33" spans="1:11" ht="14.1" customHeight="1" x14ac:dyDescent="0.2">
      <c r="A33" s="306">
        <v>32</v>
      </c>
      <c r="B33" s="307" t="s">
        <v>252</v>
      </c>
      <c r="C33" s="308"/>
      <c r="D33" s="113">
        <v>3.2634493670886076</v>
      </c>
      <c r="E33" s="115">
        <v>165</v>
      </c>
      <c r="F33" s="114">
        <v>95</v>
      </c>
      <c r="G33" s="114">
        <v>128</v>
      </c>
      <c r="H33" s="114">
        <v>122</v>
      </c>
      <c r="I33" s="140">
        <v>160</v>
      </c>
      <c r="J33" s="115">
        <v>5</v>
      </c>
      <c r="K33" s="116">
        <v>3.125</v>
      </c>
    </row>
    <row r="34" spans="1:11" ht="14.1" customHeight="1" x14ac:dyDescent="0.2">
      <c r="A34" s="306">
        <v>33</v>
      </c>
      <c r="B34" s="307" t="s">
        <v>253</v>
      </c>
      <c r="C34" s="308"/>
      <c r="D34" s="113">
        <v>1.6613924050632911</v>
      </c>
      <c r="E34" s="115">
        <v>84</v>
      </c>
      <c r="F34" s="114">
        <v>45</v>
      </c>
      <c r="G34" s="114">
        <v>107</v>
      </c>
      <c r="H34" s="114">
        <v>68</v>
      </c>
      <c r="I34" s="140">
        <v>102</v>
      </c>
      <c r="J34" s="115">
        <v>-18</v>
      </c>
      <c r="K34" s="116">
        <v>-17.647058823529413</v>
      </c>
    </row>
    <row r="35" spans="1:11" ht="14.1" customHeight="1" x14ac:dyDescent="0.2">
      <c r="A35" s="306">
        <v>34</v>
      </c>
      <c r="B35" s="307" t="s">
        <v>254</v>
      </c>
      <c r="C35" s="308"/>
      <c r="D35" s="113">
        <v>2.0767405063291138</v>
      </c>
      <c r="E35" s="115">
        <v>105</v>
      </c>
      <c r="F35" s="114">
        <v>62</v>
      </c>
      <c r="G35" s="114">
        <v>99</v>
      </c>
      <c r="H35" s="114">
        <v>60</v>
      </c>
      <c r="I35" s="140">
        <v>91</v>
      </c>
      <c r="J35" s="115">
        <v>14</v>
      </c>
      <c r="K35" s="116">
        <v>15.384615384615385</v>
      </c>
    </row>
    <row r="36" spans="1:11" ht="14.1" customHeight="1" x14ac:dyDescent="0.2">
      <c r="A36" s="306">
        <v>41</v>
      </c>
      <c r="B36" s="307" t="s">
        <v>255</v>
      </c>
      <c r="C36" s="308"/>
      <c r="D36" s="113">
        <v>0.75158227848101267</v>
      </c>
      <c r="E36" s="115">
        <v>38</v>
      </c>
      <c r="F36" s="114">
        <v>9</v>
      </c>
      <c r="G36" s="114">
        <v>43</v>
      </c>
      <c r="H36" s="114">
        <v>44</v>
      </c>
      <c r="I36" s="140">
        <v>33</v>
      </c>
      <c r="J36" s="115">
        <v>5</v>
      </c>
      <c r="K36" s="116">
        <v>15.151515151515152</v>
      </c>
    </row>
    <row r="37" spans="1:11" ht="14.1" customHeight="1" x14ac:dyDescent="0.2">
      <c r="A37" s="306">
        <v>42</v>
      </c>
      <c r="B37" s="307" t="s">
        <v>256</v>
      </c>
      <c r="C37" s="308"/>
      <c r="D37" s="113">
        <v>7.9113924050632917E-2</v>
      </c>
      <c r="E37" s="115">
        <v>4</v>
      </c>
      <c r="F37" s="114">
        <v>4</v>
      </c>
      <c r="G37" s="114">
        <v>6</v>
      </c>
      <c r="H37" s="114">
        <v>5</v>
      </c>
      <c r="I37" s="140" t="s">
        <v>513</v>
      </c>
      <c r="J37" s="115" t="s">
        <v>513</v>
      </c>
      <c r="K37" s="116" t="s">
        <v>513</v>
      </c>
    </row>
    <row r="38" spans="1:11" ht="14.1" customHeight="1" x14ac:dyDescent="0.2">
      <c r="A38" s="306">
        <v>43</v>
      </c>
      <c r="B38" s="307" t="s">
        <v>257</v>
      </c>
      <c r="C38" s="308"/>
      <c r="D38" s="113">
        <v>1.2856012658227849</v>
      </c>
      <c r="E38" s="115">
        <v>65</v>
      </c>
      <c r="F38" s="114">
        <v>46</v>
      </c>
      <c r="G38" s="114">
        <v>104</v>
      </c>
      <c r="H38" s="114">
        <v>51</v>
      </c>
      <c r="I38" s="140">
        <v>71</v>
      </c>
      <c r="J38" s="115">
        <v>-6</v>
      </c>
      <c r="K38" s="116">
        <v>-8.4507042253521121</v>
      </c>
    </row>
    <row r="39" spans="1:11" ht="14.1" customHeight="1" x14ac:dyDescent="0.2">
      <c r="A39" s="306">
        <v>51</v>
      </c>
      <c r="B39" s="307" t="s">
        <v>258</v>
      </c>
      <c r="C39" s="308"/>
      <c r="D39" s="113">
        <v>9.4738924050632907</v>
      </c>
      <c r="E39" s="115">
        <v>479</v>
      </c>
      <c r="F39" s="114">
        <v>529</v>
      </c>
      <c r="G39" s="114">
        <v>772</v>
      </c>
      <c r="H39" s="114">
        <v>426</v>
      </c>
      <c r="I39" s="140">
        <v>709</v>
      </c>
      <c r="J39" s="115">
        <v>-230</v>
      </c>
      <c r="K39" s="116">
        <v>-32.440056417489423</v>
      </c>
    </row>
    <row r="40" spans="1:11" ht="14.1" customHeight="1" x14ac:dyDescent="0.2">
      <c r="A40" s="306" t="s">
        <v>259</v>
      </c>
      <c r="B40" s="307" t="s">
        <v>260</v>
      </c>
      <c r="C40" s="308"/>
      <c r="D40" s="113">
        <v>8.5640822784810133</v>
      </c>
      <c r="E40" s="115">
        <v>433</v>
      </c>
      <c r="F40" s="114">
        <v>442</v>
      </c>
      <c r="G40" s="114">
        <v>693</v>
      </c>
      <c r="H40" s="114">
        <v>395</v>
      </c>
      <c r="I40" s="140">
        <v>646</v>
      </c>
      <c r="J40" s="115">
        <v>-213</v>
      </c>
      <c r="K40" s="116">
        <v>-32.972136222910216</v>
      </c>
    </row>
    <row r="41" spans="1:11" ht="14.1" customHeight="1" x14ac:dyDescent="0.2">
      <c r="A41" s="306"/>
      <c r="B41" s="307" t="s">
        <v>261</v>
      </c>
      <c r="C41" s="308"/>
      <c r="D41" s="113">
        <v>7.2389240506329111</v>
      </c>
      <c r="E41" s="115">
        <v>366</v>
      </c>
      <c r="F41" s="114">
        <v>348</v>
      </c>
      <c r="G41" s="114">
        <v>546</v>
      </c>
      <c r="H41" s="114">
        <v>312</v>
      </c>
      <c r="I41" s="140">
        <v>565</v>
      </c>
      <c r="J41" s="115">
        <v>-199</v>
      </c>
      <c r="K41" s="116">
        <v>-35.221238938053098</v>
      </c>
    </row>
    <row r="42" spans="1:11" ht="14.1" customHeight="1" x14ac:dyDescent="0.2">
      <c r="A42" s="306">
        <v>52</v>
      </c>
      <c r="B42" s="307" t="s">
        <v>262</v>
      </c>
      <c r="C42" s="308"/>
      <c r="D42" s="113">
        <v>7.3773734177215191</v>
      </c>
      <c r="E42" s="115">
        <v>373</v>
      </c>
      <c r="F42" s="114">
        <v>433</v>
      </c>
      <c r="G42" s="114">
        <v>338</v>
      </c>
      <c r="H42" s="114">
        <v>336</v>
      </c>
      <c r="I42" s="140">
        <v>357</v>
      </c>
      <c r="J42" s="115">
        <v>16</v>
      </c>
      <c r="K42" s="116">
        <v>4.4817927170868348</v>
      </c>
    </row>
    <row r="43" spans="1:11" ht="14.1" customHeight="1" x14ac:dyDescent="0.2">
      <c r="A43" s="306" t="s">
        <v>263</v>
      </c>
      <c r="B43" s="307" t="s">
        <v>264</v>
      </c>
      <c r="C43" s="308"/>
      <c r="D43" s="113">
        <v>6.9422468354430382</v>
      </c>
      <c r="E43" s="115">
        <v>351</v>
      </c>
      <c r="F43" s="114">
        <v>407</v>
      </c>
      <c r="G43" s="114">
        <v>313</v>
      </c>
      <c r="H43" s="114">
        <v>311</v>
      </c>
      <c r="I43" s="140">
        <v>322</v>
      </c>
      <c r="J43" s="115">
        <v>29</v>
      </c>
      <c r="K43" s="116">
        <v>9.0062111801242235</v>
      </c>
    </row>
    <row r="44" spans="1:11" ht="14.1" customHeight="1" x14ac:dyDescent="0.2">
      <c r="A44" s="306">
        <v>53</v>
      </c>
      <c r="B44" s="307" t="s">
        <v>265</v>
      </c>
      <c r="C44" s="308"/>
      <c r="D44" s="113">
        <v>1.1471518987341771</v>
      </c>
      <c r="E44" s="115">
        <v>58</v>
      </c>
      <c r="F44" s="114">
        <v>85</v>
      </c>
      <c r="G44" s="114">
        <v>56</v>
      </c>
      <c r="H44" s="114">
        <v>33</v>
      </c>
      <c r="I44" s="140">
        <v>26</v>
      </c>
      <c r="J44" s="115">
        <v>32</v>
      </c>
      <c r="K44" s="116">
        <v>123.07692307692308</v>
      </c>
    </row>
    <row r="45" spans="1:11" ht="14.1" customHeight="1" x14ac:dyDescent="0.2">
      <c r="A45" s="306" t="s">
        <v>266</v>
      </c>
      <c r="B45" s="307" t="s">
        <v>267</v>
      </c>
      <c r="C45" s="308"/>
      <c r="D45" s="113">
        <v>1.1471518987341771</v>
      </c>
      <c r="E45" s="115">
        <v>58</v>
      </c>
      <c r="F45" s="114">
        <v>83</v>
      </c>
      <c r="G45" s="114">
        <v>56</v>
      </c>
      <c r="H45" s="114">
        <v>32</v>
      </c>
      <c r="I45" s="140">
        <v>24</v>
      </c>
      <c r="J45" s="115">
        <v>34</v>
      </c>
      <c r="K45" s="116">
        <v>141.66666666666666</v>
      </c>
    </row>
    <row r="46" spans="1:11" ht="14.1" customHeight="1" x14ac:dyDescent="0.2">
      <c r="A46" s="306">
        <v>54</v>
      </c>
      <c r="B46" s="307" t="s">
        <v>268</v>
      </c>
      <c r="C46" s="308"/>
      <c r="D46" s="113">
        <v>5.8148734177215191</v>
      </c>
      <c r="E46" s="115">
        <v>294</v>
      </c>
      <c r="F46" s="114">
        <v>191</v>
      </c>
      <c r="G46" s="114">
        <v>253</v>
      </c>
      <c r="H46" s="114">
        <v>158</v>
      </c>
      <c r="I46" s="140">
        <v>229</v>
      </c>
      <c r="J46" s="115">
        <v>65</v>
      </c>
      <c r="K46" s="116">
        <v>28.384279475982531</v>
      </c>
    </row>
    <row r="47" spans="1:11" ht="14.1" customHeight="1" x14ac:dyDescent="0.2">
      <c r="A47" s="306">
        <v>61</v>
      </c>
      <c r="B47" s="307" t="s">
        <v>269</v>
      </c>
      <c r="C47" s="308"/>
      <c r="D47" s="113">
        <v>2.7887658227848102</v>
      </c>
      <c r="E47" s="115">
        <v>141</v>
      </c>
      <c r="F47" s="114">
        <v>152</v>
      </c>
      <c r="G47" s="114">
        <v>193</v>
      </c>
      <c r="H47" s="114">
        <v>116</v>
      </c>
      <c r="I47" s="140">
        <v>183</v>
      </c>
      <c r="J47" s="115">
        <v>-42</v>
      </c>
      <c r="K47" s="116">
        <v>-22.950819672131146</v>
      </c>
    </row>
    <row r="48" spans="1:11" ht="14.1" customHeight="1" x14ac:dyDescent="0.2">
      <c r="A48" s="306">
        <v>62</v>
      </c>
      <c r="B48" s="307" t="s">
        <v>270</v>
      </c>
      <c r="C48" s="308"/>
      <c r="D48" s="113">
        <v>7.8916139240506329</v>
      </c>
      <c r="E48" s="115">
        <v>399</v>
      </c>
      <c r="F48" s="114">
        <v>459</v>
      </c>
      <c r="G48" s="114">
        <v>645</v>
      </c>
      <c r="H48" s="114">
        <v>432</v>
      </c>
      <c r="I48" s="140">
        <v>419</v>
      </c>
      <c r="J48" s="115">
        <v>-20</v>
      </c>
      <c r="K48" s="116">
        <v>-4.7732696897374698</v>
      </c>
    </row>
    <row r="49" spans="1:11" ht="14.1" customHeight="1" x14ac:dyDescent="0.2">
      <c r="A49" s="306">
        <v>63</v>
      </c>
      <c r="B49" s="307" t="s">
        <v>271</v>
      </c>
      <c r="C49" s="308"/>
      <c r="D49" s="113">
        <v>5.1424050632911396</v>
      </c>
      <c r="E49" s="115">
        <v>260</v>
      </c>
      <c r="F49" s="114">
        <v>267</v>
      </c>
      <c r="G49" s="114">
        <v>277</v>
      </c>
      <c r="H49" s="114">
        <v>222</v>
      </c>
      <c r="I49" s="140">
        <v>194</v>
      </c>
      <c r="J49" s="115">
        <v>66</v>
      </c>
      <c r="K49" s="116">
        <v>34.020618556701031</v>
      </c>
    </row>
    <row r="50" spans="1:11" ht="14.1" customHeight="1" x14ac:dyDescent="0.2">
      <c r="A50" s="306" t="s">
        <v>272</v>
      </c>
      <c r="B50" s="307" t="s">
        <v>273</v>
      </c>
      <c r="C50" s="308"/>
      <c r="D50" s="113">
        <v>0.75158227848101267</v>
      </c>
      <c r="E50" s="115">
        <v>38</v>
      </c>
      <c r="F50" s="114">
        <v>29</v>
      </c>
      <c r="G50" s="114">
        <v>45</v>
      </c>
      <c r="H50" s="114">
        <v>17</v>
      </c>
      <c r="I50" s="140">
        <v>17</v>
      </c>
      <c r="J50" s="115">
        <v>21</v>
      </c>
      <c r="K50" s="116">
        <v>123.52941176470588</v>
      </c>
    </row>
    <row r="51" spans="1:11" ht="14.1" customHeight="1" x14ac:dyDescent="0.2">
      <c r="A51" s="306" t="s">
        <v>274</v>
      </c>
      <c r="B51" s="307" t="s">
        <v>275</v>
      </c>
      <c r="C51" s="308"/>
      <c r="D51" s="113">
        <v>4.0743670886075947</v>
      </c>
      <c r="E51" s="115">
        <v>206</v>
      </c>
      <c r="F51" s="114">
        <v>218</v>
      </c>
      <c r="G51" s="114">
        <v>207</v>
      </c>
      <c r="H51" s="114">
        <v>193</v>
      </c>
      <c r="I51" s="140">
        <v>165</v>
      </c>
      <c r="J51" s="115">
        <v>41</v>
      </c>
      <c r="K51" s="116">
        <v>24.848484848484848</v>
      </c>
    </row>
    <row r="52" spans="1:11" ht="14.1" customHeight="1" x14ac:dyDescent="0.2">
      <c r="A52" s="306">
        <v>71</v>
      </c>
      <c r="B52" s="307" t="s">
        <v>276</v>
      </c>
      <c r="C52" s="308"/>
      <c r="D52" s="113">
        <v>8.7618670886075947</v>
      </c>
      <c r="E52" s="115">
        <v>443</v>
      </c>
      <c r="F52" s="114">
        <v>372</v>
      </c>
      <c r="G52" s="114">
        <v>490</v>
      </c>
      <c r="H52" s="114">
        <v>280</v>
      </c>
      <c r="I52" s="140">
        <v>489</v>
      </c>
      <c r="J52" s="115">
        <v>-46</v>
      </c>
      <c r="K52" s="116">
        <v>-9.406952965235174</v>
      </c>
    </row>
    <row r="53" spans="1:11" ht="14.1" customHeight="1" x14ac:dyDescent="0.2">
      <c r="A53" s="306" t="s">
        <v>277</v>
      </c>
      <c r="B53" s="307" t="s">
        <v>278</v>
      </c>
      <c r="C53" s="308"/>
      <c r="D53" s="113">
        <v>3.5601265822784809</v>
      </c>
      <c r="E53" s="115">
        <v>180</v>
      </c>
      <c r="F53" s="114">
        <v>160</v>
      </c>
      <c r="G53" s="114">
        <v>234</v>
      </c>
      <c r="H53" s="114">
        <v>102</v>
      </c>
      <c r="I53" s="140">
        <v>197</v>
      </c>
      <c r="J53" s="115">
        <v>-17</v>
      </c>
      <c r="K53" s="116">
        <v>-8.6294416243654819</v>
      </c>
    </row>
    <row r="54" spans="1:11" ht="14.1" customHeight="1" x14ac:dyDescent="0.2">
      <c r="A54" s="306" t="s">
        <v>279</v>
      </c>
      <c r="B54" s="307" t="s">
        <v>280</v>
      </c>
      <c r="C54" s="308"/>
      <c r="D54" s="113">
        <v>4.3908227848101262</v>
      </c>
      <c r="E54" s="115">
        <v>222</v>
      </c>
      <c r="F54" s="114">
        <v>175</v>
      </c>
      <c r="G54" s="114">
        <v>225</v>
      </c>
      <c r="H54" s="114">
        <v>151</v>
      </c>
      <c r="I54" s="140">
        <v>244</v>
      </c>
      <c r="J54" s="115">
        <v>-22</v>
      </c>
      <c r="K54" s="116">
        <v>-9.0163934426229506</v>
      </c>
    </row>
    <row r="55" spans="1:11" ht="14.1" customHeight="1" x14ac:dyDescent="0.2">
      <c r="A55" s="306">
        <v>72</v>
      </c>
      <c r="B55" s="307" t="s">
        <v>281</v>
      </c>
      <c r="C55" s="308"/>
      <c r="D55" s="113">
        <v>2.0371835443037973</v>
      </c>
      <c r="E55" s="115">
        <v>103</v>
      </c>
      <c r="F55" s="114">
        <v>87</v>
      </c>
      <c r="G55" s="114">
        <v>101</v>
      </c>
      <c r="H55" s="114">
        <v>40</v>
      </c>
      <c r="I55" s="140">
        <v>86</v>
      </c>
      <c r="J55" s="115">
        <v>17</v>
      </c>
      <c r="K55" s="116">
        <v>19.767441860465116</v>
      </c>
    </row>
    <row r="56" spans="1:11" ht="14.1" customHeight="1" x14ac:dyDescent="0.2">
      <c r="A56" s="306" t="s">
        <v>282</v>
      </c>
      <c r="B56" s="307" t="s">
        <v>283</v>
      </c>
      <c r="C56" s="308"/>
      <c r="D56" s="113">
        <v>0.47468354430379744</v>
      </c>
      <c r="E56" s="115">
        <v>24</v>
      </c>
      <c r="F56" s="114">
        <v>21</v>
      </c>
      <c r="G56" s="114">
        <v>42</v>
      </c>
      <c r="H56" s="114">
        <v>4</v>
      </c>
      <c r="I56" s="140">
        <v>27</v>
      </c>
      <c r="J56" s="115">
        <v>-3</v>
      </c>
      <c r="K56" s="116">
        <v>-11.111111111111111</v>
      </c>
    </row>
    <row r="57" spans="1:11" ht="14.1" customHeight="1" x14ac:dyDescent="0.2">
      <c r="A57" s="306" t="s">
        <v>284</v>
      </c>
      <c r="B57" s="307" t="s">
        <v>285</v>
      </c>
      <c r="C57" s="308"/>
      <c r="D57" s="113">
        <v>1.048259493670886</v>
      </c>
      <c r="E57" s="115">
        <v>53</v>
      </c>
      <c r="F57" s="114">
        <v>45</v>
      </c>
      <c r="G57" s="114">
        <v>32</v>
      </c>
      <c r="H57" s="114">
        <v>26</v>
      </c>
      <c r="I57" s="140">
        <v>40</v>
      </c>
      <c r="J57" s="115">
        <v>13</v>
      </c>
      <c r="K57" s="116">
        <v>32.5</v>
      </c>
    </row>
    <row r="58" spans="1:11" ht="14.1" customHeight="1" x14ac:dyDescent="0.2">
      <c r="A58" s="306">
        <v>73</v>
      </c>
      <c r="B58" s="307" t="s">
        <v>286</v>
      </c>
      <c r="C58" s="308"/>
      <c r="D58" s="113">
        <v>1.1075949367088607</v>
      </c>
      <c r="E58" s="115">
        <v>56</v>
      </c>
      <c r="F58" s="114">
        <v>59</v>
      </c>
      <c r="G58" s="114">
        <v>97</v>
      </c>
      <c r="H58" s="114">
        <v>42</v>
      </c>
      <c r="I58" s="140">
        <v>62</v>
      </c>
      <c r="J58" s="115">
        <v>-6</v>
      </c>
      <c r="K58" s="116">
        <v>-9.67741935483871</v>
      </c>
    </row>
    <row r="59" spans="1:11" ht="14.1" customHeight="1" x14ac:dyDescent="0.2">
      <c r="A59" s="306" t="s">
        <v>287</v>
      </c>
      <c r="B59" s="307" t="s">
        <v>288</v>
      </c>
      <c r="C59" s="308"/>
      <c r="D59" s="113">
        <v>0.89003164556962022</v>
      </c>
      <c r="E59" s="115">
        <v>45</v>
      </c>
      <c r="F59" s="114">
        <v>50</v>
      </c>
      <c r="G59" s="114">
        <v>60</v>
      </c>
      <c r="H59" s="114">
        <v>31</v>
      </c>
      <c r="I59" s="140">
        <v>48</v>
      </c>
      <c r="J59" s="115">
        <v>-3</v>
      </c>
      <c r="K59" s="116">
        <v>-6.25</v>
      </c>
    </row>
    <row r="60" spans="1:11" ht="14.1" customHeight="1" x14ac:dyDescent="0.2">
      <c r="A60" s="306">
        <v>81</v>
      </c>
      <c r="B60" s="307" t="s">
        <v>289</v>
      </c>
      <c r="C60" s="308"/>
      <c r="D60" s="113">
        <v>6.25</v>
      </c>
      <c r="E60" s="115">
        <v>316</v>
      </c>
      <c r="F60" s="114">
        <v>234</v>
      </c>
      <c r="G60" s="114">
        <v>325</v>
      </c>
      <c r="H60" s="114">
        <v>201</v>
      </c>
      <c r="I60" s="140">
        <v>243</v>
      </c>
      <c r="J60" s="115">
        <v>73</v>
      </c>
      <c r="K60" s="116">
        <v>30.041152263374485</v>
      </c>
    </row>
    <row r="61" spans="1:11" ht="14.1" customHeight="1" x14ac:dyDescent="0.2">
      <c r="A61" s="306" t="s">
        <v>290</v>
      </c>
      <c r="B61" s="307" t="s">
        <v>291</v>
      </c>
      <c r="C61" s="308"/>
      <c r="D61" s="113">
        <v>2.2151898734177213</v>
      </c>
      <c r="E61" s="115">
        <v>112</v>
      </c>
      <c r="F61" s="114">
        <v>66</v>
      </c>
      <c r="G61" s="114">
        <v>196</v>
      </c>
      <c r="H61" s="114">
        <v>79</v>
      </c>
      <c r="I61" s="140">
        <v>107</v>
      </c>
      <c r="J61" s="115">
        <v>5</v>
      </c>
      <c r="K61" s="116">
        <v>4.6728971962616823</v>
      </c>
    </row>
    <row r="62" spans="1:11" ht="14.1" customHeight="1" x14ac:dyDescent="0.2">
      <c r="A62" s="306" t="s">
        <v>292</v>
      </c>
      <c r="B62" s="307" t="s">
        <v>293</v>
      </c>
      <c r="C62" s="308"/>
      <c r="D62" s="113">
        <v>1.918512658227848</v>
      </c>
      <c r="E62" s="115">
        <v>97</v>
      </c>
      <c r="F62" s="114">
        <v>76</v>
      </c>
      <c r="G62" s="114">
        <v>60</v>
      </c>
      <c r="H62" s="114">
        <v>48</v>
      </c>
      <c r="I62" s="140">
        <v>45</v>
      </c>
      <c r="J62" s="115">
        <v>52</v>
      </c>
      <c r="K62" s="116">
        <v>115.55555555555556</v>
      </c>
    </row>
    <row r="63" spans="1:11" ht="14.1" customHeight="1" x14ac:dyDescent="0.2">
      <c r="A63" s="306"/>
      <c r="B63" s="307" t="s">
        <v>294</v>
      </c>
      <c r="C63" s="308"/>
      <c r="D63" s="113">
        <v>1.7800632911392404</v>
      </c>
      <c r="E63" s="115">
        <v>90</v>
      </c>
      <c r="F63" s="114">
        <v>61</v>
      </c>
      <c r="G63" s="114">
        <v>56</v>
      </c>
      <c r="H63" s="114">
        <v>39</v>
      </c>
      <c r="I63" s="140">
        <v>38</v>
      </c>
      <c r="J63" s="115">
        <v>52</v>
      </c>
      <c r="K63" s="116">
        <v>136.84210526315789</v>
      </c>
    </row>
    <row r="64" spans="1:11" ht="14.1" customHeight="1" x14ac:dyDescent="0.2">
      <c r="A64" s="306" t="s">
        <v>295</v>
      </c>
      <c r="B64" s="307" t="s">
        <v>296</v>
      </c>
      <c r="C64" s="308"/>
      <c r="D64" s="113">
        <v>0.870253164556962</v>
      </c>
      <c r="E64" s="115">
        <v>44</v>
      </c>
      <c r="F64" s="114">
        <v>37</v>
      </c>
      <c r="G64" s="114">
        <v>24</v>
      </c>
      <c r="H64" s="114">
        <v>25</v>
      </c>
      <c r="I64" s="140">
        <v>33</v>
      </c>
      <c r="J64" s="115">
        <v>11</v>
      </c>
      <c r="K64" s="116">
        <v>33.333333333333336</v>
      </c>
    </row>
    <row r="65" spans="1:11" ht="14.1" customHeight="1" x14ac:dyDescent="0.2">
      <c r="A65" s="306" t="s">
        <v>297</v>
      </c>
      <c r="B65" s="307" t="s">
        <v>298</v>
      </c>
      <c r="C65" s="308"/>
      <c r="D65" s="113">
        <v>0.67246835443037978</v>
      </c>
      <c r="E65" s="115">
        <v>34</v>
      </c>
      <c r="F65" s="114">
        <v>30</v>
      </c>
      <c r="G65" s="114">
        <v>13</v>
      </c>
      <c r="H65" s="114">
        <v>21</v>
      </c>
      <c r="I65" s="140">
        <v>25</v>
      </c>
      <c r="J65" s="115">
        <v>9</v>
      </c>
      <c r="K65" s="116">
        <v>36</v>
      </c>
    </row>
    <row r="66" spans="1:11" ht="14.1" customHeight="1" x14ac:dyDescent="0.2">
      <c r="A66" s="306">
        <v>82</v>
      </c>
      <c r="B66" s="307" t="s">
        <v>299</v>
      </c>
      <c r="C66" s="308"/>
      <c r="D66" s="113">
        <v>3.975474683544304</v>
      </c>
      <c r="E66" s="115">
        <v>201</v>
      </c>
      <c r="F66" s="114">
        <v>169</v>
      </c>
      <c r="G66" s="114">
        <v>186</v>
      </c>
      <c r="H66" s="114">
        <v>143</v>
      </c>
      <c r="I66" s="140">
        <v>121</v>
      </c>
      <c r="J66" s="115">
        <v>80</v>
      </c>
      <c r="K66" s="116">
        <v>66.115702479338836</v>
      </c>
    </row>
    <row r="67" spans="1:11" ht="14.1" customHeight="1" x14ac:dyDescent="0.2">
      <c r="A67" s="306" t="s">
        <v>300</v>
      </c>
      <c r="B67" s="307" t="s">
        <v>301</v>
      </c>
      <c r="C67" s="308"/>
      <c r="D67" s="113">
        <v>2.7887658227848102</v>
      </c>
      <c r="E67" s="115">
        <v>141</v>
      </c>
      <c r="F67" s="114">
        <v>128</v>
      </c>
      <c r="G67" s="114">
        <v>113</v>
      </c>
      <c r="H67" s="114">
        <v>104</v>
      </c>
      <c r="I67" s="140">
        <v>81</v>
      </c>
      <c r="J67" s="115">
        <v>60</v>
      </c>
      <c r="K67" s="116">
        <v>74.074074074074076</v>
      </c>
    </row>
    <row r="68" spans="1:11" ht="14.1" customHeight="1" x14ac:dyDescent="0.2">
      <c r="A68" s="306" t="s">
        <v>302</v>
      </c>
      <c r="B68" s="307" t="s">
        <v>303</v>
      </c>
      <c r="C68" s="308"/>
      <c r="D68" s="113">
        <v>0.85047468354430378</v>
      </c>
      <c r="E68" s="115">
        <v>43</v>
      </c>
      <c r="F68" s="114">
        <v>21</v>
      </c>
      <c r="G68" s="114">
        <v>45</v>
      </c>
      <c r="H68" s="114">
        <v>31</v>
      </c>
      <c r="I68" s="140">
        <v>26</v>
      </c>
      <c r="J68" s="115">
        <v>17</v>
      </c>
      <c r="K68" s="116">
        <v>65.384615384615387</v>
      </c>
    </row>
    <row r="69" spans="1:11" ht="14.1" customHeight="1" x14ac:dyDescent="0.2">
      <c r="A69" s="306">
        <v>83</v>
      </c>
      <c r="B69" s="307" t="s">
        <v>304</v>
      </c>
      <c r="C69" s="308"/>
      <c r="D69" s="113">
        <v>3.9359177215189876</v>
      </c>
      <c r="E69" s="115">
        <v>199</v>
      </c>
      <c r="F69" s="114">
        <v>173</v>
      </c>
      <c r="G69" s="114">
        <v>369</v>
      </c>
      <c r="H69" s="114">
        <v>145</v>
      </c>
      <c r="I69" s="140">
        <v>161</v>
      </c>
      <c r="J69" s="115">
        <v>38</v>
      </c>
      <c r="K69" s="116">
        <v>23.602484472049689</v>
      </c>
    </row>
    <row r="70" spans="1:11" ht="14.1" customHeight="1" x14ac:dyDescent="0.2">
      <c r="A70" s="306" t="s">
        <v>305</v>
      </c>
      <c r="B70" s="307" t="s">
        <v>306</v>
      </c>
      <c r="C70" s="308"/>
      <c r="D70" s="113">
        <v>3.2041139240506329</v>
      </c>
      <c r="E70" s="115">
        <v>162</v>
      </c>
      <c r="F70" s="114">
        <v>129</v>
      </c>
      <c r="G70" s="114">
        <v>333</v>
      </c>
      <c r="H70" s="114">
        <v>106</v>
      </c>
      <c r="I70" s="140">
        <v>128</v>
      </c>
      <c r="J70" s="115">
        <v>34</v>
      </c>
      <c r="K70" s="116">
        <v>26.5625</v>
      </c>
    </row>
    <row r="71" spans="1:11" ht="14.1" customHeight="1" x14ac:dyDescent="0.2">
      <c r="A71" s="306"/>
      <c r="B71" s="307" t="s">
        <v>307</v>
      </c>
      <c r="C71" s="308"/>
      <c r="D71" s="113">
        <v>2.0174050632911391</v>
      </c>
      <c r="E71" s="115">
        <v>102</v>
      </c>
      <c r="F71" s="114">
        <v>72</v>
      </c>
      <c r="G71" s="114">
        <v>253</v>
      </c>
      <c r="H71" s="114">
        <v>65</v>
      </c>
      <c r="I71" s="140">
        <v>80</v>
      </c>
      <c r="J71" s="115">
        <v>22</v>
      </c>
      <c r="K71" s="116">
        <v>27.5</v>
      </c>
    </row>
    <row r="72" spans="1:11" ht="14.1" customHeight="1" x14ac:dyDescent="0.2">
      <c r="A72" s="306">
        <v>84</v>
      </c>
      <c r="B72" s="307" t="s">
        <v>308</v>
      </c>
      <c r="C72" s="308"/>
      <c r="D72" s="113">
        <v>1.384493670886076</v>
      </c>
      <c r="E72" s="115">
        <v>70</v>
      </c>
      <c r="F72" s="114">
        <v>76</v>
      </c>
      <c r="G72" s="114">
        <v>161</v>
      </c>
      <c r="H72" s="114">
        <v>55</v>
      </c>
      <c r="I72" s="140">
        <v>72</v>
      </c>
      <c r="J72" s="115">
        <v>-2</v>
      </c>
      <c r="K72" s="116">
        <v>-2.7777777777777777</v>
      </c>
    </row>
    <row r="73" spans="1:11" ht="14.1" customHeight="1" x14ac:dyDescent="0.2">
      <c r="A73" s="306" t="s">
        <v>309</v>
      </c>
      <c r="B73" s="307" t="s">
        <v>310</v>
      </c>
      <c r="C73" s="308"/>
      <c r="D73" s="113">
        <v>0.2175632911392405</v>
      </c>
      <c r="E73" s="115">
        <v>11</v>
      </c>
      <c r="F73" s="114">
        <v>12</v>
      </c>
      <c r="G73" s="114">
        <v>74</v>
      </c>
      <c r="H73" s="114">
        <v>6</v>
      </c>
      <c r="I73" s="140">
        <v>16</v>
      </c>
      <c r="J73" s="115">
        <v>-5</v>
      </c>
      <c r="K73" s="116">
        <v>-31.25</v>
      </c>
    </row>
    <row r="74" spans="1:11" ht="14.1" customHeight="1" x14ac:dyDescent="0.2">
      <c r="A74" s="306" t="s">
        <v>311</v>
      </c>
      <c r="B74" s="307" t="s">
        <v>312</v>
      </c>
      <c r="C74" s="308"/>
      <c r="D74" s="113" t="s">
        <v>513</v>
      </c>
      <c r="E74" s="115" t="s">
        <v>513</v>
      </c>
      <c r="F74" s="114">
        <v>6</v>
      </c>
      <c r="G74" s="114">
        <v>11</v>
      </c>
      <c r="H74" s="114">
        <v>3</v>
      </c>
      <c r="I74" s="140">
        <v>3</v>
      </c>
      <c r="J74" s="115" t="s">
        <v>513</v>
      </c>
      <c r="K74" s="116" t="s">
        <v>513</v>
      </c>
    </row>
    <row r="75" spans="1:11" ht="14.1" customHeight="1" x14ac:dyDescent="0.2">
      <c r="A75" s="306" t="s">
        <v>313</v>
      </c>
      <c r="B75" s="307" t="s">
        <v>314</v>
      </c>
      <c r="C75" s="308"/>
      <c r="D75" s="113">
        <v>0.63291139240506333</v>
      </c>
      <c r="E75" s="115">
        <v>32</v>
      </c>
      <c r="F75" s="114">
        <v>32</v>
      </c>
      <c r="G75" s="114">
        <v>22</v>
      </c>
      <c r="H75" s="114">
        <v>27</v>
      </c>
      <c r="I75" s="140">
        <v>29</v>
      </c>
      <c r="J75" s="115">
        <v>3</v>
      </c>
      <c r="K75" s="116">
        <v>10.344827586206897</v>
      </c>
    </row>
    <row r="76" spans="1:11" ht="14.1" customHeight="1" x14ac:dyDescent="0.2">
      <c r="A76" s="306">
        <v>91</v>
      </c>
      <c r="B76" s="307" t="s">
        <v>315</v>
      </c>
      <c r="C76" s="308"/>
      <c r="D76" s="113">
        <v>0.15822784810126583</v>
      </c>
      <c r="E76" s="115">
        <v>8</v>
      </c>
      <c r="F76" s="114">
        <v>9</v>
      </c>
      <c r="G76" s="114">
        <v>7</v>
      </c>
      <c r="H76" s="114" t="s">
        <v>513</v>
      </c>
      <c r="I76" s="140">
        <v>6</v>
      </c>
      <c r="J76" s="115">
        <v>2</v>
      </c>
      <c r="K76" s="116">
        <v>33.333333333333336</v>
      </c>
    </row>
    <row r="77" spans="1:11" ht="14.1" customHeight="1" x14ac:dyDescent="0.2">
      <c r="A77" s="306">
        <v>92</v>
      </c>
      <c r="B77" s="307" t="s">
        <v>316</v>
      </c>
      <c r="C77" s="308"/>
      <c r="D77" s="113">
        <v>0.83069620253164556</v>
      </c>
      <c r="E77" s="115">
        <v>42</v>
      </c>
      <c r="F77" s="114">
        <v>39</v>
      </c>
      <c r="G77" s="114">
        <v>35</v>
      </c>
      <c r="H77" s="114">
        <v>20</v>
      </c>
      <c r="I77" s="140">
        <v>32</v>
      </c>
      <c r="J77" s="115">
        <v>10</v>
      </c>
      <c r="K77" s="116">
        <v>31.25</v>
      </c>
    </row>
    <row r="78" spans="1:11" ht="14.1" customHeight="1" x14ac:dyDescent="0.2">
      <c r="A78" s="306">
        <v>93</v>
      </c>
      <c r="B78" s="307" t="s">
        <v>317</v>
      </c>
      <c r="C78" s="308"/>
      <c r="D78" s="113">
        <v>0.11867088607594936</v>
      </c>
      <c r="E78" s="115">
        <v>6</v>
      </c>
      <c r="F78" s="114">
        <v>3</v>
      </c>
      <c r="G78" s="114">
        <v>6</v>
      </c>
      <c r="H78" s="114">
        <v>12</v>
      </c>
      <c r="I78" s="140">
        <v>3</v>
      </c>
      <c r="J78" s="115">
        <v>3</v>
      </c>
      <c r="K78" s="116">
        <v>100</v>
      </c>
    </row>
    <row r="79" spans="1:11" ht="14.1" customHeight="1" x14ac:dyDescent="0.2">
      <c r="A79" s="306">
        <v>94</v>
      </c>
      <c r="B79" s="307" t="s">
        <v>318</v>
      </c>
      <c r="C79" s="308"/>
      <c r="D79" s="113">
        <v>0.25712025316455694</v>
      </c>
      <c r="E79" s="115">
        <v>13</v>
      </c>
      <c r="F79" s="114">
        <v>6</v>
      </c>
      <c r="G79" s="114">
        <v>47</v>
      </c>
      <c r="H79" s="114">
        <v>4</v>
      </c>
      <c r="I79" s="140">
        <v>11</v>
      </c>
      <c r="J79" s="115">
        <v>2</v>
      </c>
      <c r="K79" s="116">
        <v>18.181818181818183</v>
      </c>
    </row>
    <row r="80" spans="1:11" ht="14.1" customHeight="1" x14ac:dyDescent="0.2">
      <c r="A80" s="306" t="s">
        <v>319</v>
      </c>
      <c r="B80" s="307" t="s">
        <v>320</v>
      </c>
      <c r="C80" s="308"/>
      <c r="D80" s="113">
        <v>0</v>
      </c>
      <c r="E80" s="115">
        <v>0</v>
      </c>
      <c r="F80" s="114">
        <v>0</v>
      </c>
      <c r="G80" s="114">
        <v>0</v>
      </c>
      <c r="H80" s="114" t="s">
        <v>513</v>
      </c>
      <c r="I80" s="140" t="s">
        <v>513</v>
      </c>
      <c r="J80" s="115" t="s">
        <v>513</v>
      </c>
      <c r="K80" s="116" t="s">
        <v>513</v>
      </c>
    </row>
    <row r="81" spans="1:11" ht="14.1" customHeight="1" x14ac:dyDescent="0.2">
      <c r="A81" s="310" t="s">
        <v>321</v>
      </c>
      <c r="B81" s="311" t="s">
        <v>333</v>
      </c>
      <c r="C81" s="312"/>
      <c r="D81" s="125">
        <v>9.8892405063291139E-2</v>
      </c>
      <c r="E81" s="143">
        <v>5</v>
      </c>
      <c r="F81" s="144">
        <v>7</v>
      </c>
      <c r="G81" s="144">
        <v>61</v>
      </c>
      <c r="H81" s="144">
        <v>7</v>
      </c>
      <c r="I81" s="145">
        <v>7</v>
      </c>
      <c r="J81" s="143">
        <v>-2</v>
      </c>
      <c r="K81" s="146">
        <v>-28.571428571428573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9" t="s">
        <v>364</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151" t="s">
        <v>365</v>
      </c>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6">
    <mergeCell ref="A84:K84"/>
    <mergeCell ref="A85:K85"/>
    <mergeCell ref="A87:K87"/>
    <mergeCell ref="A3:K3"/>
    <mergeCell ref="A4:K4"/>
    <mergeCell ref="A5:E5"/>
    <mergeCell ref="A7:C10"/>
    <mergeCell ref="D7:D10"/>
    <mergeCell ref="E7:I7"/>
    <mergeCell ref="J7:K8"/>
    <mergeCell ref="E8:E9"/>
    <mergeCell ref="F8:F9"/>
    <mergeCell ref="G8:G9"/>
    <mergeCell ref="A6:K6"/>
    <mergeCell ref="H8:H9"/>
    <mergeCell ref="I8:I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35.1" customHeight="1" x14ac:dyDescent="0.2">
      <c r="A6" s="634" t="s">
        <v>520</v>
      </c>
      <c r="B6" s="634"/>
      <c r="C6" s="634"/>
      <c r="D6" s="634"/>
      <c r="E6" s="634"/>
      <c r="F6" s="634"/>
      <c r="G6" s="634"/>
      <c r="H6" s="634"/>
      <c r="I6" s="634"/>
      <c r="J6" s="634"/>
    </row>
    <row r="7" spans="1:15" s="91" customFormat="1" ht="24.95" customHeight="1" x14ac:dyDescent="0.2">
      <c r="A7" s="588" t="s">
        <v>213</v>
      </c>
      <c r="B7" s="589"/>
      <c r="C7" s="582" t="s">
        <v>94</v>
      </c>
      <c r="D7" s="658" t="s">
        <v>367</v>
      </c>
      <c r="E7" s="661"/>
      <c r="F7" s="661"/>
      <c r="G7" s="661"/>
      <c r="H7" s="662"/>
      <c r="I7" s="588" t="s">
        <v>359</v>
      </c>
      <c r="J7" s="589"/>
      <c r="K7" s="96"/>
      <c r="L7" s="96"/>
      <c r="M7" s="96"/>
      <c r="N7" s="96"/>
      <c r="O7" s="96"/>
    </row>
    <row r="8" spans="1:15" ht="21.75" customHeight="1" x14ac:dyDescent="0.2">
      <c r="A8" s="616"/>
      <c r="B8" s="617"/>
      <c r="C8" s="583"/>
      <c r="D8" s="592" t="s">
        <v>335</v>
      </c>
      <c r="E8" s="592" t="s">
        <v>337</v>
      </c>
      <c r="F8" s="592" t="s">
        <v>338</v>
      </c>
      <c r="G8" s="592" t="s">
        <v>339</v>
      </c>
      <c r="H8" s="592" t="s">
        <v>340</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5367</v>
      </c>
      <c r="E11" s="114">
        <v>5107</v>
      </c>
      <c r="F11" s="114">
        <v>5681</v>
      </c>
      <c r="G11" s="114">
        <v>4012</v>
      </c>
      <c r="H11" s="140">
        <v>5106</v>
      </c>
      <c r="I11" s="115">
        <v>261</v>
      </c>
      <c r="J11" s="116">
        <v>5.1116333725029381</v>
      </c>
    </row>
    <row r="12" spans="1:15" s="110" customFormat="1" ht="24.95" customHeight="1" x14ac:dyDescent="0.2">
      <c r="A12" s="193" t="s">
        <v>132</v>
      </c>
      <c r="B12" s="194" t="s">
        <v>133</v>
      </c>
      <c r="C12" s="113">
        <v>0.46580957704490406</v>
      </c>
      <c r="D12" s="115">
        <v>25</v>
      </c>
      <c r="E12" s="114">
        <v>39</v>
      </c>
      <c r="F12" s="114">
        <v>36</v>
      </c>
      <c r="G12" s="114">
        <v>23</v>
      </c>
      <c r="H12" s="140">
        <v>55</v>
      </c>
      <c r="I12" s="115">
        <v>-30</v>
      </c>
      <c r="J12" s="116">
        <v>-54.545454545454547</v>
      </c>
    </row>
    <row r="13" spans="1:15" s="110" customFormat="1" ht="24.95" customHeight="1" x14ac:dyDescent="0.2">
      <c r="A13" s="193" t="s">
        <v>134</v>
      </c>
      <c r="B13" s="199" t="s">
        <v>214</v>
      </c>
      <c r="C13" s="113">
        <v>0.33538289547233091</v>
      </c>
      <c r="D13" s="115">
        <v>18</v>
      </c>
      <c r="E13" s="114">
        <v>12</v>
      </c>
      <c r="F13" s="114">
        <v>37</v>
      </c>
      <c r="G13" s="114">
        <v>10</v>
      </c>
      <c r="H13" s="140">
        <v>18</v>
      </c>
      <c r="I13" s="115">
        <v>0</v>
      </c>
      <c r="J13" s="116">
        <v>0</v>
      </c>
    </row>
    <row r="14" spans="1:15" s="287" customFormat="1" ht="24.95" customHeight="1" x14ac:dyDescent="0.2">
      <c r="A14" s="193" t="s">
        <v>215</v>
      </c>
      <c r="B14" s="199" t="s">
        <v>137</v>
      </c>
      <c r="C14" s="113">
        <v>22.955095956772873</v>
      </c>
      <c r="D14" s="115">
        <v>1232</v>
      </c>
      <c r="E14" s="114">
        <v>1064</v>
      </c>
      <c r="F14" s="114">
        <v>1202</v>
      </c>
      <c r="G14" s="114">
        <v>813</v>
      </c>
      <c r="H14" s="140">
        <v>1269</v>
      </c>
      <c r="I14" s="115">
        <v>-37</v>
      </c>
      <c r="J14" s="116">
        <v>-2.9156816390858946</v>
      </c>
      <c r="K14" s="110"/>
      <c r="L14" s="110"/>
      <c r="M14" s="110"/>
      <c r="N14" s="110"/>
      <c r="O14" s="110"/>
    </row>
    <row r="15" spans="1:15" s="110" customFormat="1" ht="24.95" customHeight="1" x14ac:dyDescent="0.2">
      <c r="A15" s="193" t="s">
        <v>216</v>
      </c>
      <c r="B15" s="199" t="s">
        <v>217</v>
      </c>
      <c r="C15" s="113">
        <v>3.3910937208869014</v>
      </c>
      <c r="D15" s="115">
        <v>182</v>
      </c>
      <c r="E15" s="114">
        <v>233</v>
      </c>
      <c r="F15" s="114">
        <v>213</v>
      </c>
      <c r="G15" s="114">
        <v>175</v>
      </c>
      <c r="H15" s="140">
        <v>154</v>
      </c>
      <c r="I15" s="115">
        <v>28</v>
      </c>
      <c r="J15" s="116">
        <v>18.181818181818183</v>
      </c>
    </row>
    <row r="16" spans="1:15" s="287" customFormat="1" ht="24.95" customHeight="1" x14ac:dyDescent="0.2">
      <c r="A16" s="193" t="s">
        <v>218</v>
      </c>
      <c r="B16" s="199" t="s">
        <v>141</v>
      </c>
      <c r="C16" s="113">
        <v>15.371716042481834</v>
      </c>
      <c r="D16" s="115">
        <v>825</v>
      </c>
      <c r="E16" s="114">
        <v>613</v>
      </c>
      <c r="F16" s="114">
        <v>826</v>
      </c>
      <c r="G16" s="114">
        <v>515</v>
      </c>
      <c r="H16" s="140">
        <v>980</v>
      </c>
      <c r="I16" s="115">
        <v>-155</v>
      </c>
      <c r="J16" s="116">
        <v>-15.816326530612244</v>
      </c>
      <c r="K16" s="110"/>
      <c r="L16" s="110"/>
      <c r="M16" s="110"/>
      <c r="N16" s="110"/>
      <c r="O16" s="110"/>
    </row>
    <row r="17" spans="1:15" s="110" customFormat="1" ht="24.95" customHeight="1" x14ac:dyDescent="0.2">
      <c r="A17" s="193" t="s">
        <v>142</v>
      </c>
      <c r="B17" s="199" t="s">
        <v>220</v>
      </c>
      <c r="C17" s="113">
        <v>4.1922861934041364</v>
      </c>
      <c r="D17" s="115">
        <v>225</v>
      </c>
      <c r="E17" s="114">
        <v>218</v>
      </c>
      <c r="F17" s="114">
        <v>163</v>
      </c>
      <c r="G17" s="114">
        <v>123</v>
      </c>
      <c r="H17" s="140">
        <v>135</v>
      </c>
      <c r="I17" s="115">
        <v>90</v>
      </c>
      <c r="J17" s="116">
        <v>66.666666666666671</v>
      </c>
    </row>
    <row r="18" spans="1:15" s="287" customFormat="1" ht="24.95" customHeight="1" x14ac:dyDescent="0.2">
      <c r="A18" s="201" t="s">
        <v>144</v>
      </c>
      <c r="B18" s="202" t="s">
        <v>145</v>
      </c>
      <c r="C18" s="113">
        <v>5.5338177752934596</v>
      </c>
      <c r="D18" s="115">
        <v>297</v>
      </c>
      <c r="E18" s="114">
        <v>255</v>
      </c>
      <c r="F18" s="114">
        <v>317</v>
      </c>
      <c r="G18" s="114">
        <v>233</v>
      </c>
      <c r="H18" s="140">
        <v>310</v>
      </c>
      <c r="I18" s="115">
        <v>-13</v>
      </c>
      <c r="J18" s="116">
        <v>-4.193548387096774</v>
      </c>
      <c r="K18" s="110"/>
      <c r="L18" s="110"/>
      <c r="M18" s="110"/>
      <c r="N18" s="110"/>
      <c r="O18" s="110"/>
    </row>
    <row r="19" spans="1:15" s="110" customFormat="1" ht="24.95" customHeight="1" x14ac:dyDescent="0.2">
      <c r="A19" s="193" t="s">
        <v>146</v>
      </c>
      <c r="B19" s="199" t="s">
        <v>147</v>
      </c>
      <c r="C19" s="113">
        <v>15.073597913173096</v>
      </c>
      <c r="D19" s="115">
        <v>809</v>
      </c>
      <c r="E19" s="114">
        <v>951</v>
      </c>
      <c r="F19" s="114">
        <v>1015</v>
      </c>
      <c r="G19" s="114">
        <v>777</v>
      </c>
      <c r="H19" s="140">
        <v>862</v>
      </c>
      <c r="I19" s="115">
        <v>-53</v>
      </c>
      <c r="J19" s="116">
        <v>-6.148491879350348</v>
      </c>
    </row>
    <row r="20" spans="1:15" s="287" customFormat="1" ht="24.95" customHeight="1" x14ac:dyDescent="0.2">
      <c r="A20" s="193" t="s">
        <v>148</v>
      </c>
      <c r="B20" s="199" t="s">
        <v>149</v>
      </c>
      <c r="C20" s="113">
        <v>10.080119247251723</v>
      </c>
      <c r="D20" s="115">
        <v>541</v>
      </c>
      <c r="E20" s="114">
        <v>759</v>
      </c>
      <c r="F20" s="114">
        <v>564</v>
      </c>
      <c r="G20" s="114">
        <v>444</v>
      </c>
      <c r="H20" s="140">
        <v>516</v>
      </c>
      <c r="I20" s="115">
        <v>25</v>
      </c>
      <c r="J20" s="116">
        <v>4.8449612403100772</v>
      </c>
      <c r="K20" s="110"/>
      <c r="L20" s="110"/>
      <c r="M20" s="110"/>
      <c r="N20" s="110"/>
      <c r="O20" s="110"/>
    </row>
    <row r="21" spans="1:15" s="110" customFormat="1" ht="24.95" customHeight="1" x14ac:dyDescent="0.2">
      <c r="A21" s="201" t="s">
        <v>150</v>
      </c>
      <c r="B21" s="202" t="s">
        <v>151</v>
      </c>
      <c r="C21" s="113">
        <v>6.7262902925284145</v>
      </c>
      <c r="D21" s="115">
        <v>361</v>
      </c>
      <c r="E21" s="114">
        <v>328</v>
      </c>
      <c r="F21" s="114">
        <v>301</v>
      </c>
      <c r="G21" s="114">
        <v>229</v>
      </c>
      <c r="H21" s="140">
        <v>263</v>
      </c>
      <c r="I21" s="115">
        <v>98</v>
      </c>
      <c r="J21" s="116">
        <v>37.262357414448672</v>
      </c>
    </row>
    <row r="22" spans="1:15" s="110" customFormat="1" ht="24.95" customHeight="1" x14ac:dyDescent="0.2">
      <c r="A22" s="201" t="s">
        <v>152</v>
      </c>
      <c r="B22" s="199" t="s">
        <v>153</v>
      </c>
      <c r="C22" s="113">
        <v>1.0434134525805852</v>
      </c>
      <c r="D22" s="115">
        <v>56</v>
      </c>
      <c r="E22" s="114">
        <v>53</v>
      </c>
      <c r="F22" s="114">
        <v>66</v>
      </c>
      <c r="G22" s="114">
        <v>39</v>
      </c>
      <c r="H22" s="140">
        <v>61</v>
      </c>
      <c r="I22" s="115">
        <v>-5</v>
      </c>
      <c r="J22" s="116">
        <v>-8.1967213114754092</v>
      </c>
    </row>
    <row r="23" spans="1:15" s="110" customFormat="1" ht="24.95" customHeight="1" x14ac:dyDescent="0.2">
      <c r="A23" s="193" t="s">
        <v>154</v>
      </c>
      <c r="B23" s="199" t="s">
        <v>155</v>
      </c>
      <c r="C23" s="113">
        <v>1.0434134525805852</v>
      </c>
      <c r="D23" s="115">
        <v>56</v>
      </c>
      <c r="E23" s="114">
        <v>52</v>
      </c>
      <c r="F23" s="114">
        <v>45</v>
      </c>
      <c r="G23" s="114">
        <v>39</v>
      </c>
      <c r="H23" s="140">
        <v>57</v>
      </c>
      <c r="I23" s="115">
        <v>-1</v>
      </c>
      <c r="J23" s="116">
        <v>-1.7543859649122806</v>
      </c>
    </row>
    <row r="24" spans="1:15" s="110" customFormat="1" ht="24.95" customHeight="1" x14ac:dyDescent="0.2">
      <c r="A24" s="193" t="s">
        <v>156</v>
      </c>
      <c r="B24" s="199" t="s">
        <v>221</v>
      </c>
      <c r="C24" s="113">
        <v>5.0121110490031677</v>
      </c>
      <c r="D24" s="115">
        <v>269</v>
      </c>
      <c r="E24" s="114">
        <v>217</v>
      </c>
      <c r="F24" s="114">
        <v>254</v>
      </c>
      <c r="G24" s="114">
        <v>216</v>
      </c>
      <c r="H24" s="140">
        <v>215</v>
      </c>
      <c r="I24" s="115">
        <v>54</v>
      </c>
      <c r="J24" s="116">
        <v>25.11627906976744</v>
      </c>
    </row>
    <row r="25" spans="1:15" s="110" customFormat="1" ht="24.95" customHeight="1" x14ac:dyDescent="0.2">
      <c r="A25" s="193" t="s">
        <v>222</v>
      </c>
      <c r="B25" s="204" t="s">
        <v>159</v>
      </c>
      <c r="C25" s="113">
        <v>6.7449226756102103</v>
      </c>
      <c r="D25" s="115">
        <v>362</v>
      </c>
      <c r="E25" s="114">
        <v>306</v>
      </c>
      <c r="F25" s="114">
        <v>326</v>
      </c>
      <c r="G25" s="114">
        <v>251</v>
      </c>
      <c r="H25" s="140">
        <v>262</v>
      </c>
      <c r="I25" s="115">
        <v>100</v>
      </c>
      <c r="J25" s="116">
        <v>38.167938931297712</v>
      </c>
    </row>
    <row r="26" spans="1:15" s="110" customFormat="1" ht="24.95" customHeight="1" x14ac:dyDescent="0.2">
      <c r="A26" s="201">
        <v>782.78300000000002</v>
      </c>
      <c r="B26" s="203" t="s">
        <v>160</v>
      </c>
      <c r="C26" s="113">
        <v>6.3909073970560835</v>
      </c>
      <c r="D26" s="115">
        <v>343</v>
      </c>
      <c r="E26" s="114">
        <v>366</v>
      </c>
      <c r="F26" s="114">
        <v>452</v>
      </c>
      <c r="G26" s="114">
        <v>336</v>
      </c>
      <c r="H26" s="140">
        <v>408</v>
      </c>
      <c r="I26" s="115">
        <v>-65</v>
      </c>
      <c r="J26" s="116">
        <v>-15.931372549019608</v>
      </c>
    </row>
    <row r="27" spans="1:15" s="110" customFormat="1" ht="24.95" customHeight="1" x14ac:dyDescent="0.2">
      <c r="A27" s="193" t="s">
        <v>161</v>
      </c>
      <c r="B27" s="199" t="s">
        <v>162</v>
      </c>
      <c r="C27" s="113">
        <v>1.3974287311347122</v>
      </c>
      <c r="D27" s="115">
        <v>75</v>
      </c>
      <c r="E27" s="114">
        <v>53</v>
      </c>
      <c r="F27" s="114">
        <v>99</v>
      </c>
      <c r="G27" s="114">
        <v>56</v>
      </c>
      <c r="H27" s="140">
        <v>62</v>
      </c>
      <c r="I27" s="115">
        <v>13</v>
      </c>
      <c r="J27" s="116">
        <v>20.967741935483872</v>
      </c>
    </row>
    <row r="28" spans="1:15" s="110" customFormat="1" ht="24.95" customHeight="1" x14ac:dyDescent="0.2">
      <c r="A28" s="193" t="s">
        <v>163</v>
      </c>
      <c r="B28" s="199" t="s">
        <v>164</v>
      </c>
      <c r="C28" s="113">
        <v>2.4594745667970934</v>
      </c>
      <c r="D28" s="115">
        <v>132</v>
      </c>
      <c r="E28" s="114">
        <v>77</v>
      </c>
      <c r="F28" s="114">
        <v>272</v>
      </c>
      <c r="G28" s="114">
        <v>86</v>
      </c>
      <c r="H28" s="140">
        <v>132</v>
      </c>
      <c r="I28" s="115">
        <v>0</v>
      </c>
      <c r="J28" s="116">
        <v>0</v>
      </c>
    </row>
    <row r="29" spans="1:15" s="110" customFormat="1" ht="24.95" customHeight="1" x14ac:dyDescent="0.2">
      <c r="A29" s="193">
        <v>86</v>
      </c>
      <c r="B29" s="199" t="s">
        <v>165</v>
      </c>
      <c r="C29" s="113">
        <v>5.6456120737842372</v>
      </c>
      <c r="D29" s="115">
        <v>303</v>
      </c>
      <c r="E29" s="114">
        <v>198</v>
      </c>
      <c r="F29" s="114">
        <v>227</v>
      </c>
      <c r="G29" s="114">
        <v>152</v>
      </c>
      <c r="H29" s="140">
        <v>256</v>
      </c>
      <c r="I29" s="115">
        <v>47</v>
      </c>
      <c r="J29" s="116">
        <v>18.359375</v>
      </c>
    </row>
    <row r="30" spans="1:15" s="110" customFormat="1" ht="24.95" customHeight="1" x14ac:dyDescent="0.2">
      <c r="A30" s="193">
        <v>87.88</v>
      </c>
      <c r="B30" s="204" t="s">
        <v>166</v>
      </c>
      <c r="C30" s="113">
        <v>5.4779206260480713</v>
      </c>
      <c r="D30" s="115">
        <v>294</v>
      </c>
      <c r="E30" s="114">
        <v>204</v>
      </c>
      <c r="F30" s="114">
        <v>280</v>
      </c>
      <c r="G30" s="114">
        <v>169</v>
      </c>
      <c r="H30" s="140">
        <v>211</v>
      </c>
      <c r="I30" s="115">
        <v>83</v>
      </c>
      <c r="J30" s="116">
        <v>39.33649289099526</v>
      </c>
    </row>
    <row r="31" spans="1:15" s="110" customFormat="1" ht="24.95" customHeight="1" x14ac:dyDescent="0.2">
      <c r="A31" s="193" t="s">
        <v>167</v>
      </c>
      <c r="B31" s="199" t="s">
        <v>168</v>
      </c>
      <c r="C31" s="113">
        <v>3.6146823178684553</v>
      </c>
      <c r="D31" s="115">
        <v>194</v>
      </c>
      <c r="E31" s="114">
        <v>173</v>
      </c>
      <c r="F31" s="114">
        <v>188</v>
      </c>
      <c r="G31" s="114">
        <v>139</v>
      </c>
      <c r="H31" s="140">
        <v>149</v>
      </c>
      <c r="I31" s="115">
        <v>45</v>
      </c>
      <c r="J31" s="116">
        <v>30.201342281879196</v>
      </c>
    </row>
    <row r="32" spans="1:15" s="110" customFormat="1" ht="24.95" customHeight="1" x14ac:dyDescent="0.2">
      <c r="A32" s="193"/>
      <c r="B32" s="204" t="s">
        <v>169</v>
      </c>
      <c r="C32" s="113" t="s">
        <v>513</v>
      </c>
      <c r="D32" s="115" t="s">
        <v>513</v>
      </c>
      <c r="E32" s="114" t="s">
        <v>513</v>
      </c>
      <c r="F32" s="114">
        <v>0</v>
      </c>
      <c r="G32" s="114">
        <v>0</v>
      </c>
      <c r="H32" s="140">
        <v>0</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0.46580957704490406</v>
      </c>
      <c r="D34" s="115">
        <v>25</v>
      </c>
      <c r="E34" s="114">
        <v>39</v>
      </c>
      <c r="F34" s="114">
        <v>36</v>
      </c>
      <c r="G34" s="114">
        <v>23</v>
      </c>
      <c r="H34" s="140">
        <v>55</v>
      </c>
      <c r="I34" s="115">
        <v>-30</v>
      </c>
      <c r="J34" s="116">
        <v>-54.545454545454547</v>
      </c>
    </row>
    <row r="35" spans="1:10" s="110" customFormat="1" ht="24.95" customHeight="1" x14ac:dyDescent="0.2">
      <c r="A35" s="292" t="s">
        <v>171</v>
      </c>
      <c r="B35" s="293" t="s">
        <v>172</v>
      </c>
      <c r="C35" s="113">
        <v>28.824296627538661</v>
      </c>
      <c r="D35" s="115">
        <v>1547</v>
      </c>
      <c r="E35" s="114">
        <v>1331</v>
      </c>
      <c r="F35" s="114">
        <v>1556</v>
      </c>
      <c r="G35" s="114">
        <v>1056</v>
      </c>
      <c r="H35" s="140">
        <v>1597</v>
      </c>
      <c r="I35" s="115">
        <v>-50</v>
      </c>
      <c r="J35" s="116">
        <v>-3.1308703819661865</v>
      </c>
    </row>
    <row r="36" spans="1:10" s="110" customFormat="1" ht="24.95" customHeight="1" x14ac:dyDescent="0.2">
      <c r="A36" s="294" t="s">
        <v>173</v>
      </c>
      <c r="B36" s="295" t="s">
        <v>174</v>
      </c>
      <c r="C36" s="125">
        <v>70.709893795416434</v>
      </c>
      <c r="D36" s="143">
        <v>3795</v>
      </c>
      <c r="E36" s="144">
        <v>3737</v>
      </c>
      <c r="F36" s="144">
        <v>4089</v>
      </c>
      <c r="G36" s="144">
        <v>2933</v>
      </c>
      <c r="H36" s="145">
        <v>3454</v>
      </c>
      <c r="I36" s="143">
        <v>341</v>
      </c>
      <c r="J36" s="146">
        <v>9.872611464968152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55" t="s">
        <v>368</v>
      </c>
      <c r="B39" s="656"/>
      <c r="C39" s="656"/>
      <c r="D39" s="656"/>
      <c r="E39" s="656"/>
      <c r="F39" s="656"/>
      <c r="G39" s="656"/>
      <c r="H39" s="656"/>
      <c r="I39" s="656"/>
      <c r="J39" s="656"/>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6"/>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35.1" customHeight="1" x14ac:dyDescent="0.2">
      <c r="A6" s="634" t="s">
        <v>520</v>
      </c>
      <c r="B6" s="634"/>
      <c r="C6" s="634"/>
      <c r="D6" s="634"/>
      <c r="E6" s="634"/>
      <c r="F6" s="634"/>
      <c r="G6" s="634"/>
      <c r="H6" s="634"/>
      <c r="I6" s="634"/>
      <c r="J6" s="634"/>
      <c r="K6" s="634"/>
    </row>
    <row r="7" spans="1:17" s="91" customFormat="1" ht="24.95" customHeight="1" x14ac:dyDescent="0.2">
      <c r="A7" s="588" t="s">
        <v>332</v>
      </c>
      <c r="B7" s="577"/>
      <c r="C7" s="577"/>
      <c r="D7" s="582" t="s">
        <v>94</v>
      </c>
      <c r="E7" s="648" t="s">
        <v>370</v>
      </c>
      <c r="F7" s="649"/>
      <c r="G7" s="649"/>
      <c r="H7" s="649"/>
      <c r="I7" s="650"/>
      <c r="J7" s="588" t="s">
        <v>359</v>
      </c>
      <c r="K7" s="589"/>
      <c r="L7" s="96"/>
      <c r="M7" s="96"/>
      <c r="N7" s="96"/>
      <c r="O7" s="96"/>
      <c r="Q7" s="407"/>
    </row>
    <row r="8" spans="1:17" ht="21.75" customHeight="1" x14ac:dyDescent="0.2">
      <c r="A8" s="578"/>
      <c r="B8" s="579"/>
      <c r="C8" s="579"/>
      <c r="D8" s="583"/>
      <c r="E8" s="592" t="s">
        <v>335</v>
      </c>
      <c r="F8" s="592" t="s">
        <v>337</v>
      </c>
      <c r="G8" s="592" t="s">
        <v>338</v>
      </c>
      <c r="H8" s="592" t="s">
        <v>339</v>
      </c>
      <c r="I8" s="592" t="s">
        <v>340</v>
      </c>
      <c r="J8" s="590"/>
      <c r="K8" s="591"/>
    </row>
    <row r="9" spans="1:17" ht="12" customHeight="1" x14ac:dyDescent="0.2">
      <c r="A9" s="578"/>
      <c r="B9" s="579"/>
      <c r="C9" s="579"/>
      <c r="D9" s="583"/>
      <c r="E9" s="593"/>
      <c r="F9" s="593"/>
      <c r="G9" s="593"/>
      <c r="H9" s="593"/>
      <c r="I9" s="593"/>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5367</v>
      </c>
      <c r="F11" s="264">
        <v>5107</v>
      </c>
      <c r="G11" s="264">
        <v>5681</v>
      </c>
      <c r="H11" s="264">
        <v>4012</v>
      </c>
      <c r="I11" s="265">
        <v>5106</v>
      </c>
      <c r="J11" s="263">
        <v>261</v>
      </c>
      <c r="K11" s="266">
        <v>5.1116333725029381</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25.973542016023849</v>
      </c>
      <c r="E13" s="115">
        <v>1394</v>
      </c>
      <c r="F13" s="114">
        <v>1275</v>
      </c>
      <c r="G13" s="114">
        <v>1366</v>
      </c>
      <c r="H13" s="114">
        <v>1035</v>
      </c>
      <c r="I13" s="140">
        <v>1210</v>
      </c>
      <c r="J13" s="115">
        <v>184</v>
      </c>
      <c r="K13" s="116">
        <v>15.206611570247935</v>
      </c>
    </row>
    <row r="14" spans="1:17" ht="15.95" customHeight="1" x14ac:dyDescent="0.2">
      <c r="A14" s="306" t="s">
        <v>230</v>
      </c>
      <c r="B14" s="307"/>
      <c r="C14" s="308"/>
      <c r="D14" s="113">
        <v>58.524315259921742</v>
      </c>
      <c r="E14" s="115">
        <v>3141</v>
      </c>
      <c r="F14" s="114">
        <v>3133</v>
      </c>
      <c r="G14" s="114">
        <v>3442</v>
      </c>
      <c r="H14" s="114">
        <v>2388</v>
      </c>
      <c r="I14" s="140">
        <v>3103</v>
      </c>
      <c r="J14" s="115">
        <v>38</v>
      </c>
      <c r="K14" s="116">
        <v>1.2246213341927168</v>
      </c>
    </row>
    <row r="15" spans="1:17" ht="15.95" customHeight="1" x14ac:dyDescent="0.2">
      <c r="A15" s="306" t="s">
        <v>231</v>
      </c>
      <c r="B15" s="307"/>
      <c r="C15" s="308"/>
      <c r="D15" s="113">
        <v>8.4032047698900687</v>
      </c>
      <c r="E15" s="115">
        <v>451</v>
      </c>
      <c r="F15" s="114">
        <v>411</v>
      </c>
      <c r="G15" s="114">
        <v>451</v>
      </c>
      <c r="H15" s="114">
        <v>338</v>
      </c>
      <c r="I15" s="140">
        <v>436</v>
      </c>
      <c r="J15" s="115">
        <v>15</v>
      </c>
      <c r="K15" s="116">
        <v>3.4403669724770642</v>
      </c>
    </row>
    <row r="16" spans="1:17" ht="15.95" customHeight="1" x14ac:dyDescent="0.2">
      <c r="A16" s="306" t="s">
        <v>232</v>
      </c>
      <c r="B16" s="307"/>
      <c r="C16" s="308"/>
      <c r="D16" s="113">
        <v>6.9685112725917646</v>
      </c>
      <c r="E16" s="115">
        <v>374</v>
      </c>
      <c r="F16" s="114">
        <v>282</v>
      </c>
      <c r="G16" s="114">
        <v>380</v>
      </c>
      <c r="H16" s="114">
        <v>242</v>
      </c>
      <c r="I16" s="140">
        <v>344</v>
      </c>
      <c r="J16" s="115">
        <v>30</v>
      </c>
      <c r="K16" s="116">
        <v>8.720930232558139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0.33538289547233091</v>
      </c>
      <c r="E18" s="115">
        <v>18</v>
      </c>
      <c r="F18" s="114">
        <v>31</v>
      </c>
      <c r="G18" s="114">
        <v>29</v>
      </c>
      <c r="H18" s="114">
        <v>17</v>
      </c>
      <c r="I18" s="140">
        <v>49</v>
      </c>
      <c r="J18" s="115">
        <v>-31</v>
      </c>
      <c r="K18" s="116">
        <v>-63.265306122448976</v>
      </c>
    </row>
    <row r="19" spans="1:11" ht="14.1" customHeight="1" x14ac:dyDescent="0.2">
      <c r="A19" s="306" t="s">
        <v>235</v>
      </c>
      <c r="B19" s="307" t="s">
        <v>236</v>
      </c>
      <c r="C19" s="308"/>
      <c r="D19" s="113">
        <v>9.3161915408980805E-2</v>
      </c>
      <c r="E19" s="115">
        <v>5</v>
      </c>
      <c r="F19" s="114">
        <v>27</v>
      </c>
      <c r="G19" s="114">
        <v>26</v>
      </c>
      <c r="H19" s="114">
        <v>9</v>
      </c>
      <c r="I19" s="140">
        <v>16</v>
      </c>
      <c r="J19" s="115">
        <v>-11</v>
      </c>
      <c r="K19" s="116">
        <v>-68.75</v>
      </c>
    </row>
    <row r="20" spans="1:11" ht="14.1" customHeight="1" x14ac:dyDescent="0.2">
      <c r="A20" s="306">
        <v>12</v>
      </c>
      <c r="B20" s="307" t="s">
        <v>237</v>
      </c>
      <c r="C20" s="308"/>
      <c r="D20" s="113">
        <v>0.95025153717160427</v>
      </c>
      <c r="E20" s="115">
        <v>51</v>
      </c>
      <c r="F20" s="114">
        <v>40</v>
      </c>
      <c r="G20" s="114">
        <v>35</v>
      </c>
      <c r="H20" s="114">
        <v>31</v>
      </c>
      <c r="I20" s="140">
        <v>37</v>
      </c>
      <c r="J20" s="115">
        <v>14</v>
      </c>
      <c r="K20" s="116">
        <v>37.837837837837839</v>
      </c>
    </row>
    <row r="21" spans="1:11" ht="14.1" customHeight="1" x14ac:dyDescent="0.2">
      <c r="A21" s="306">
        <v>21</v>
      </c>
      <c r="B21" s="307" t="s">
        <v>238</v>
      </c>
      <c r="C21" s="308"/>
      <c r="D21" s="113">
        <v>0.35401527855412707</v>
      </c>
      <c r="E21" s="115">
        <v>19</v>
      </c>
      <c r="F21" s="114">
        <v>12</v>
      </c>
      <c r="G21" s="114">
        <v>19</v>
      </c>
      <c r="H21" s="114">
        <v>15</v>
      </c>
      <c r="I21" s="140">
        <v>18</v>
      </c>
      <c r="J21" s="115">
        <v>1</v>
      </c>
      <c r="K21" s="116">
        <v>5.5555555555555554</v>
      </c>
    </row>
    <row r="22" spans="1:11" ht="14.1" customHeight="1" x14ac:dyDescent="0.2">
      <c r="A22" s="306">
        <v>22</v>
      </c>
      <c r="B22" s="307" t="s">
        <v>239</v>
      </c>
      <c r="C22" s="308"/>
      <c r="D22" s="113">
        <v>2.664430780696851</v>
      </c>
      <c r="E22" s="115">
        <v>143</v>
      </c>
      <c r="F22" s="114">
        <v>130</v>
      </c>
      <c r="G22" s="114">
        <v>139</v>
      </c>
      <c r="H22" s="114">
        <v>82</v>
      </c>
      <c r="I22" s="140">
        <v>107</v>
      </c>
      <c r="J22" s="115">
        <v>36</v>
      </c>
      <c r="K22" s="116">
        <v>33.644859813084111</v>
      </c>
    </row>
    <row r="23" spans="1:11" ht="14.1" customHeight="1" x14ac:dyDescent="0.2">
      <c r="A23" s="306">
        <v>23</v>
      </c>
      <c r="B23" s="307" t="s">
        <v>240</v>
      </c>
      <c r="C23" s="308"/>
      <c r="D23" s="113">
        <v>0.42854481088131174</v>
      </c>
      <c r="E23" s="115">
        <v>23</v>
      </c>
      <c r="F23" s="114">
        <v>23</v>
      </c>
      <c r="G23" s="114">
        <v>25</v>
      </c>
      <c r="H23" s="114">
        <v>21</v>
      </c>
      <c r="I23" s="140">
        <v>18</v>
      </c>
      <c r="J23" s="115">
        <v>5</v>
      </c>
      <c r="K23" s="116">
        <v>27.777777777777779</v>
      </c>
    </row>
    <row r="24" spans="1:11" ht="14.1" customHeight="1" x14ac:dyDescent="0.2">
      <c r="A24" s="306">
        <v>24</v>
      </c>
      <c r="B24" s="307" t="s">
        <v>241</v>
      </c>
      <c r="C24" s="308"/>
      <c r="D24" s="113">
        <v>5.5338177752934596</v>
      </c>
      <c r="E24" s="115">
        <v>297</v>
      </c>
      <c r="F24" s="114">
        <v>183</v>
      </c>
      <c r="G24" s="114">
        <v>262</v>
      </c>
      <c r="H24" s="114">
        <v>191</v>
      </c>
      <c r="I24" s="140">
        <v>315</v>
      </c>
      <c r="J24" s="115">
        <v>-18</v>
      </c>
      <c r="K24" s="116">
        <v>-5.7142857142857144</v>
      </c>
    </row>
    <row r="25" spans="1:11" ht="14.1" customHeight="1" x14ac:dyDescent="0.2">
      <c r="A25" s="306">
        <v>25</v>
      </c>
      <c r="B25" s="307" t="s">
        <v>242</v>
      </c>
      <c r="C25" s="308"/>
      <c r="D25" s="113">
        <v>6.2418483324017142</v>
      </c>
      <c r="E25" s="115">
        <v>335</v>
      </c>
      <c r="F25" s="114">
        <v>354</v>
      </c>
      <c r="G25" s="114">
        <v>363</v>
      </c>
      <c r="H25" s="114">
        <v>219</v>
      </c>
      <c r="I25" s="140">
        <v>334</v>
      </c>
      <c r="J25" s="115">
        <v>1</v>
      </c>
      <c r="K25" s="116">
        <v>0.29940119760479039</v>
      </c>
    </row>
    <row r="26" spans="1:11" ht="14.1" customHeight="1" x14ac:dyDescent="0.2">
      <c r="A26" s="306">
        <v>26</v>
      </c>
      <c r="B26" s="307" t="s">
        <v>243</v>
      </c>
      <c r="C26" s="308"/>
      <c r="D26" s="113">
        <v>2.0309297559157815</v>
      </c>
      <c r="E26" s="115">
        <v>109</v>
      </c>
      <c r="F26" s="114">
        <v>75</v>
      </c>
      <c r="G26" s="114">
        <v>118</v>
      </c>
      <c r="H26" s="114">
        <v>83</v>
      </c>
      <c r="I26" s="140">
        <v>116</v>
      </c>
      <c r="J26" s="115">
        <v>-7</v>
      </c>
      <c r="K26" s="116">
        <v>-6.0344827586206895</v>
      </c>
    </row>
    <row r="27" spans="1:11" ht="14.1" customHeight="1" x14ac:dyDescent="0.2">
      <c r="A27" s="306">
        <v>27</v>
      </c>
      <c r="B27" s="307" t="s">
        <v>244</v>
      </c>
      <c r="C27" s="308"/>
      <c r="D27" s="113">
        <v>2.5526364822060743</v>
      </c>
      <c r="E27" s="115">
        <v>137</v>
      </c>
      <c r="F27" s="114">
        <v>122</v>
      </c>
      <c r="G27" s="114">
        <v>96</v>
      </c>
      <c r="H27" s="114">
        <v>80</v>
      </c>
      <c r="I27" s="140">
        <v>110</v>
      </c>
      <c r="J27" s="115">
        <v>27</v>
      </c>
      <c r="K27" s="116">
        <v>24.545454545454547</v>
      </c>
    </row>
    <row r="28" spans="1:11" ht="14.1" customHeight="1" x14ac:dyDescent="0.2">
      <c r="A28" s="306">
        <v>28</v>
      </c>
      <c r="B28" s="307" t="s">
        <v>245</v>
      </c>
      <c r="C28" s="308"/>
      <c r="D28" s="113">
        <v>0.65213340786286567</v>
      </c>
      <c r="E28" s="115">
        <v>35</v>
      </c>
      <c r="F28" s="114">
        <v>19</v>
      </c>
      <c r="G28" s="114">
        <v>28</v>
      </c>
      <c r="H28" s="114">
        <v>15</v>
      </c>
      <c r="I28" s="140">
        <v>11</v>
      </c>
      <c r="J28" s="115">
        <v>24</v>
      </c>
      <c r="K28" s="116">
        <v>218.18181818181819</v>
      </c>
    </row>
    <row r="29" spans="1:11" ht="14.1" customHeight="1" x14ac:dyDescent="0.2">
      <c r="A29" s="306">
        <v>29</v>
      </c>
      <c r="B29" s="307" t="s">
        <v>246</v>
      </c>
      <c r="C29" s="308"/>
      <c r="D29" s="113">
        <v>4.3227128749767099</v>
      </c>
      <c r="E29" s="115">
        <v>232</v>
      </c>
      <c r="F29" s="114">
        <v>185</v>
      </c>
      <c r="G29" s="114">
        <v>211</v>
      </c>
      <c r="H29" s="114">
        <v>166</v>
      </c>
      <c r="I29" s="140">
        <v>187</v>
      </c>
      <c r="J29" s="115">
        <v>45</v>
      </c>
      <c r="K29" s="116">
        <v>24.064171122994651</v>
      </c>
    </row>
    <row r="30" spans="1:11" ht="14.1" customHeight="1" x14ac:dyDescent="0.2">
      <c r="A30" s="306" t="s">
        <v>247</v>
      </c>
      <c r="B30" s="307" t="s">
        <v>248</v>
      </c>
      <c r="C30" s="308"/>
      <c r="D30" s="113">
        <v>1.6210173281162661</v>
      </c>
      <c r="E30" s="115">
        <v>87</v>
      </c>
      <c r="F30" s="114" t="s">
        <v>513</v>
      </c>
      <c r="G30" s="114" t="s">
        <v>513</v>
      </c>
      <c r="H30" s="114">
        <v>64</v>
      </c>
      <c r="I30" s="140" t="s">
        <v>513</v>
      </c>
      <c r="J30" s="115" t="s">
        <v>513</v>
      </c>
      <c r="K30" s="116" t="s">
        <v>513</v>
      </c>
    </row>
    <row r="31" spans="1:11" ht="14.1" customHeight="1" x14ac:dyDescent="0.2">
      <c r="A31" s="306" t="s">
        <v>249</v>
      </c>
      <c r="B31" s="307" t="s">
        <v>250</v>
      </c>
      <c r="C31" s="308"/>
      <c r="D31" s="113">
        <v>2.7016955468604436</v>
      </c>
      <c r="E31" s="115">
        <v>145</v>
      </c>
      <c r="F31" s="114">
        <v>137</v>
      </c>
      <c r="G31" s="114">
        <v>139</v>
      </c>
      <c r="H31" s="114">
        <v>102</v>
      </c>
      <c r="I31" s="140">
        <v>138</v>
      </c>
      <c r="J31" s="115">
        <v>7</v>
      </c>
      <c r="K31" s="116">
        <v>5.0724637681159424</v>
      </c>
    </row>
    <row r="32" spans="1:11" ht="14.1" customHeight="1" x14ac:dyDescent="0.2">
      <c r="A32" s="306">
        <v>31</v>
      </c>
      <c r="B32" s="307" t="s">
        <v>251</v>
      </c>
      <c r="C32" s="308"/>
      <c r="D32" s="113">
        <v>0.40991242779951553</v>
      </c>
      <c r="E32" s="115">
        <v>22</v>
      </c>
      <c r="F32" s="114">
        <v>28</v>
      </c>
      <c r="G32" s="114">
        <v>40</v>
      </c>
      <c r="H32" s="114">
        <v>18</v>
      </c>
      <c r="I32" s="140">
        <v>24</v>
      </c>
      <c r="J32" s="115">
        <v>-2</v>
      </c>
      <c r="K32" s="116">
        <v>-8.3333333333333339</v>
      </c>
    </row>
    <row r="33" spans="1:11" ht="14.1" customHeight="1" x14ac:dyDescent="0.2">
      <c r="A33" s="306">
        <v>32</v>
      </c>
      <c r="B33" s="307" t="s">
        <v>252</v>
      </c>
      <c r="C33" s="308"/>
      <c r="D33" s="113">
        <v>2.4408421837152972</v>
      </c>
      <c r="E33" s="115">
        <v>131</v>
      </c>
      <c r="F33" s="114">
        <v>99</v>
      </c>
      <c r="G33" s="114">
        <v>128</v>
      </c>
      <c r="H33" s="114">
        <v>134</v>
      </c>
      <c r="I33" s="140">
        <v>120</v>
      </c>
      <c r="J33" s="115">
        <v>11</v>
      </c>
      <c r="K33" s="116">
        <v>9.1666666666666661</v>
      </c>
    </row>
    <row r="34" spans="1:11" ht="14.1" customHeight="1" x14ac:dyDescent="0.2">
      <c r="A34" s="306">
        <v>33</v>
      </c>
      <c r="B34" s="307" t="s">
        <v>253</v>
      </c>
      <c r="C34" s="308"/>
      <c r="D34" s="113">
        <v>1.0247810694987889</v>
      </c>
      <c r="E34" s="115">
        <v>55</v>
      </c>
      <c r="F34" s="114">
        <v>110</v>
      </c>
      <c r="G34" s="114">
        <v>86</v>
      </c>
      <c r="H34" s="114">
        <v>59</v>
      </c>
      <c r="I34" s="140">
        <v>78</v>
      </c>
      <c r="J34" s="115">
        <v>-23</v>
      </c>
      <c r="K34" s="116">
        <v>-29.487179487179485</v>
      </c>
    </row>
    <row r="35" spans="1:11" ht="14.1" customHeight="1" x14ac:dyDescent="0.2">
      <c r="A35" s="306">
        <v>34</v>
      </c>
      <c r="B35" s="307" t="s">
        <v>254</v>
      </c>
      <c r="C35" s="308"/>
      <c r="D35" s="113">
        <v>1.7514440096888393</v>
      </c>
      <c r="E35" s="115">
        <v>94</v>
      </c>
      <c r="F35" s="114">
        <v>73</v>
      </c>
      <c r="G35" s="114">
        <v>77</v>
      </c>
      <c r="H35" s="114">
        <v>67</v>
      </c>
      <c r="I35" s="140">
        <v>74</v>
      </c>
      <c r="J35" s="115">
        <v>20</v>
      </c>
      <c r="K35" s="116">
        <v>27.027027027027028</v>
      </c>
    </row>
    <row r="36" spans="1:11" ht="14.1" customHeight="1" x14ac:dyDescent="0.2">
      <c r="A36" s="306">
        <v>41</v>
      </c>
      <c r="B36" s="307" t="s">
        <v>255</v>
      </c>
      <c r="C36" s="308"/>
      <c r="D36" s="113">
        <v>0.5962362586174772</v>
      </c>
      <c r="E36" s="115">
        <v>32</v>
      </c>
      <c r="F36" s="114">
        <v>28</v>
      </c>
      <c r="G36" s="114">
        <v>45</v>
      </c>
      <c r="H36" s="114">
        <v>35</v>
      </c>
      <c r="I36" s="140">
        <v>28</v>
      </c>
      <c r="J36" s="115">
        <v>4</v>
      </c>
      <c r="K36" s="116">
        <v>14.285714285714286</v>
      </c>
    </row>
    <row r="37" spans="1:11" ht="14.1" customHeight="1" x14ac:dyDescent="0.2">
      <c r="A37" s="306">
        <v>42</v>
      </c>
      <c r="B37" s="307" t="s">
        <v>256</v>
      </c>
      <c r="C37" s="308"/>
      <c r="D37" s="113" t="s">
        <v>513</v>
      </c>
      <c r="E37" s="115" t="s">
        <v>513</v>
      </c>
      <c r="F37" s="114" t="s">
        <v>513</v>
      </c>
      <c r="G37" s="114">
        <v>6</v>
      </c>
      <c r="H37" s="114" t="s">
        <v>513</v>
      </c>
      <c r="I37" s="140">
        <v>6</v>
      </c>
      <c r="J37" s="115" t="s">
        <v>513</v>
      </c>
      <c r="K37" s="116" t="s">
        <v>513</v>
      </c>
    </row>
    <row r="38" spans="1:11" ht="14.1" customHeight="1" x14ac:dyDescent="0.2">
      <c r="A38" s="306">
        <v>43</v>
      </c>
      <c r="B38" s="307" t="s">
        <v>257</v>
      </c>
      <c r="C38" s="308"/>
      <c r="D38" s="113">
        <v>1.1179429849077698</v>
      </c>
      <c r="E38" s="115">
        <v>60</v>
      </c>
      <c r="F38" s="114">
        <v>48</v>
      </c>
      <c r="G38" s="114">
        <v>74</v>
      </c>
      <c r="H38" s="114">
        <v>34</v>
      </c>
      <c r="I38" s="140">
        <v>68</v>
      </c>
      <c r="J38" s="115">
        <v>-8</v>
      </c>
      <c r="K38" s="116">
        <v>-11.764705882352942</v>
      </c>
    </row>
    <row r="39" spans="1:11" ht="14.1" customHeight="1" x14ac:dyDescent="0.2">
      <c r="A39" s="306">
        <v>51</v>
      </c>
      <c r="B39" s="307" t="s">
        <v>258</v>
      </c>
      <c r="C39" s="308"/>
      <c r="D39" s="113">
        <v>10.080119247251723</v>
      </c>
      <c r="E39" s="115">
        <v>541</v>
      </c>
      <c r="F39" s="114">
        <v>647</v>
      </c>
      <c r="G39" s="114">
        <v>715</v>
      </c>
      <c r="H39" s="114">
        <v>484</v>
      </c>
      <c r="I39" s="140">
        <v>645</v>
      </c>
      <c r="J39" s="115">
        <v>-104</v>
      </c>
      <c r="K39" s="116">
        <v>-16.124031007751938</v>
      </c>
    </row>
    <row r="40" spans="1:11" ht="14.1" customHeight="1" x14ac:dyDescent="0.2">
      <c r="A40" s="306" t="s">
        <v>259</v>
      </c>
      <c r="B40" s="307" t="s">
        <v>260</v>
      </c>
      <c r="C40" s="308"/>
      <c r="D40" s="113">
        <v>9.2602943916526925</v>
      </c>
      <c r="E40" s="115">
        <v>497</v>
      </c>
      <c r="F40" s="114">
        <v>553</v>
      </c>
      <c r="G40" s="114">
        <v>655</v>
      </c>
      <c r="H40" s="114">
        <v>448</v>
      </c>
      <c r="I40" s="140">
        <v>583</v>
      </c>
      <c r="J40" s="115">
        <v>-86</v>
      </c>
      <c r="K40" s="116">
        <v>-14.751286449399657</v>
      </c>
    </row>
    <row r="41" spans="1:11" ht="14.1" customHeight="1" x14ac:dyDescent="0.2">
      <c r="A41" s="306"/>
      <c r="B41" s="307" t="s">
        <v>261</v>
      </c>
      <c r="C41" s="308"/>
      <c r="D41" s="113">
        <v>7.6206446804546299</v>
      </c>
      <c r="E41" s="115">
        <v>409</v>
      </c>
      <c r="F41" s="114">
        <v>476</v>
      </c>
      <c r="G41" s="114">
        <v>478</v>
      </c>
      <c r="H41" s="114">
        <v>358</v>
      </c>
      <c r="I41" s="140">
        <v>493</v>
      </c>
      <c r="J41" s="115">
        <v>-84</v>
      </c>
      <c r="K41" s="116">
        <v>-17.038539553752535</v>
      </c>
    </row>
    <row r="42" spans="1:11" ht="14.1" customHeight="1" x14ac:dyDescent="0.2">
      <c r="A42" s="306">
        <v>52</v>
      </c>
      <c r="B42" s="307" t="s">
        <v>262</v>
      </c>
      <c r="C42" s="308"/>
      <c r="D42" s="113">
        <v>6.2977454816471026</v>
      </c>
      <c r="E42" s="115">
        <v>338</v>
      </c>
      <c r="F42" s="114">
        <v>497</v>
      </c>
      <c r="G42" s="114">
        <v>303</v>
      </c>
      <c r="H42" s="114">
        <v>315</v>
      </c>
      <c r="I42" s="140">
        <v>335</v>
      </c>
      <c r="J42" s="115">
        <v>3</v>
      </c>
      <c r="K42" s="116">
        <v>0.89552238805970152</v>
      </c>
    </row>
    <row r="43" spans="1:11" ht="14.1" customHeight="1" x14ac:dyDescent="0.2">
      <c r="A43" s="306" t="s">
        <v>263</v>
      </c>
      <c r="B43" s="307" t="s">
        <v>264</v>
      </c>
      <c r="C43" s="308"/>
      <c r="D43" s="113">
        <v>5.831935904602199</v>
      </c>
      <c r="E43" s="115">
        <v>313</v>
      </c>
      <c r="F43" s="114">
        <v>462</v>
      </c>
      <c r="G43" s="114">
        <v>289</v>
      </c>
      <c r="H43" s="114">
        <v>300</v>
      </c>
      <c r="I43" s="140">
        <v>304</v>
      </c>
      <c r="J43" s="115">
        <v>9</v>
      </c>
      <c r="K43" s="116">
        <v>2.9605263157894739</v>
      </c>
    </row>
    <row r="44" spans="1:11" ht="14.1" customHeight="1" x14ac:dyDescent="0.2">
      <c r="A44" s="306">
        <v>53</v>
      </c>
      <c r="B44" s="307" t="s">
        <v>265</v>
      </c>
      <c r="C44" s="308"/>
      <c r="D44" s="113">
        <v>0.87572200484441964</v>
      </c>
      <c r="E44" s="115">
        <v>47</v>
      </c>
      <c r="F44" s="114">
        <v>71</v>
      </c>
      <c r="G44" s="114">
        <v>36</v>
      </c>
      <c r="H44" s="114">
        <v>27</v>
      </c>
      <c r="I44" s="140">
        <v>31</v>
      </c>
      <c r="J44" s="115">
        <v>16</v>
      </c>
      <c r="K44" s="116">
        <v>51.612903225806448</v>
      </c>
    </row>
    <row r="45" spans="1:11" ht="14.1" customHeight="1" x14ac:dyDescent="0.2">
      <c r="A45" s="306" t="s">
        <v>266</v>
      </c>
      <c r="B45" s="307" t="s">
        <v>267</v>
      </c>
      <c r="C45" s="308"/>
      <c r="D45" s="113">
        <v>0.87572200484441964</v>
      </c>
      <c r="E45" s="115">
        <v>47</v>
      </c>
      <c r="F45" s="114">
        <v>71</v>
      </c>
      <c r="G45" s="114">
        <v>36</v>
      </c>
      <c r="H45" s="114">
        <v>26</v>
      </c>
      <c r="I45" s="140">
        <v>30</v>
      </c>
      <c r="J45" s="115">
        <v>17</v>
      </c>
      <c r="K45" s="116">
        <v>56.666666666666664</v>
      </c>
    </row>
    <row r="46" spans="1:11" ht="14.1" customHeight="1" x14ac:dyDescent="0.2">
      <c r="A46" s="306">
        <v>54</v>
      </c>
      <c r="B46" s="307" t="s">
        <v>268</v>
      </c>
      <c r="C46" s="308"/>
      <c r="D46" s="113">
        <v>5.0307434320849636</v>
      </c>
      <c r="E46" s="115">
        <v>270</v>
      </c>
      <c r="F46" s="114">
        <v>230</v>
      </c>
      <c r="G46" s="114">
        <v>224</v>
      </c>
      <c r="H46" s="114">
        <v>184</v>
      </c>
      <c r="I46" s="140">
        <v>222</v>
      </c>
      <c r="J46" s="115">
        <v>48</v>
      </c>
      <c r="K46" s="116">
        <v>21.621621621621621</v>
      </c>
    </row>
    <row r="47" spans="1:11" ht="14.1" customHeight="1" x14ac:dyDescent="0.2">
      <c r="A47" s="306">
        <v>61</v>
      </c>
      <c r="B47" s="307" t="s">
        <v>269</v>
      </c>
      <c r="C47" s="308"/>
      <c r="D47" s="113">
        <v>2.8507546115148128</v>
      </c>
      <c r="E47" s="115">
        <v>153</v>
      </c>
      <c r="F47" s="114">
        <v>181</v>
      </c>
      <c r="G47" s="114">
        <v>159</v>
      </c>
      <c r="H47" s="114">
        <v>119</v>
      </c>
      <c r="I47" s="140">
        <v>182</v>
      </c>
      <c r="J47" s="115">
        <v>-29</v>
      </c>
      <c r="K47" s="116">
        <v>-15.934065934065934</v>
      </c>
    </row>
    <row r="48" spans="1:11" ht="14.1" customHeight="1" x14ac:dyDescent="0.2">
      <c r="A48" s="306">
        <v>62</v>
      </c>
      <c r="B48" s="307" t="s">
        <v>270</v>
      </c>
      <c r="C48" s="308"/>
      <c r="D48" s="113">
        <v>7.0616731880007455</v>
      </c>
      <c r="E48" s="115">
        <v>379</v>
      </c>
      <c r="F48" s="114">
        <v>520</v>
      </c>
      <c r="G48" s="114">
        <v>597</v>
      </c>
      <c r="H48" s="114">
        <v>439</v>
      </c>
      <c r="I48" s="140">
        <v>427</v>
      </c>
      <c r="J48" s="115">
        <v>-48</v>
      </c>
      <c r="K48" s="116">
        <v>-11.241217798594848</v>
      </c>
    </row>
    <row r="49" spans="1:11" ht="14.1" customHeight="1" x14ac:dyDescent="0.2">
      <c r="A49" s="306">
        <v>63</v>
      </c>
      <c r="B49" s="307" t="s">
        <v>271</v>
      </c>
      <c r="C49" s="308"/>
      <c r="D49" s="113">
        <v>5.8133035215204023</v>
      </c>
      <c r="E49" s="115">
        <v>312</v>
      </c>
      <c r="F49" s="114">
        <v>259</v>
      </c>
      <c r="G49" s="114">
        <v>261</v>
      </c>
      <c r="H49" s="114">
        <v>193</v>
      </c>
      <c r="I49" s="140">
        <v>196</v>
      </c>
      <c r="J49" s="115">
        <v>116</v>
      </c>
      <c r="K49" s="116">
        <v>59.183673469387756</v>
      </c>
    </row>
    <row r="50" spans="1:11" ht="14.1" customHeight="1" x14ac:dyDescent="0.2">
      <c r="A50" s="306" t="s">
        <v>272</v>
      </c>
      <c r="B50" s="307" t="s">
        <v>273</v>
      </c>
      <c r="C50" s="308"/>
      <c r="D50" s="113">
        <v>0.7639277063536426</v>
      </c>
      <c r="E50" s="115">
        <v>41</v>
      </c>
      <c r="F50" s="114">
        <v>30</v>
      </c>
      <c r="G50" s="114">
        <v>37</v>
      </c>
      <c r="H50" s="114">
        <v>18</v>
      </c>
      <c r="I50" s="140">
        <v>19</v>
      </c>
      <c r="J50" s="115">
        <v>22</v>
      </c>
      <c r="K50" s="116">
        <v>115.78947368421052</v>
      </c>
    </row>
    <row r="51" spans="1:11" ht="14.1" customHeight="1" x14ac:dyDescent="0.2">
      <c r="A51" s="306" t="s">
        <v>274</v>
      </c>
      <c r="B51" s="307" t="s">
        <v>275</v>
      </c>
      <c r="C51" s="308"/>
      <c r="D51" s="113">
        <v>4.6208310042854484</v>
      </c>
      <c r="E51" s="115">
        <v>248</v>
      </c>
      <c r="F51" s="114">
        <v>206</v>
      </c>
      <c r="G51" s="114">
        <v>195</v>
      </c>
      <c r="H51" s="114">
        <v>155</v>
      </c>
      <c r="I51" s="140">
        <v>169</v>
      </c>
      <c r="J51" s="115">
        <v>79</v>
      </c>
      <c r="K51" s="116">
        <v>46.745562130177518</v>
      </c>
    </row>
    <row r="52" spans="1:11" ht="14.1" customHeight="1" x14ac:dyDescent="0.2">
      <c r="A52" s="306">
        <v>71</v>
      </c>
      <c r="B52" s="307" t="s">
        <v>276</v>
      </c>
      <c r="C52" s="308"/>
      <c r="D52" s="113">
        <v>9.2789267747344883</v>
      </c>
      <c r="E52" s="115">
        <v>498</v>
      </c>
      <c r="F52" s="114">
        <v>378</v>
      </c>
      <c r="G52" s="114">
        <v>448</v>
      </c>
      <c r="H52" s="114">
        <v>335</v>
      </c>
      <c r="I52" s="140">
        <v>523</v>
      </c>
      <c r="J52" s="115">
        <v>-25</v>
      </c>
      <c r="K52" s="116">
        <v>-4.7801147227533463</v>
      </c>
    </row>
    <row r="53" spans="1:11" ht="14.1" customHeight="1" x14ac:dyDescent="0.2">
      <c r="A53" s="306" t="s">
        <v>277</v>
      </c>
      <c r="B53" s="307" t="s">
        <v>278</v>
      </c>
      <c r="C53" s="308"/>
      <c r="D53" s="113">
        <v>4.5835662381218558</v>
      </c>
      <c r="E53" s="115">
        <v>246</v>
      </c>
      <c r="F53" s="114">
        <v>182</v>
      </c>
      <c r="G53" s="114">
        <v>182</v>
      </c>
      <c r="H53" s="114">
        <v>111</v>
      </c>
      <c r="I53" s="140">
        <v>215</v>
      </c>
      <c r="J53" s="115">
        <v>31</v>
      </c>
      <c r="K53" s="116">
        <v>14.418604651162791</v>
      </c>
    </row>
    <row r="54" spans="1:11" ht="14.1" customHeight="1" x14ac:dyDescent="0.2">
      <c r="A54" s="306" t="s">
        <v>279</v>
      </c>
      <c r="B54" s="307" t="s">
        <v>280</v>
      </c>
      <c r="C54" s="308"/>
      <c r="D54" s="113">
        <v>3.9873299795043784</v>
      </c>
      <c r="E54" s="115">
        <v>214</v>
      </c>
      <c r="F54" s="114">
        <v>168</v>
      </c>
      <c r="G54" s="114">
        <v>239</v>
      </c>
      <c r="H54" s="114">
        <v>185</v>
      </c>
      <c r="I54" s="140">
        <v>262</v>
      </c>
      <c r="J54" s="115">
        <v>-48</v>
      </c>
      <c r="K54" s="116">
        <v>-18.320610687022899</v>
      </c>
    </row>
    <row r="55" spans="1:11" ht="14.1" customHeight="1" x14ac:dyDescent="0.2">
      <c r="A55" s="306">
        <v>72</v>
      </c>
      <c r="B55" s="307" t="s">
        <v>281</v>
      </c>
      <c r="C55" s="308"/>
      <c r="D55" s="113">
        <v>1.9377678405068008</v>
      </c>
      <c r="E55" s="115">
        <v>104</v>
      </c>
      <c r="F55" s="114">
        <v>108</v>
      </c>
      <c r="G55" s="114">
        <v>92</v>
      </c>
      <c r="H55" s="114">
        <v>65</v>
      </c>
      <c r="I55" s="140">
        <v>89</v>
      </c>
      <c r="J55" s="115">
        <v>15</v>
      </c>
      <c r="K55" s="116">
        <v>16.853932584269664</v>
      </c>
    </row>
    <row r="56" spans="1:11" ht="14.1" customHeight="1" x14ac:dyDescent="0.2">
      <c r="A56" s="306" t="s">
        <v>282</v>
      </c>
      <c r="B56" s="307" t="s">
        <v>283</v>
      </c>
      <c r="C56" s="308"/>
      <c r="D56" s="113">
        <v>0.78256008943543875</v>
      </c>
      <c r="E56" s="115">
        <v>42</v>
      </c>
      <c r="F56" s="114">
        <v>47</v>
      </c>
      <c r="G56" s="114">
        <v>38</v>
      </c>
      <c r="H56" s="114">
        <v>29</v>
      </c>
      <c r="I56" s="140">
        <v>43</v>
      </c>
      <c r="J56" s="115">
        <v>-1</v>
      </c>
      <c r="K56" s="116">
        <v>-2.3255813953488373</v>
      </c>
    </row>
    <row r="57" spans="1:11" ht="14.1" customHeight="1" x14ac:dyDescent="0.2">
      <c r="A57" s="306" t="s">
        <v>284</v>
      </c>
      <c r="B57" s="307" t="s">
        <v>285</v>
      </c>
      <c r="C57" s="308"/>
      <c r="D57" s="113">
        <v>0.80119247251723491</v>
      </c>
      <c r="E57" s="115">
        <v>43</v>
      </c>
      <c r="F57" s="114">
        <v>46</v>
      </c>
      <c r="G57" s="114">
        <v>32</v>
      </c>
      <c r="H57" s="114">
        <v>29</v>
      </c>
      <c r="I57" s="140">
        <v>33</v>
      </c>
      <c r="J57" s="115">
        <v>10</v>
      </c>
      <c r="K57" s="116">
        <v>30.303030303030305</v>
      </c>
    </row>
    <row r="58" spans="1:11" ht="14.1" customHeight="1" x14ac:dyDescent="0.2">
      <c r="A58" s="306">
        <v>73</v>
      </c>
      <c r="B58" s="307" t="s">
        <v>286</v>
      </c>
      <c r="C58" s="308"/>
      <c r="D58" s="113">
        <v>1.1738401341531581</v>
      </c>
      <c r="E58" s="115">
        <v>63</v>
      </c>
      <c r="F58" s="114">
        <v>53</v>
      </c>
      <c r="G58" s="114">
        <v>70</v>
      </c>
      <c r="H58" s="114">
        <v>44</v>
      </c>
      <c r="I58" s="140">
        <v>52</v>
      </c>
      <c r="J58" s="115">
        <v>11</v>
      </c>
      <c r="K58" s="116">
        <v>21.153846153846153</v>
      </c>
    </row>
    <row r="59" spans="1:11" ht="14.1" customHeight="1" x14ac:dyDescent="0.2">
      <c r="A59" s="306" t="s">
        <v>287</v>
      </c>
      <c r="B59" s="307" t="s">
        <v>288</v>
      </c>
      <c r="C59" s="308"/>
      <c r="D59" s="113">
        <v>0.83845723868082733</v>
      </c>
      <c r="E59" s="115">
        <v>45</v>
      </c>
      <c r="F59" s="114">
        <v>38</v>
      </c>
      <c r="G59" s="114">
        <v>48</v>
      </c>
      <c r="H59" s="114">
        <v>31</v>
      </c>
      <c r="I59" s="140">
        <v>40</v>
      </c>
      <c r="J59" s="115">
        <v>5</v>
      </c>
      <c r="K59" s="116">
        <v>12.5</v>
      </c>
    </row>
    <row r="60" spans="1:11" ht="14.1" customHeight="1" x14ac:dyDescent="0.2">
      <c r="A60" s="306">
        <v>81</v>
      </c>
      <c r="B60" s="307" t="s">
        <v>289</v>
      </c>
      <c r="C60" s="308"/>
      <c r="D60" s="113">
        <v>6.0368921185019566</v>
      </c>
      <c r="E60" s="115">
        <v>324</v>
      </c>
      <c r="F60" s="114">
        <v>223</v>
      </c>
      <c r="G60" s="114">
        <v>251</v>
      </c>
      <c r="H60" s="114">
        <v>190</v>
      </c>
      <c r="I60" s="140">
        <v>288</v>
      </c>
      <c r="J60" s="115">
        <v>36</v>
      </c>
      <c r="K60" s="116">
        <v>12.5</v>
      </c>
    </row>
    <row r="61" spans="1:11" ht="14.1" customHeight="1" x14ac:dyDescent="0.2">
      <c r="A61" s="306" t="s">
        <v>290</v>
      </c>
      <c r="B61" s="307" t="s">
        <v>291</v>
      </c>
      <c r="C61" s="308"/>
      <c r="D61" s="113">
        <v>2.5712688652878701</v>
      </c>
      <c r="E61" s="115">
        <v>138</v>
      </c>
      <c r="F61" s="114">
        <v>74</v>
      </c>
      <c r="G61" s="114">
        <v>137</v>
      </c>
      <c r="H61" s="114">
        <v>84</v>
      </c>
      <c r="I61" s="140">
        <v>130</v>
      </c>
      <c r="J61" s="115">
        <v>8</v>
      </c>
      <c r="K61" s="116">
        <v>6.1538461538461542</v>
      </c>
    </row>
    <row r="62" spans="1:11" ht="14.1" customHeight="1" x14ac:dyDescent="0.2">
      <c r="A62" s="306" t="s">
        <v>292</v>
      </c>
      <c r="B62" s="307" t="s">
        <v>293</v>
      </c>
      <c r="C62" s="308"/>
      <c r="D62" s="113">
        <v>1.714179243525247</v>
      </c>
      <c r="E62" s="115">
        <v>92</v>
      </c>
      <c r="F62" s="114">
        <v>67</v>
      </c>
      <c r="G62" s="114">
        <v>47</v>
      </c>
      <c r="H62" s="114">
        <v>58</v>
      </c>
      <c r="I62" s="140">
        <v>60</v>
      </c>
      <c r="J62" s="115">
        <v>32</v>
      </c>
      <c r="K62" s="116">
        <v>53.333333333333336</v>
      </c>
    </row>
    <row r="63" spans="1:11" ht="14.1" customHeight="1" x14ac:dyDescent="0.2">
      <c r="A63" s="306"/>
      <c r="B63" s="307" t="s">
        <v>294</v>
      </c>
      <c r="C63" s="308"/>
      <c r="D63" s="113">
        <v>1.5464877957890815</v>
      </c>
      <c r="E63" s="115">
        <v>83</v>
      </c>
      <c r="F63" s="114">
        <v>56</v>
      </c>
      <c r="G63" s="114">
        <v>41</v>
      </c>
      <c r="H63" s="114">
        <v>50</v>
      </c>
      <c r="I63" s="140">
        <v>50</v>
      </c>
      <c r="J63" s="115">
        <v>33</v>
      </c>
      <c r="K63" s="116">
        <v>66</v>
      </c>
    </row>
    <row r="64" spans="1:11" ht="14.1" customHeight="1" x14ac:dyDescent="0.2">
      <c r="A64" s="306" t="s">
        <v>295</v>
      </c>
      <c r="B64" s="307" t="s">
        <v>296</v>
      </c>
      <c r="C64" s="308"/>
      <c r="D64" s="113">
        <v>0.74529532327184644</v>
      </c>
      <c r="E64" s="115">
        <v>40</v>
      </c>
      <c r="F64" s="114">
        <v>33</v>
      </c>
      <c r="G64" s="114">
        <v>23</v>
      </c>
      <c r="H64" s="114">
        <v>13</v>
      </c>
      <c r="I64" s="140">
        <v>37</v>
      </c>
      <c r="J64" s="115">
        <v>3</v>
      </c>
      <c r="K64" s="116">
        <v>8.1081081081081088</v>
      </c>
    </row>
    <row r="65" spans="1:11" ht="14.1" customHeight="1" x14ac:dyDescent="0.2">
      <c r="A65" s="306" t="s">
        <v>297</v>
      </c>
      <c r="B65" s="307" t="s">
        <v>298</v>
      </c>
      <c r="C65" s="308"/>
      <c r="D65" s="113">
        <v>0.35401527855412707</v>
      </c>
      <c r="E65" s="115">
        <v>19</v>
      </c>
      <c r="F65" s="114">
        <v>23</v>
      </c>
      <c r="G65" s="114">
        <v>18</v>
      </c>
      <c r="H65" s="114">
        <v>13</v>
      </c>
      <c r="I65" s="140">
        <v>24</v>
      </c>
      <c r="J65" s="115">
        <v>-5</v>
      </c>
      <c r="K65" s="116">
        <v>-20.833333333333332</v>
      </c>
    </row>
    <row r="66" spans="1:11" ht="14.1" customHeight="1" x14ac:dyDescent="0.2">
      <c r="A66" s="306">
        <v>82</v>
      </c>
      <c r="B66" s="307" t="s">
        <v>299</v>
      </c>
      <c r="C66" s="308"/>
      <c r="D66" s="113">
        <v>4.1550214272405439</v>
      </c>
      <c r="E66" s="115">
        <v>223</v>
      </c>
      <c r="F66" s="114">
        <v>142</v>
      </c>
      <c r="G66" s="114">
        <v>167</v>
      </c>
      <c r="H66" s="114">
        <v>114</v>
      </c>
      <c r="I66" s="140">
        <v>125</v>
      </c>
      <c r="J66" s="115">
        <v>98</v>
      </c>
      <c r="K66" s="116">
        <v>78.400000000000006</v>
      </c>
    </row>
    <row r="67" spans="1:11" ht="14.1" customHeight="1" x14ac:dyDescent="0.2">
      <c r="A67" s="306" t="s">
        <v>300</v>
      </c>
      <c r="B67" s="307" t="s">
        <v>301</v>
      </c>
      <c r="C67" s="308"/>
      <c r="D67" s="113">
        <v>2.7762250791876282</v>
      </c>
      <c r="E67" s="115">
        <v>149</v>
      </c>
      <c r="F67" s="114">
        <v>96</v>
      </c>
      <c r="G67" s="114">
        <v>93</v>
      </c>
      <c r="H67" s="114">
        <v>74</v>
      </c>
      <c r="I67" s="140">
        <v>82</v>
      </c>
      <c r="J67" s="115">
        <v>67</v>
      </c>
      <c r="K67" s="116">
        <v>81.707317073170728</v>
      </c>
    </row>
    <row r="68" spans="1:11" ht="14.1" customHeight="1" x14ac:dyDescent="0.2">
      <c r="A68" s="306" t="s">
        <v>302</v>
      </c>
      <c r="B68" s="307" t="s">
        <v>303</v>
      </c>
      <c r="C68" s="308"/>
      <c r="D68" s="113">
        <v>0.96888392025340042</v>
      </c>
      <c r="E68" s="115">
        <v>52</v>
      </c>
      <c r="F68" s="114">
        <v>25</v>
      </c>
      <c r="G68" s="114">
        <v>49</v>
      </c>
      <c r="H68" s="114">
        <v>28</v>
      </c>
      <c r="I68" s="140">
        <v>29</v>
      </c>
      <c r="J68" s="115">
        <v>23</v>
      </c>
      <c r="K68" s="116">
        <v>79.310344827586206</v>
      </c>
    </row>
    <row r="69" spans="1:11" ht="14.1" customHeight="1" x14ac:dyDescent="0.2">
      <c r="A69" s="306">
        <v>83</v>
      </c>
      <c r="B69" s="307" t="s">
        <v>304</v>
      </c>
      <c r="C69" s="308"/>
      <c r="D69" s="113">
        <v>3.2047698900689396</v>
      </c>
      <c r="E69" s="115">
        <v>172</v>
      </c>
      <c r="F69" s="114">
        <v>130</v>
      </c>
      <c r="G69" s="114">
        <v>314</v>
      </c>
      <c r="H69" s="114">
        <v>115</v>
      </c>
      <c r="I69" s="140">
        <v>154</v>
      </c>
      <c r="J69" s="115">
        <v>18</v>
      </c>
      <c r="K69" s="116">
        <v>11.688311688311689</v>
      </c>
    </row>
    <row r="70" spans="1:11" ht="14.1" customHeight="1" x14ac:dyDescent="0.2">
      <c r="A70" s="306" t="s">
        <v>305</v>
      </c>
      <c r="B70" s="307" t="s">
        <v>306</v>
      </c>
      <c r="C70" s="308"/>
      <c r="D70" s="113">
        <v>2.3663126513881125</v>
      </c>
      <c r="E70" s="115">
        <v>127</v>
      </c>
      <c r="F70" s="114">
        <v>102</v>
      </c>
      <c r="G70" s="114">
        <v>275</v>
      </c>
      <c r="H70" s="114">
        <v>87</v>
      </c>
      <c r="I70" s="140">
        <v>111</v>
      </c>
      <c r="J70" s="115">
        <v>16</v>
      </c>
      <c r="K70" s="116">
        <v>14.414414414414415</v>
      </c>
    </row>
    <row r="71" spans="1:11" ht="14.1" customHeight="1" x14ac:dyDescent="0.2">
      <c r="A71" s="306"/>
      <c r="B71" s="307" t="s">
        <v>307</v>
      </c>
      <c r="C71" s="308"/>
      <c r="D71" s="113">
        <v>1.5837525619526738</v>
      </c>
      <c r="E71" s="115">
        <v>85</v>
      </c>
      <c r="F71" s="114">
        <v>63</v>
      </c>
      <c r="G71" s="114">
        <v>184</v>
      </c>
      <c r="H71" s="114">
        <v>58</v>
      </c>
      <c r="I71" s="140">
        <v>70</v>
      </c>
      <c r="J71" s="115">
        <v>15</v>
      </c>
      <c r="K71" s="116">
        <v>21.428571428571427</v>
      </c>
    </row>
    <row r="72" spans="1:11" ht="14.1" customHeight="1" x14ac:dyDescent="0.2">
      <c r="A72" s="306">
        <v>84</v>
      </c>
      <c r="B72" s="307" t="s">
        <v>308</v>
      </c>
      <c r="C72" s="308"/>
      <c r="D72" s="113">
        <v>1.4533258803801006</v>
      </c>
      <c r="E72" s="115">
        <v>78</v>
      </c>
      <c r="F72" s="114">
        <v>46</v>
      </c>
      <c r="G72" s="114">
        <v>151</v>
      </c>
      <c r="H72" s="114">
        <v>44</v>
      </c>
      <c r="I72" s="140">
        <v>76</v>
      </c>
      <c r="J72" s="115">
        <v>2</v>
      </c>
      <c r="K72" s="116">
        <v>2.6315789473684212</v>
      </c>
    </row>
    <row r="73" spans="1:11" ht="14.1" customHeight="1" x14ac:dyDescent="0.2">
      <c r="A73" s="306" t="s">
        <v>309</v>
      </c>
      <c r="B73" s="307" t="s">
        <v>310</v>
      </c>
      <c r="C73" s="308"/>
      <c r="D73" s="113">
        <v>0.26085336314514629</v>
      </c>
      <c r="E73" s="115">
        <v>14</v>
      </c>
      <c r="F73" s="114">
        <v>5</v>
      </c>
      <c r="G73" s="114">
        <v>55</v>
      </c>
      <c r="H73" s="114">
        <v>3</v>
      </c>
      <c r="I73" s="140">
        <v>14</v>
      </c>
      <c r="J73" s="115">
        <v>0</v>
      </c>
      <c r="K73" s="116">
        <v>0</v>
      </c>
    </row>
    <row r="74" spans="1:11" ht="14.1" customHeight="1" x14ac:dyDescent="0.2">
      <c r="A74" s="306" t="s">
        <v>311</v>
      </c>
      <c r="B74" s="307" t="s">
        <v>312</v>
      </c>
      <c r="C74" s="308"/>
      <c r="D74" s="113">
        <v>9.3161915408980805E-2</v>
      </c>
      <c r="E74" s="115">
        <v>5</v>
      </c>
      <c r="F74" s="114">
        <v>6</v>
      </c>
      <c r="G74" s="114">
        <v>10</v>
      </c>
      <c r="H74" s="114" t="s">
        <v>513</v>
      </c>
      <c r="I74" s="140">
        <v>4</v>
      </c>
      <c r="J74" s="115">
        <v>1</v>
      </c>
      <c r="K74" s="116">
        <v>25</v>
      </c>
    </row>
    <row r="75" spans="1:11" ht="14.1" customHeight="1" x14ac:dyDescent="0.2">
      <c r="A75" s="306" t="s">
        <v>313</v>
      </c>
      <c r="B75" s="307" t="s">
        <v>314</v>
      </c>
      <c r="C75" s="308"/>
      <c r="D75" s="113">
        <v>0.55897149245388489</v>
      </c>
      <c r="E75" s="115">
        <v>30</v>
      </c>
      <c r="F75" s="114">
        <v>12</v>
      </c>
      <c r="G75" s="114">
        <v>36</v>
      </c>
      <c r="H75" s="114">
        <v>21</v>
      </c>
      <c r="I75" s="140">
        <v>33</v>
      </c>
      <c r="J75" s="115">
        <v>-3</v>
      </c>
      <c r="K75" s="116">
        <v>-9.0909090909090917</v>
      </c>
    </row>
    <row r="76" spans="1:11" ht="14.1" customHeight="1" x14ac:dyDescent="0.2">
      <c r="A76" s="306">
        <v>91</v>
      </c>
      <c r="B76" s="307" t="s">
        <v>315</v>
      </c>
      <c r="C76" s="308"/>
      <c r="D76" s="113">
        <v>0.1490590646543693</v>
      </c>
      <c r="E76" s="115">
        <v>8</v>
      </c>
      <c r="F76" s="114">
        <v>5</v>
      </c>
      <c r="G76" s="114">
        <v>9</v>
      </c>
      <c r="H76" s="114">
        <v>9</v>
      </c>
      <c r="I76" s="140">
        <v>3</v>
      </c>
      <c r="J76" s="115">
        <v>5</v>
      </c>
      <c r="K76" s="116">
        <v>166.66666666666666</v>
      </c>
    </row>
    <row r="77" spans="1:11" ht="14.1" customHeight="1" x14ac:dyDescent="0.2">
      <c r="A77" s="306">
        <v>92</v>
      </c>
      <c r="B77" s="307" t="s">
        <v>316</v>
      </c>
      <c r="C77" s="308"/>
      <c r="D77" s="113">
        <v>0.70803055710825413</v>
      </c>
      <c r="E77" s="115">
        <v>38</v>
      </c>
      <c r="F77" s="114">
        <v>35</v>
      </c>
      <c r="G77" s="114">
        <v>34</v>
      </c>
      <c r="H77" s="114">
        <v>24</v>
      </c>
      <c r="I77" s="140">
        <v>28</v>
      </c>
      <c r="J77" s="115">
        <v>10</v>
      </c>
      <c r="K77" s="116">
        <v>35.714285714285715</v>
      </c>
    </row>
    <row r="78" spans="1:11" ht="14.1" customHeight="1" x14ac:dyDescent="0.2">
      <c r="A78" s="306">
        <v>93</v>
      </c>
      <c r="B78" s="307" t="s">
        <v>317</v>
      </c>
      <c r="C78" s="308"/>
      <c r="D78" s="113" t="s">
        <v>513</v>
      </c>
      <c r="E78" s="115" t="s">
        <v>513</v>
      </c>
      <c r="F78" s="114">
        <v>6</v>
      </c>
      <c r="G78" s="114">
        <v>5</v>
      </c>
      <c r="H78" s="114">
        <v>12</v>
      </c>
      <c r="I78" s="140">
        <v>5</v>
      </c>
      <c r="J78" s="115" t="s">
        <v>513</v>
      </c>
      <c r="K78" s="116" t="s">
        <v>513</v>
      </c>
    </row>
    <row r="79" spans="1:11" ht="14.1" customHeight="1" x14ac:dyDescent="0.2">
      <c r="A79" s="306">
        <v>94</v>
      </c>
      <c r="B79" s="307" t="s">
        <v>318</v>
      </c>
      <c r="C79" s="308"/>
      <c r="D79" s="113">
        <v>0.18632383081796161</v>
      </c>
      <c r="E79" s="115">
        <v>10</v>
      </c>
      <c r="F79" s="114">
        <v>6</v>
      </c>
      <c r="G79" s="114">
        <v>22</v>
      </c>
      <c r="H79" s="114">
        <v>20</v>
      </c>
      <c r="I79" s="140">
        <v>12</v>
      </c>
      <c r="J79" s="115">
        <v>-2</v>
      </c>
      <c r="K79" s="116">
        <v>-16.666666666666668</v>
      </c>
    </row>
    <row r="80" spans="1:11" ht="14.1" customHeight="1" x14ac:dyDescent="0.2">
      <c r="A80" s="306" t="s">
        <v>319</v>
      </c>
      <c r="B80" s="307" t="s">
        <v>320</v>
      </c>
      <c r="C80" s="308"/>
      <c r="D80" s="113">
        <v>0</v>
      </c>
      <c r="E80" s="115">
        <v>0</v>
      </c>
      <c r="F80" s="114" t="s">
        <v>513</v>
      </c>
      <c r="G80" s="114">
        <v>0</v>
      </c>
      <c r="H80" s="114" t="s">
        <v>513</v>
      </c>
      <c r="I80" s="140">
        <v>0</v>
      </c>
      <c r="J80" s="115">
        <v>0</v>
      </c>
      <c r="K80" s="116">
        <v>0</v>
      </c>
    </row>
    <row r="81" spans="1:11" ht="14.1" customHeight="1" x14ac:dyDescent="0.2">
      <c r="A81" s="310" t="s">
        <v>321</v>
      </c>
      <c r="B81" s="311" t="s">
        <v>333</v>
      </c>
      <c r="C81" s="312"/>
      <c r="D81" s="125">
        <v>0.13042668157257314</v>
      </c>
      <c r="E81" s="143">
        <v>7</v>
      </c>
      <c r="F81" s="144">
        <v>6</v>
      </c>
      <c r="G81" s="144">
        <v>42</v>
      </c>
      <c r="H81" s="144">
        <v>9</v>
      </c>
      <c r="I81" s="145">
        <v>13</v>
      </c>
      <c r="J81" s="143">
        <v>-6</v>
      </c>
      <c r="K81" s="146">
        <v>-46.153846153846153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9" t="s">
        <v>371</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620" t="s">
        <v>365</v>
      </c>
      <c r="B86" s="620"/>
      <c r="C86" s="620"/>
      <c r="D86" s="620"/>
      <c r="E86" s="620"/>
      <c r="F86" s="620"/>
      <c r="G86" s="620"/>
      <c r="H86" s="620"/>
      <c r="I86" s="620"/>
      <c r="J86" s="620"/>
      <c r="K86" s="620"/>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7">
    <mergeCell ref="A86:K86"/>
    <mergeCell ref="A87:K87"/>
    <mergeCell ref="A3:K3"/>
    <mergeCell ref="A4:K4"/>
    <mergeCell ref="A5:E5"/>
    <mergeCell ref="A7:C10"/>
    <mergeCell ref="D7:D10"/>
    <mergeCell ref="E7:I7"/>
    <mergeCell ref="J7:K8"/>
    <mergeCell ref="E8:E9"/>
    <mergeCell ref="F8:F9"/>
    <mergeCell ref="G8:G9"/>
    <mergeCell ref="A6:K6"/>
    <mergeCell ref="H8:H9"/>
    <mergeCell ref="I8:I9"/>
    <mergeCell ref="A84:K84"/>
    <mergeCell ref="A85:K85"/>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8"/>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09" t="s">
        <v>373</v>
      </c>
      <c r="B4" s="410"/>
      <c r="C4" s="410"/>
      <c r="D4" s="410"/>
      <c r="E4" s="410"/>
      <c r="F4" s="410"/>
      <c r="G4" s="410"/>
      <c r="H4" s="410"/>
      <c r="I4" s="410"/>
      <c r="J4" s="410"/>
      <c r="K4" s="410"/>
      <c r="L4" s="410"/>
      <c r="M4" s="410"/>
    </row>
    <row r="5" spans="1:13" s="94" customFormat="1" ht="12" customHeight="1" x14ac:dyDescent="0.2">
      <c r="A5" s="666" t="s">
        <v>374</v>
      </c>
      <c r="B5" s="666"/>
      <c r="C5" s="411"/>
      <c r="D5" s="411"/>
      <c r="E5" s="411"/>
      <c r="F5" s="412"/>
      <c r="G5" s="412"/>
      <c r="H5" s="412"/>
      <c r="I5" s="412"/>
      <c r="J5" s="412"/>
      <c r="K5" s="412"/>
      <c r="L5" s="412"/>
      <c r="M5" s="412"/>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7" t="s">
        <v>376</v>
      </c>
      <c r="C7" s="667"/>
      <c r="D7" s="667"/>
      <c r="E7" s="667"/>
      <c r="F7" s="667"/>
      <c r="G7" s="667"/>
      <c r="H7" s="668"/>
      <c r="I7" s="667" t="s">
        <v>377</v>
      </c>
      <c r="J7" s="667"/>
      <c r="K7" s="668"/>
      <c r="L7" s="663" t="s">
        <v>378</v>
      </c>
      <c r="M7" s="664"/>
    </row>
    <row r="8" spans="1:13" ht="23.85" customHeight="1" x14ac:dyDescent="0.2">
      <c r="A8" s="583"/>
      <c r="B8" s="413" t="s">
        <v>104</v>
      </c>
      <c r="C8" s="414" t="s">
        <v>106</v>
      </c>
      <c r="D8" s="414" t="s">
        <v>107</v>
      </c>
      <c r="E8" s="414" t="s">
        <v>379</v>
      </c>
      <c r="F8" s="414" t="s">
        <v>380</v>
      </c>
      <c r="G8" s="414" t="s">
        <v>108</v>
      </c>
      <c r="H8" s="415" t="s">
        <v>381</v>
      </c>
      <c r="I8" s="413" t="s">
        <v>104</v>
      </c>
      <c r="J8" s="413" t="s">
        <v>382</v>
      </c>
      <c r="K8" s="416" t="s">
        <v>383</v>
      </c>
      <c r="L8" s="417" t="s">
        <v>384</v>
      </c>
      <c r="M8" s="418" t="s">
        <v>385</v>
      </c>
    </row>
    <row r="9" spans="1:13" ht="12" customHeight="1" x14ac:dyDescent="0.2">
      <c r="A9" s="584"/>
      <c r="B9" s="100">
        <v>1</v>
      </c>
      <c r="C9" s="100">
        <v>2</v>
      </c>
      <c r="D9" s="100">
        <v>3</v>
      </c>
      <c r="E9" s="100">
        <v>4</v>
      </c>
      <c r="F9" s="100">
        <v>5</v>
      </c>
      <c r="G9" s="100">
        <v>6</v>
      </c>
      <c r="H9" s="100">
        <v>7</v>
      </c>
      <c r="I9" s="100">
        <v>8</v>
      </c>
      <c r="J9" s="100">
        <v>9</v>
      </c>
      <c r="K9" s="419">
        <v>10</v>
      </c>
      <c r="L9" s="420">
        <v>11</v>
      </c>
      <c r="M9" s="420">
        <v>12</v>
      </c>
    </row>
    <row r="10" spans="1:13" ht="15" customHeight="1" x14ac:dyDescent="0.2">
      <c r="A10" s="421" t="s">
        <v>386</v>
      </c>
      <c r="B10" s="115">
        <v>53079</v>
      </c>
      <c r="C10" s="114">
        <v>32032</v>
      </c>
      <c r="D10" s="114">
        <v>21047</v>
      </c>
      <c r="E10" s="114">
        <v>42801</v>
      </c>
      <c r="F10" s="114">
        <v>9634</v>
      </c>
      <c r="G10" s="114">
        <v>7442</v>
      </c>
      <c r="H10" s="114">
        <v>13023</v>
      </c>
      <c r="I10" s="115">
        <v>15552</v>
      </c>
      <c r="J10" s="114">
        <v>10173</v>
      </c>
      <c r="K10" s="114">
        <v>5379</v>
      </c>
      <c r="L10" s="422">
        <v>3120</v>
      </c>
      <c r="M10" s="423">
        <v>3544</v>
      </c>
    </row>
    <row r="11" spans="1:13" ht="11.1" customHeight="1" x14ac:dyDescent="0.2">
      <c r="A11" s="421" t="s">
        <v>387</v>
      </c>
      <c r="B11" s="115">
        <v>53611</v>
      </c>
      <c r="C11" s="114">
        <v>32492</v>
      </c>
      <c r="D11" s="114">
        <v>21119</v>
      </c>
      <c r="E11" s="114">
        <v>43249</v>
      </c>
      <c r="F11" s="114">
        <v>9732</v>
      </c>
      <c r="G11" s="114">
        <v>7339</v>
      </c>
      <c r="H11" s="114">
        <v>13384</v>
      </c>
      <c r="I11" s="115">
        <v>15794</v>
      </c>
      <c r="J11" s="114">
        <v>10169</v>
      </c>
      <c r="K11" s="114">
        <v>5625</v>
      </c>
      <c r="L11" s="422">
        <v>3072</v>
      </c>
      <c r="M11" s="423">
        <v>2754</v>
      </c>
    </row>
    <row r="12" spans="1:13" ht="11.1" customHeight="1" x14ac:dyDescent="0.2">
      <c r="A12" s="421" t="s">
        <v>388</v>
      </c>
      <c r="B12" s="115">
        <v>54580</v>
      </c>
      <c r="C12" s="114">
        <v>33139</v>
      </c>
      <c r="D12" s="114">
        <v>21441</v>
      </c>
      <c r="E12" s="114">
        <v>44059</v>
      </c>
      <c r="F12" s="114">
        <v>9828</v>
      </c>
      <c r="G12" s="114">
        <v>7942</v>
      </c>
      <c r="H12" s="114">
        <v>13630</v>
      </c>
      <c r="I12" s="115">
        <v>15897</v>
      </c>
      <c r="J12" s="114">
        <v>10063</v>
      </c>
      <c r="K12" s="114">
        <v>5834</v>
      </c>
      <c r="L12" s="422">
        <v>5301</v>
      </c>
      <c r="M12" s="423">
        <v>4467</v>
      </c>
    </row>
    <row r="13" spans="1:13" s="110" customFormat="1" ht="11.1" customHeight="1" x14ac:dyDescent="0.2">
      <c r="A13" s="421" t="s">
        <v>389</v>
      </c>
      <c r="B13" s="115">
        <v>54620</v>
      </c>
      <c r="C13" s="114">
        <v>33047</v>
      </c>
      <c r="D13" s="114">
        <v>21573</v>
      </c>
      <c r="E13" s="114">
        <v>43842</v>
      </c>
      <c r="F13" s="114">
        <v>10082</v>
      </c>
      <c r="G13" s="114">
        <v>7715</v>
      </c>
      <c r="H13" s="114">
        <v>13881</v>
      </c>
      <c r="I13" s="115">
        <v>15984</v>
      </c>
      <c r="J13" s="114">
        <v>10176</v>
      </c>
      <c r="K13" s="114">
        <v>5808</v>
      </c>
      <c r="L13" s="422">
        <v>5427</v>
      </c>
      <c r="M13" s="423">
        <v>5597</v>
      </c>
    </row>
    <row r="14" spans="1:13" ht="15" customHeight="1" x14ac:dyDescent="0.2">
      <c r="A14" s="421" t="s">
        <v>390</v>
      </c>
      <c r="B14" s="115">
        <v>54896</v>
      </c>
      <c r="C14" s="114">
        <v>33256</v>
      </c>
      <c r="D14" s="114">
        <v>21640</v>
      </c>
      <c r="E14" s="114">
        <v>43284</v>
      </c>
      <c r="F14" s="114">
        <v>11036</v>
      </c>
      <c r="G14" s="114">
        <v>7559</v>
      </c>
      <c r="H14" s="114">
        <v>14085</v>
      </c>
      <c r="I14" s="115">
        <v>15947</v>
      </c>
      <c r="J14" s="114">
        <v>10095</v>
      </c>
      <c r="K14" s="114">
        <v>5852</v>
      </c>
      <c r="L14" s="422">
        <v>3748</v>
      </c>
      <c r="M14" s="423">
        <v>3572</v>
      </c>
    </row>
    <row r="15" spans="1:13" ht="11.1" customHeight="1" x14ac:dyDescent="0.2">
      <c r="A15" s="421" t="s">
        <v>387</v>
      </c>
      <c r="B15" s="115">
        <v>55470</v>
      </c>
      <c r="C15" s="114">
        <v>33662</v>
      </c>
      <c r="D15" s="114">
        <v>21808</v>
      </c>
      <c r="E15" s="114">
        <v>43579</v>
      </c>
      <c r="F15" s="114">
        <v>11325</v>
      </c>
      <c r="G15" s="114">
        <v>7500</v>
      </c>
      <c r="H15" s="114">
        <v>14434</v>
      </c>
      <c r="I15" s="115">
        <v>16245</v>
      </c>
      <c r="J15" s="114">
        <v>10182</v>
      </c>
      <c r="K15" s="114">
        <v>6063</v>
      </c>
      <c r="L15" s="422">
        <v>3467</v>
      </c>
      <c r="M15" s="423">
        <v>2978</v>
      </c>
    </row>
    <row r="16" spans="1:13" ht="11.1" customHeight="1" x14ac:dyDescent="0.2">
      <c r="A16" s="421" t="s">
        <v>388</v>
      </c>
      <c r="B16" s="115">
        <v>56587</v>
      </c>
      <c r="C16" s="114">
        <v>34350</v>
      </c>
      <c r="D16" s="114">
        <v>22237</v>
      </c>
      <c r="E16" s="114">
        <v>45077</v>
      </c>
      <c r="F16" s="114">
        <v>11475</v>
      </c>
      <c r="G16" s="114">
        <v>8171</v>
      </c>
      <c r="H16" s="114">
        <v>14658</v>
      </c>
      <c r="I16" s="115">
        <v>16454</v>
      </c>
      <c r="J16" s="114">
        <v>10077</v>
      </c>
      <c r="K16" s="114">
        <v>6377</v>
      </c>
      <c r="L16" s="422">
        <v>5668</v>
      </c>
      <c r="M16" s="423">
        <v>4777</v>
      </c>
    </row>
    <row r="17" spans="1:13" s="110" customFormat="1" ht="11.1" customHeight="1" x14ac:dyDescent="0.2">
      <c r="A17" s="421" t="s">
        <v>389</v>
      </c>
      <c r="B17" s="115">
        <v>56640</v>
      </c>
      <c r="C17" s="114">
        <v>34304</v>
      </c>
      <c r="D17" s="114">
        <v>22336</v>
      </c>
      <c r="E17" s="114">
        <v>45089</v>
      </c>
      <c r="F17" s="114">
        <v>11526</v>
      </c>
      <c r="G17" s="114">
        <v>7906</v>
      </c>
      <c r="H17" s="114">
        <v>14881</v>
      </c>
      <c r="I17" s="115">
        <v>16523</v>
      </c>
      <c r="J17" s="114">
        <v>10177</v>
      </c>
      <c r="K17" s="114">
        <v>6346</v>
      </c>
      <c r="L17" s="422">
        <v>3070</v>
      </c>
      <c r="M17" s="423">
        <v>3265</v>
      </c>
    </row>
    <row r="18" spans="1:13" ht="15" customHeight="1" x14ac:dyDescent="0.2">
      <c r="A18" s="421" t="s">
        <v>391</v>
      </c>
      <c r="B18" s="115">
        <v>56998</v>
      </c>
      <c r="C18" s="114">
        <v>34446</v>
      </c>
      <c r="D18" s="114">
        <v>22552</v>
      </c>
      <c r="E18" s="114">
        <v>45090</v>
      </c>
      <c r="F18" s="114">
        <v>11864</v>
      </c>
      <c r="G18" s="114">
        <v>7758</v>
      </c>
      <c r="H18" s="114">
        <v>15122</v>
      </c>
      <c r="I18" s="115">
        <v>16099</v>
      </c>
      <c r="J18" s="114">
        <v>9982</v>
      </c>
      <c r="K18" s="114">
        <v>6117</v>
      </c>
      <c r="L18" s="422">
        <v>4289</v>
      </c>
      <c r="M18" s="423">
        <v>4077</v>
      </c>
    </row>
    <row r="19" spans="1:13" ht="11.1" customHeight="1" x14ac:dyDescent="0.2">
      <c r="A19" s="421" t="s">
        <v>387</v>
      </c>
      <c r="B19" s="115">
        <v>57222</v>
      </c>
      <c r="C19" s="114">
        <v>34583</v>
      </c>
      <c r="D19" s="114">
        <v>22639</v>
      </c>
      <c r="E19" s="114">
        <v>45156</v>
      </c>
      <c r="F19" s="114">
        <v>12018</v>
      </c>
      <c r="G19" s="114">
        <v>7602</v>
      </c>
      <c r="H19" s="114">
        <v>15353</v>
      </c>
      <c r="I19" s="115">
        <v>16545</v>
      </c>
      <c r="J19" s="114">
        <v>10203</v>
      </c>
      <c r="K19" s="114">
        <v>6342</v>
      </c>
      <c r="L19" s="422">
        <v>3227</v>
      </c>
      <c r="M19" s="423">
        <v>3049</v>
      </c>
    </row>
    <row r="20" spans="1:13" ht="11.1" customHeight="1" x14ac:dyDescent="0.2">
      <c r="A20" s="421" t="s">
        <v>388</v>
      </c>
      <c r="B20" s="115">
        <v>57880</v>
      </c>
      <c r="C20" s="114">
        <v>34958</v>
      </c>
      <c r="D20" s="114">
        <v>22922</v>
      </c>
      <c r="E20" s="114">
        <v>45831</v>
      </c>
      <c r="F20" s="114">
        <v>12032</v>
      </c>
      <c r="G20" s="114">
        <v>8083</v>
      </c>
      <c r="H20" s="114">
        <v>15610</v>
      </c>
      <c r="I20" s="115">
        <v>16565</v>
      </c>
      <c r="J20" s="114">
        <v>10168</v>
      </c>
      <c r="K20" s="114">
        <v>6397</v>
      </c>
      <c r="L20" s="422">
        <v>5022</v>
      </c>
      <c r="M20" s="423">
        <v>4522</v>
      </c>
    </row>
    <row r="21" spans="1:13" s="110" customFormat="1" ht="11.1" customHeight="1" x14ac:dyDescent="0.2">
      <c r="A21" s="421" t="s">
        <v>389</v>
      </c>
      <c r="B21" s="115">
        <v>57638</v>
      </c>
      <c r="C21" s="114">
        <v>34618</v>
      </c>
      <c r="D21" s="114">
        <v>23020</v>
      </c>
      <c r="E21" s="114">
        <v>45546</v>
      </c>
      <c r="F21" s="114">
        <v>12081</v>
      </c>
      <c r="G21" s="114">
        <v>7859</v>
      </c>
      <c r="H21" s="114">
        <v>15742</v>
      </c>
      <c r="I21" s="115">
        <v>16727</v>
      </c>
      <c r="J21" s="114">
        <v>10296</v>
      </c>
      <c r="K21" s="114">
        <v>6431</v>
      </c>
      <c r="L21" s="422">
        <v>2696</v>
      </c>
      <c r="M21" s="423">
        <v>3196</v>
      </c>
    </row>
    <row r="22" spans="1:13" ht="15" customHeight="1" x14ac:dyDescent="0.2">
      <c r="A22" s="421" t="s">
        <v>392</v>
      </c>
      <c r="B22" s="115">
        <v>57400</v>
      </c>
      <c r="C22" s="114">
        <v>34323</v>
      </c>
      <c r="D22" s="114">
        <v>23077</v>
      </c>
      <c r="E22" s="114">
        <v>45141</v>
      </c>
      <c r="F22" s="114">
        <v>12132</v>
      </c>
      <c r="G22" s="114">
        <v>7545</v>
      </c>
      <c r="H22" s="114">
        <v>15944</v>
      </c>
      <c r="I22" s="115">
        <v>16561</v>
      </c>
      <c r="J22" s="114">
        <v>10167</v>
      </c>
      <c r="K22" s="114">
        <v>6394</v>
      </c>
      <c r="L22" s="422">
        <v>3705</v>
      </c>
      <c r="M22" s="423">
        <v>3936</v>
      </c>
    </row>
    <row r="23" spans="1:13" ht="11.1" customHeight="1" x14ac:dyDescent="0.2">
      <c r="A23" s="421" t="s">
        <v>387</v>
      </c>
      <c r="B23" s="115">
        <v>57884</v>
      </c>
      <c r="C23" s="114">
        <v>34714</v>
      </c>
      <c r="D23" s="114">
        <v>23170</v>
      </c>
      <c r="E23" s="114">
        <v>45431</v>
      </c>
      <c r="F23" s="114">
        <v>12313</v>
      </c>
      <c r="G23" s="114">
        <v>7398</v>
      </c>
      <c r="H23" s="114">
        <v>16251</v>
      </c>
      <c r="I23" s="115">
        <v>16737</v>
      </c>
      <c r="J23" s="114">
        <v>10176</v>
      </c>
      <c r="K23" s="114">
        <v>6561</v>
      </c>
      <c r="L23" s="422">
        <v>3516</v>
      </c>
      <c r="M23" s="423">
        <v>3063</v>
      </c>
    </row>
    <row r="24" spans="1:13" ht="11.1" customHeight="1" x14ac:dyDescent="0.2">
      <c r="A24" s="421" t="s">
        <v>388</v>
      </c>
      <c r="B24" s="115">
        <v>59076</v>
      </c>
      <c r="C24" s="114">
        <v>35269</v>
      </c>
      <c r="D24" s="114">
        <v>23807</v>
      </c>
      <c r="E24" s="114">
        <v>46340</v>
      </c>
      <c r="F24" s="114">
        <v>12492</v>
      </c>
      <c r="G24" s="114">
        <v>7942</v>
      </c>
      <c r="H24" s="114">
        <v>16638</v>
      </c>
      <c r="I24" s="115">
        <v>16614</v>
      </c>
      <c r="J24" s="114">
        <v>9933</v>
      </c>
      <c r="K24" s="114">
        <v>6681</v>
      </c>
      <c r="L24" s="422">
        <v>5986</v>
      </c>
      <c r="M24" s="423">
        <v>5104</v>
      </c>
    </row>
    <row r="25" spans="1:13" s="110" customFormat="1" ht="11.1" customHeight="1" x14ac:dyDescent="0.2">
      <c r="A25" s="421" t="s">
        <v>389</v>
      </c>
      <c r="B25" s="115">
        <v>58739</v>
      </c>
      <c r="C25" s="114">
        <v>34973</v>
      </c>
      <c r="D25" s="114">
        <v>23766</v>
      </c>
      <c r="E25" s="114">
        <v>45566</v>
      </c>
      <c r="F25" s="114">
        <v>12540</v>
      </c>
      <c r="G25" s="114">
        <v>7681</v>
      </c>
      <c r="H25" s="114">
        <v>16791</v>
      </c>
      <c r="I25" s="115">
        <v>16696</v>
      </c>
      <c r="J25" s="114">
        <v>9992</v>
      </c>
      <c r="K25" s="114">
        <v>6704</v>
      </c>
      <c r="L25" s="422">
        <v>3195</v>
      </c>
      <c r="M25" s="423">
        <v>3507</v>
      </c>
    </row>
    <row r="26" spans="1:13" ht="15" customHeight="1" x14ac:dyDescent="0.2">
      <c r="A26" s="421" t="s">
        <v>393</v>
      </c>
      <c r="B26" s="115">
        <v>59091</v>
      </c>
      <c r="C26" s="114">
        <v>35251</v>
      </c>
      <c r="D26" s="114">
        <v>23840</v>
      </c>
      <c r="E26" s="114">
        <v>45624</v>
      </c>
      <c r="F26" s="114">
        <v>12835</v>
      </c>
      <c r="G26" s="114">
        <v>7477</v>
      </c>
      <c r="H26" s="114">
        <v>17091</v>
      </c>
      <c r="I26" s="115">
        <v>16567</v>
      </c>
      <c r="J26" s="114">
        <v>9859</v>
      </c>
      <c r="K26" s="114">
        <v>6708</v>
      </c>
      <c r="L26" s="422">
        <v>4254</v>
      </c>
      <c r="M26" s="423">
        <v>3963</v>
      </c>
    </row>
    <row r="27" spans="1:13" ht="11.1" customHeight="1" x14ac:dyDescent="0.2">
      <c r="A27" s="421" t="s">
        <v>387</v>
      </c>
      <c r="B27" s="115">
        <v>59677</v>
      </c>
      <c r="C27" s="114">
        <v>35717</v>
      </c>
      <c r="D27" s="114">
        <v>23960</v>
      </c>
      <c r="E27" s="114">
        <v>45927</v>
      </c>
      <c r="F27" s="114">
        <v>13124</v>
      </c>
      <c r="G27" s="114">
        <v>7399</v>
      </c>
      <c r="H27" s="114">
        <v>17455</v>
      </c>
      <c r="I27" s="115">
        <v>16957</v>
      </c>
      <c r="J27" s="114">
        <v>10070</v>
      </c>
      <c r="K27" s="114">
        <v>6887</v>
      </c>
      <c r="L27" s="422">
        <v>3390</v>
      </c>
      <c r="M27" s="423">
        <v>2964</v>
      </c>
    </row>
    <row r="28" spans="1:13" ht="11.1" customHeight="1" x14ac:dyDescent="0.2">
      <c r="A28" s="421" t="s">
        <v>388</v>
      </c>
      <c r="B28" s="115">
        <v>60433</v>
      </c>
      <c r="C28" s="114">
        <v>36095</v>
      </c>
      <c r="D28" s="114">
        <v>24338</v>
      </c>
      <c r="E28" s="114">
        <v>47082</v>
      </c>
      <c r="F28" s="114">
        <v>13293</v>
      </c>
      <c r="G28" s="114">
        <v>7937</v>
      </c>
      <c r="H28" s="114">
        <v>17573</v>
      </c>
      <c r="I28" s="115">
        <v>16895</v>
      </c>
      <c r="J28" s="114">
        <v>9981</v>
      </c>
      <c r="K28" s="114">
        <v>6914</v>
      </c>
      <c r="L28" s="422">
        <v>5374</v>
      </c>
      <c r="M28" s="423">
        <v>4718</v>
      </c>
    </row>
    <row r="29" spans="1:13" s="110" customFormat="1" ht="11.1" customHeight="1" x14ac:dyDescent="0.2">
      <c r="A29" s="421" t="s">
        <v>389</v>
      </c>
      <c r="B29" s="115">
        <v>59966</v>
      </c>
      <c r="C29" s="114">
        <v>35655</v>
      </c>
      <c r="D29" s="114">
        <v>24311</v>
      </c>
      <c r="E29" s="114">
        <v>46592</v>
      </c>
      <c r="F29" s="114">
        <v>13366</v>
      </c>
      <c r="G29" s="114">
        <v>7690</v>
      </c>
      <c r="H29" s="114">
        <v>17679</v>
      </c>
      <c r="I29" s="115">
        <v>16935</v>
      </c>
      <c r="J29" s="114">
        <v>10071</v>
      </c>
      <c r="K29" s="114">
        <v>6864</v>
      </c>
      <c r="L29" s="422">
        <v>3294</v>
      </c>
      <c r="M29" s="423">
        <v>3779</v>
      </c>
    </row>
    <row r="30" spans="1:13" ht="15" customHeight="1" x14ac:dyDescent="0.2">
      <c r="A30" s="421" t="s">
        <v>394</v>
      </c>
      <c r="B30" s="115">
        <v>60434</v>
      </c>
      <c r="C30" s="114">
        <v>35839</v>
      </c>
      <c r="D30" s="114">
        <v>24595</v>
      </c>
      <c r="E30" s="114">
        <v>46608</v>
      </c>
      <c r="F30" s="114">
        <v>13822</v>
      </c>
      <c r="G30" s="114">
        <v>7484</v>
      </c>
      <c r="H30" s="114">
        <v>18003</v>
      </c>
      <c r="I30" s="115">
        <v>16802</v>
      </c>
      <c r="J30" s="114">
        <v>9904</v>
      </c>
      <c r="K30" s="114">
        <v>6898</v>
      </c>
      <c r="L30" s="422">
        <v>4892</v>
      </c>
      <c r="M30" s="423">
        <v>4445</v>
      </c>
    </row>
    <row r="31" spans="1:13" ht="11.1" customHeight="1" x14ac:dyDescent="0.2">
      <c r="A31" s="421" t="s">
        <v>387</v>
      </c>
      <c r="B31" s="115">
        <v>60841</v>
      </c>
      <c r="C31" s="114">
        <v>36133</v>
      </c>
      <c r="D31" s="114">
        <v>24708</v>
      </c>
      <c r="E31" s="114">
        <v>46765</v>
      </c>
      <c r="F31" s="114">
        <v>14072</v>
      </c>
      <c r="G31" s="114">
        <v>7392</v>
      </c>
      <c r="H31" s="114">
        <v>18239</v>
      </c>
      <c r="I31" s="115">
        <v>17076</v>
      </c>
      <c r="J31" s="114">
        <v>10006</v>
      </c>
      <c r="K31" s="114">
        <v>7070</v>
      </c>
      <c r="L31" s="422">
        <v>3542</v>
      </c>
      <c r="M31" s="423">
        <v>3155</v>
      </c>
    </row>
    <row r="32" spans="1:13" ht="11.1" customHeight="1" x14ac:dyDescent="0.2">
      <c r="A32" s="421" t="s">
        <v>388</v>
      </c>
      <c r="B32" s="115">
        <v>62044</v>
      </c>
      <c r="C32" s="114">
        <v>36825</v>
      </c>
      <c r="D32" s="114">
        <v>25219</v>
      </c>
      <c r="E32" s="114">
        <v>47651</v>
      </c>
      <c r="F32" s="114">
        <v>14390</v>
      </c>
      <c r="G32" s="114">
        <v>8004</v>
      </c>
      <c r="H32" s="114">
        <v>18494</v>
      </c>
      <c r="I32" s="115">
        <v>17197</v>
      </c>
      <c r="J32" s="114">
        <v>9998</v>
      </c>
      <c r="K32" s="114">
        <v>7199</v>
      </c>
      <c r="L32" s="422">
        <v>5570</v>
      </c>
      <c r="M32" s="423">
        <v>4617</v>
      </c>
    </row>
    <row r="33" spans="1:13" s="110" customFormat="1" ht="11.1" customHeight="1" x14ac:dyDescent="0.2">
      <c r="A33" s="421" t="s">
        <v>389</v>
      </c>
      <c r="B33" s="115">
        <v>61884</v>
      </c>
      <c r="C33" s="114">
        <v>36635</v>
      </c>
      <c r="D33" s="114">
        <v>25249</v>
      </c>
      <c r="E33" s="114">
        <v>47333</v>
      </c>
      <c r="F33" s="114">
        <v>14550</v>
      </c>
      <c r="G33" s="114">
        <v>7700</v>
      </c>
      <c r="H33" s="114">
        <v>18618</v>
      </c>
      <c r="I33" s="115">
        <v>17136</v>
      </c>
      <c r="J33" s="114">
        <v>9981</v>
      </c>
      <c r="K33" s="114">
        <v>7155</v>
      </c>
      <c r="L33" s="422">
        <v>3388</v>
      </c>
      <c r="M33" s="423">
        <v>3614</v>
      </c>
    </row>
    <row r="34" spans="1:13" ht="15" customHeight="1" x14ac:dyDescent="0.2">
      <c r="A34" s="421" t="s">
        <v>395</v>
      </c>
      <c r="B34" s="115">
        <v>61650</v>
      </c>
      <c r="C34" s="114">
        <v>36386</v>
      </c>
      <c r="D34" s="114">
        <v>25264</v>
      </c>
      <c r="E34" s="114">
        <v>47133</v>
      </c>
      <c r="F34" s="114">
        <v>14516</v>
      </c>
      <c r="G34" s="114">
        <v>7371</v>
      </c>
      <c r="H34" s="114">
        <v>18824</v>
      </c>
      <c r="I34" s="115">
        <v>16904</v>
      </c>
      <c r="J34" s="114">
        <v>9847</v>
      </c>
      <c r="K34" s="114">
        <v>7057</v>
      </c>
      <c r="L34" s="422">
        <v>4223</v>
      </c>
      <c r="M34" s="423">
        <v>4194</v>
      </c>
    </row>
    <row r="35" spans="1:13" ht="11.1" customHeight="1" x14ac:dyDescent="0.2">
      <c r="A35" s="421" t="s">
        <v>387</v>
      </c>
      <c r="B35" s="115">
        <v>61854</v>
      </c>
      <c r="C35" s="114">
        <v>36590</v>
      </c>
      <c r="D35" s="114">
        <v>25264</v>
      </c>
      <c r="E35" s="114">
        <v>47238</v>
      </c>
      <c r="F35" s="114">
        <v>14615</v>
      </c>
      <c r="G35" s="114">
        <v>7176</v>
      </c>
      <c r="H35" s="114">
        <v>19056</v>
      </c>
      <c r="I35" s="115">
        <v>17139</v>
      </c>
      <c r="J35" s="114">
        <v>9923</v>
      </c>
      <c r="K35" s="114">
        <v>7216</v>
      </c>
      <c r="L35" s="422">
        <v>3791</v>
      </c>
      <c r="M35" s="423">
        <v>3585</v>
      </c>
    </row>
    <row r="36" spans="1:13" ht="11.1" customHeight="1" x14ac:dyDescent="0.2">
      <c r="A36" s="421" t="s">
        <v>388</v>
      </c>
      <c r="B36" s="115">
        <v>63137</v>
      </c>
      <c r="C36" s="114">
        <v>37399</v>
      </c>
      <c r="D36" s="114">
        <v>25738</v>
      </c>
      <c r="E36" s="114">
        <v>48544</v>
      </c>
      <c r="F36" s="114">
        <v>14593</v>
      </c>
      <c r="G36" s="114">
        <v>7916</v>
      </c>
      <c r="H36" s="114">
        <v>19330</v>
      </c>
      <c r="I36" s="115">
        <v>17083</v>
      </c>
      <c r="J36" s="114">
        <v>9757</v>
      </c>
      <c r="K36" s="114">
        <v>7326</v>
      </c>
      <c r="L36" s="422">
        <v>6098</v>
      </c>
      <c r="M36" s="423">
        <v>4981</v>
      </c>
    </row>
    <row r="37" spans="1:13" s="110" customFormat="1" ht="11.1" customHeight="1" x14ac:dyDescent="0.2">
      <c r="A37" s="421" t="s">
        <v>389</v>
      </c>
      <c r="B37" s="115">
        <v>62966</v>
      </c>
      <c r="C37" s="114">
        <v>37177</v>
      </c>
      <c r="D37" s="114">
        <v>25789</v>
      </c>
      <c r="E37" s="114">
        <v>48266</v>
      </c>
      <c r="F37" s="114">
        <v>14700</v>
      </c>
      <c r="G37" s="114">
        <v>7719</v>
      </c>
      <c r="H37" s="114">
        <v>19440</v>
      </c>
      <c r="I37" s="115">
        <v>17085</v>
      </c>
      <c r="J37" s="114">
        <v>9805</v>
      </c>
      <c r="K37" s="114">
        <v>7280</v>
      </c>
      <c r="L37" s="422">
        <v>3570</v>
      </c>
      <c r="M37" s="423">
        <v>3861</v>
      </c>
    </row>
    <row r="38" spans="1:13" ht="15" customHeight="1" x14ac:dyDescent="0.2">
      <c r="A38" s="424" t="s">
        <v>396</v>
      </c>
      <c r="B38" s="115">
        <v>63237</v>
      </c>
      <c r="C38" s="114">
        <v>37366</v>
      </c>
      <c r="D38" s="114">
        <v>25871</v>
      </c>
      <c r="E38" s="114">
        <v>48409</v>
      </c>
      <c r="F38" s="114">
        <v>14828</v>
      </c>
      <c r="G38" s="114">
        <v>7557</v>
      </c>
      <c r="H38" s="114">
        <v>19662</v>
      </c>
      <c r="I38" s="115">
        <v>16849</v>
      </c>
      <c r="J38" s="114">
        <v>9670</v>
      </c>
      <c r="K38" s="114">
        <v>7179</v>
      </c>
      <c r="L38" s="422">
        <v>4455</v>
      </c>
      <c r="M38" s="423">
        <v>4269</v>
      </c>
    </row>
    <row r="39" spans="1:13" ht="11.1" customHeight="1" x14ac:dyDescent="0.2">
      <c r="A39" s="421" t="s">
        <v>387</v>
      </c>
      <c r="B39" s="115">
        <v>63744</v>
      </c>
      <c r="C39" s="114">
        <v>37797</v>
      </c>
      <c r="D39" s="114">
        <v>25947</v>
      </c>
      <c r="E39" s="114">
        <v>48684</v>
      </c>
      <c r="F39" s="114">
        <v>15060</v>
      </c>
      <c r="G39" s="114">
        <v>7482</v>
      </c>
      <c r="H39" s="114">
        <v>20013</v>
      </c>
      <c r="I39" s="115">
        <v>17191</v>
      </c>
      <c r="J39" s="114">
        <v>9784</v>
      </c>
      <c r="K39" s="114">
        <v>7407</v>
      </c>
      <c r="L39" s="422">
        <v>3824</v>
      </c>
      <c r="M39" s="423">
        <v>3502</v>
      </c>
    </row>
    <row r="40" spans="1:13" ht="11.1" customHeight="1" x14ac:dyDescent="0.2">
      <c r="A40" s="424" t="s">
        <v>388</v>
      </c>
      <c r="B40" s="115">
        <v>65028</v>
      </c>
      <c r="C40" s="114">
        <v>38597</v>
      </c>
      <c r="D40" s="114">
        <v>26431</v>
      </c>
      <c r="E40" s="114">
        <v>49847</v>
      </c>
      <c r="F40" s="114">
        <v>15181</v>
      </c>
      <c r="G40" s="114">
        <v>8070</v>
      </c>
      <c r="H40" s="114">
        <v>20352</v>
      </c>
      <c r="I40" s="115">
        <v>17209</v>
      </c>
      <c r="J40" s="114">
        <v>9629</v>
      </c>
      <c r="K40" s="114">
        <v>7580</v>
      </c>
      <c r="L40" s="422">
        <v>6227</v>
      </c>
      <c r="M40" s="423">
        <v>5240</v>
      </c>
    </row>
    <row r="41" spans="1:13" s="110" customFormat="1" ht="11.1" customHeight="1" x14ac:dyDescent="0.2">
      <c r="A41" s="421" t="s">
        <v>389</v>
      </c>
      <c r="B41" s="115">
        <v>65209</v>
      </c>
      <c r="C41" s="114">
        <v>38494</v>
      </c>
      <c r="D41" s="114">
        <v>26715</v>
      </c>
      <c r="E41" s="114">
        <v>49645</v>
      </c>
      <c r="F41" s="114">
        <v>15564</v>
      </c>
      <c r="G41" s="114">
        <v>7936</v>
      </c>
      <c r="H41" s="114">
        <v>20603</v>
      </c>
      <c r="I41" s="115">
        <v>18389</v>
      </c>
      <c r="J41" s="114">
        <v>10088</v>
      </c>
      <c r="K41" s="114">
        <v>8301</v>
      </c>
      <c r="L41" s="422">
        <v>3876</v>
      </c>
      <c r="M41" s="423">
        <v>4124</v>
      </c>
    </row>
    <row r="42" spans="1:13" ht="15" customHeight="1" x14ac:dyDescent="0.2">
      <c r="A42" s="421" t="s">
        <v>397</v>
      </c>
      <c r="B42" s="115">
        <v>65397</v>
      </c>
      <c r="C42" s="114">
        <v>38586</v>
      </c>
      <c r="D42" s="114">
        <v>26811</v>
      </c>
      <c r="E42" s="114">
        <v>49631</v>
      </c>
      <c r="F42" s="114">
        <v>15766</v>
      </c>
      <c r="G42" s="114">
        <v>7742</v>
      </c>
      <c r="H42" s="114">
        <v>20878</v>
      </c>
      <c r="I42" s="115">
        <v>18540</v>
      </c>
      <c r="J42" s="114">
        <v>10061</v>
      </c>
      <c r="K42" s="114">
        <v>8479</v>
      </c>
      <c r="L42" s="422">
        <v>4987</v>
      </c>
      <c r="M42" s="423">
        <v>4859</v>
      </c>
    </row>
    <row r="43" spans="1:13" ht="11.1" customHeight="1" x14ac:dyDescent="0.2">
      <c r="A43" s="421" t="s">
        <v>387</v>
      </c>
      <c r="B43" s="115">
        <v>65906</v>
      </c>
      <c r="C43" s="114">
        <v>38946</v>
      </c>
      <c r="D43" s="114">
        <v>26960</v>
      </c>
      <c r="E43" s="114">
        <v>49804</v>
      </c>
      <c r="F43" s="114">
        <v>16102</v>
      </c>
      <c r="G43" s="114">
        <v>7662</v>
      </c>
      <c r="H43" s="114">
        <v>21249</v>
      </c>
      <c r="I43" s="115">
        <v>19175</v>
      </c>
      <c r="J43" s="114">
        <v>10251</v>
      </c>
      <c r="K43" s="114">
        <v>8924</v>
      </c>
      <c r="L43" s="422">
        <v>4402</v>
      </c>
      <c r="M43" s="423">
        <v>4047</v>
      </c>
    </row>
    <row r="44" spans="1:13" ht="11.1" customHeight="1" x14ac:dyDescent="0.2">
      <c r="A44" s="421" t="s">
        <v>388</v>
      </c>
      <c r="B44" s="115">
        <v>67130</v>
      </c>
      <c r="C44" s="114">
        <v>39686</v>
      </c>
      <c r="D44" s="114">
        <v>27444</v>
      </c>
      <c r="E44" s="114">
        <v>50830</v>
      </c>
      <c r="F44" s="114">
        <v>16300</v>
      </c>
      <c r="G44" s="114">
        <v>8360</v>
      </c>
      <c r="H44" s="114">
        <v>21472</v>
      </c>
      <c r="I44" s="115">
        <v>19065</v>
      </c>
      <c r="J44" s="114">
        <v>9962</v>
      </c>
      <c r="K44" s="114">
        <v>9103</v>
      </c>
      <c r="L44" s="422">
        <v>6720</v>
      </c>
      <c r="M44" s="423">
        <v>5818</v>
      </c>
    </row>
    <row r="45" spans="1:13" s="110" customFormat="1" ht="11.1" customHeight="1" x14ac:dyDescent="0.2">
      <c r="A45" s="421" t="s">
        <v>389</v>
      </c>
      <c r="B45" s="115">
        <v>66992</v>
      </c>
      <c r="C45" s="114">
        <v>39396</v>
      </c>
      <c r="D45" s="114">
        <v>27596</v>
      </c>
      <c r="E45" s="114">
        <v>50470</v>
      </c>
      <c r="F45" s="114">
        <v>16522</v>
      </c>
      <c r="G45" s="114">
        <v>8109</v>
      </c>
      <c r="H45" s="114">
        <v>21613</v>
      </c>
      <c r="I45" s="115">
        <v>18987</v>
      </c>
      <c r="J45" s="114">
        <v>9993</v>
      </c>
      <c r="K45" s="114">
        <v>8994</v>
      </c>
      <c r="L45" s="422">
        <v>3965</v>
      </c>
      <c r="M45" s="423">
        <v>4217</v>
      </c>
    </row>
    <row r="46" spans="1:13" ht="15" customHeight="1" x14ac:dyDescent="0.2">
      <c r="A46" s="421" t="s">
        <v>398</v>
      </c>
      <c r="B46" s="115">
        <v>67028</v>
      </c>
      <c r="C46" s="114">
        <v>39286</v>
      </c>
      <c r="D46" s="114">
        <v>27742</v>
      </c>
      <c r="E46" s="114">
        <v>50368</v>
      </c>
      <c r="F46" s="114">
        <v>16660</v>
      </c>
      <c r="G46" s="114">
        <v>7839</v>
      </c>
      <c r="H46" s="114">
        <v>21894</v>
      </c>
      <c r="I46" s="115">
        <v>18966</v>
      </c>
      <c r="J46" s="114">
        <v>9886</v>
      </c>
      <c r="K46" s="114">
        <v>9080</v>
      </c>
      <c r="L46" s="422">
        <v>5114</v>
      </c>
      <c r="M46" s="423">
        <v>5106</v>
      </c>
    </row>
    <row r="47" spans="1:13" ht="11.1" customHeight="1" x14ac:dyDescent="0.2">
      <c r="A47" s="421" t="s">
        <v>387</v>
      </c>
      <c r="B47" s="115">
        <v>67004</v>
      </c>
      <c r="C47" s="114">
        <v>39238</v>
      </c>
      <c r="D47" s="114">
        <v>27766</v>
      </c>
      <c r="E47" s="114">
        <v>50269</v>
      </c>
      <c r="F47" s="114">
        <v>16735</v>
      </c>
      <c r="G47" s="114">
        <v>7673</v>
      </c>
      <c r="H47" s="114">
        <v>22119</v>
      </c>
      <c r="I47" s="115">
        <v>19122</v>
      </c>
      <c r="J47" s="114">
        <v>9942</v>
      </c>
      <c r="K47" s="114">
        <v>9180</v>
      </c>
      <c r="L47" s="422">
        <v>3915</v>
      </c>
      <c r="M47" s="423">
        <v>4012</v>
      </c>
    </row>
    <row r="48" spans="1:13" ht="11.1" customHeight="1" x14ac:dyDescent="0.2">
      <c r="A48" s="421" t="s">
        <v>388</v>
      </c>
      <c r="B48" s="115">
        <v>67581</v>
      </c>
      <c r="C48" s="114">
        <v>39357</v>
      </c>
      <c r="D48" s="114">
        <v>28224</v>
      </c>
      <c r="E48" s="114">
        <v>50507</v>
      </c>
      <c r="F48" s="114">
        <v>17074</v>
      </c>
      <c r="G48" s="114">
        <v>8261</v>
      </c>
      <c r="H48" s="114">
        <v>22166</v>
      </c>
      <c r="I48" s="115">
        <v>19162</v>
      </c>
      <c r="J48" s="114">
        <v>9785</v>
      </c>
      <c r="K48" s="114">
        <v>9377</v>
      </c>
      <c r="L48" s="422">
        <v>6352</v>
      </c>
      <c r="M48" s="423">
        <v>5681</v>
      </c>
    </row>
    <row r="49" spans="1:17" s="110" customFormat="1" ht="11.1" customHeight="1" x14ac:dyDescent="0.2">
      <c r="A49" s="421" t="s">
        <v>389</v>
      </c>
      <c r="B49" s="115">
        <v>67054</v>
      </c>
      <c r="C49" s="114">
        <v>38889</v>
      </c>
      <c r="D49" s="114">
        <v>28165</v>
      </c>
      <c r="E49" s="114">
        <v>49790</v>
      </c>
      <c r="F49" s="114">
        <v>17264</v>
      </c>
      <c r="G49" s="114">
        <v>8054</v>
      </c>
      <c r="H49" s="114">
        <v>22159</v>
      </c>
      <c r="I49" s="115">
        <v>19112</v>
      </c>
      <c r="J49" s="114">
        <v>9812</v>
      </c>
      <c r="K49" s="114">
        <v>9300</v>
      </c>
      <c r="L49" s="422">
        <v>4471</v>
      </c>
      <c r="M49" s="423">
        <v>5107</v>
      </c>
    </row>
    <row r="50" spans="1:17" ht="15" customHeight="1" x14ac:dyDescent="0.2">
      <c r="A50" s="421" t="s">
        <v>399</v>
      </c>
      <c r="B50" s="143">
        <v>66894</v>
      </c>
      <c r="C50" s="144">
        <v>38739</v>
      </c>
      <c r="D50" s="144">
        <v>28155</v>
      </c>
      <c r="E50" s="144">
        <v>49529</v>
      </c>
      <c r="F50" s="144">
        <v>17365</v>
      </c>
      <c r="G50" s="144">
        <v>7722</v>
      </c>
      <c r="H50" s="144">
        <v>22296</v>
      </c>
      <c r="I50" s="143">
        <v>18309</v>
      </c>
      <c r="J50" s="144">
        <v>9403</v>
      </c>
      <c r="K50" s="144">
        <v>8906</v>
      </c>
      <c r="L50" s="425">
        <v>5056</v>
      </c>
      <c r="M50" s="426">
        <v>5367</v>
      </c>
    </row>
    <row r="51" spans="1:17" ht="11.25" customHeight="1" x14ac:dyDescent="0.2">
      <c r="A51" s="427"/>
      <c r="B51" s="428"/>
      <c r="C51" s="429"/>
      <c r="D51" s="429"/>
      <c r="E51" s="429"/>
      <c r="F51" s="429"/>
      <c r="G51" s="429"/>
      <c r="H51" s="429"/>
      <c r="I51" s="429"/>
      <c r="J51" s="430"/>
      <c r="K51" s="269"/>
      <c r="L51" s="429"/>
      <c r="M51" s="431" t="s">
        <v>45</v>
      </c>
    </row>
    <row r="52" spans="1:17" ht="18" customHeight="1" x14ac:dyDescent="0.2">
      <c r="A52" s="669" t="s">
        <v>400</v>
      </c>
      <c r="B52" s="669"/>
      <c r="C52" s="669"/>
      <c r="D52" s="669"/>
      <c r="E52" s="669"/>
      <c r="F52" s="669"/>
      <c r="G52" s="669"/>
      <c r="H52" s="669"/>
      <c r="I52" s="669"/>
      <c r="J52" s="669"/>
      <c r="K52" s="669"/>
      <c r="L52" s="669"/>
      <c r="M52" s="669"/>
    </row>
    <row r="53" spans="1:17" ht="38.1" customHeight="1" x14ac:dyDescent="0.2">
      <c r="A53" s="670" t="s">
        <v>401</v>
      </c>
      <c r="B53" s="670"/>
      <c r="C53" s="670"/>
      <c r="D53" s="670"/>
      <c r="E53" s="670"/>
      <c r="F53" s="670"/>
      <c r="G53" s="670"/>
      <c r="H53" s="670"/>
      <c r="I53" s="670"/>
      <c r="J53" s="670"/>
      <c r="K53" s="670"/>
      <c r="L53" s="670"/>
      <c r="M53" s="670"/>
    </row>
    <row r="54" spans="1:17" s="151" customFormat="1" ht="9" x14ac:dyDescent="0.15">
      <c r="A54" s="671" t="s">
        <v>323</v>
      </c>
      <c r="B54" s="671"/>
      <c r="C54" s="671"/>
      <c r="D54" s="671"/>
      <c r="E54" s="671"/>
      <c r="F54" s="671"/>
      <c r="G54" s="671"/>
      <c r="H54" s="671"/>
      <c r="I54" s="671"/>
      <c r="J54" s="671"/>
      <c r="K54" s="671"/>
      <c r="L54" s="671"/>
      <c r="M54" s="671"/>
    </row>
    <row r="55" spans="1:17" s="151" customFormat="1" ht="20.25" customHeight="1" x14ac:dyDescent="0.15">
      <c r="A55" s="672"/>
      <c r="B55" s="673"/>
      <c r="C55" s="673"/>
      <c r="D55" s="673"/>
      <c r="E55" s="673"/>
      <c r="F55" s="673"/>
      <c r="G55" s="673"/>
      <c r="H55" s="673"/>
      <c r="I55" s="673"/>
      <c r="J55" s="673"/>
      <c r="K55" s="673"/>
      <c r="L55" s="221"/>
      <c r="M55" s="221"/>
    </row>
    <row r="56" spans="1:17" s="151" customFormat="1" ht="18" customHeight="1" x14ac:dyDescent="0.2">
      <c r="A56" s="674" t="s">
        <v>521</v>
      </c>
      <c r="B56" s="675"/>
      <c r="C56" s="675"/>
      <c r="D56" s="675"/>
      <c r="E56" s="675"/>
      <c r="F56" s="675"/>
      <c r="G56" s="675"/>
      <c r="H56" s="675"/>
      <c r="I56" s="675"/>
      <c r="J56" s="675"/>
      <c r="K56" s="675"/>
    </row>
    <row r="57" spans="1:17" s="151" customFormat="1" ht="11.25" customHeight="1" x14ac:dyDescent="0.2">
      <c r="A57" s="665"/>
      <c r="B57" s="665"/>
      <c r="C57" s="665"/>
      <c r="D57" s="665"/>
      <c r="E57" s="665"/>
      <c r="F57" s="665"/>
      <c r="G57" s="665"/>
      <c r="H57" s="665"/>
      <c r="I57" s="665"/>
      <c r="J57" s="665"/>
      <c r="L57" s="219"/>
      <c r="N57" s="219"/>
      <c r="O57" s="219"/>
      <c r="P57" s="219"/>
      <c r="Q57" s="219"/>
    </row>
    <row r="58" spans="1:17" ht="12.75" customHeight="1" x14ac:dyDescent="0.2">
      <c r="A58" s="432"/>
      <c r="B58" s="433"/>
      <c r="C58" s="434"/>
      <c r="D58" s="434"/>
      <c r="E58" s="434"/>
      <c r="F58" s="434"/>
      <c r="G58" s="434"/>
      <c r="H58" s="434"/>
      <c r="I58" s="434"/>
      <c r="J58" s="435"/>
      <c r="L58" s="434"/>
      <c r="N58" s="226"/>
      <c r="O58" s="226"/>
      <c r="P58" s="226"/>
      <c r="Q58" s="226"/>
    </row>
    <row r="59" spans="1:17" ht="12.75" customHeight="1" x14ac:dyDescent="0.2">
      <c r="A59" s="436"/>
      <c r="B59" s="433"/>
      <c r="C59" s="434"/>
      <c r="D59" s="434"/>
      <c r="E59" s="434"/>
      <c r="F59" s="434"/>
      <c r="G59" s="434"/>
      <c r="H59" s="434"/>
      <c r="I59" s="434"/>
      <c r="J59" s="435"/>
      <c r="L59" s="434"/>
    </row>
    <row r="60" spans="1:17" ht="12.75" customHeight="1" x14ac:dyDescent="0.2">
      <c r="A60" s="437"/>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8"/>
    </row>
    <row r="68" spans="1:13" ht="15.95" customHeight="1" x14ac:dyDescent="0.2">
      <c r="A68" s="438"/>
    </row>
    <row r="70" spans="1:13" ht="15.95" customHeight="1" x14ac:dyDescent="0.2">
      <c r="K70" s="439"/>
      <c r="M70" s="439"/>
    </row>
    <row r="71" spans="1:13" ht="15.95" customHeight="1" x14ac:dyDescent="0.2">
      <c r="K71" s="439"/>
      <c r="M71" s="439"/>
    </row>
    <row r="72" spans="1:13" ht="15.95" customHeight="1" x14ac:dyDescent="0.2">
      <c r="A72" s="438"/>
      <c r="K72" s="439"/>
      <c r="M72" s="439"/>
    </row>
    <row r="76" spans="1:13" ht="15.95" customHeight="1" x14ac:dyDescent="0.2">
      <c r="A76" s="438"/>
    </row>
    <row r="80" spans="1:13" ht="15.95" customHeight="1" x14ac:dyDescent="0.2">
      <c r="A80" s="438"/>
    </row>
    <row r="84" spans="1:1" ht="15.95" customHeight="1" x14ac:dyDescent="0.2">
      <c r="A84" s="438"/>
    </row>
    <row r="88" spans="1:1" ht="15.95" customHeight="1" x14ac:dyDescent="0.2">
      <c r="A88" s="438"/>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5" customWidth="1"/>
    <col min="2" max="2" width="78" style="445" customWidth="1"/>
    <col min="3" max="6" width="102.75" style="445" customWidth="1"/>
    <col min="7" max="256" width="11" style="445"/>
    <col min="257" max="257" width="2" style="445" customWidth="1"/>
    <col min="258" max="258" width="78" style="445" customWidth="1"/>
    <col min="259" max="262" width="102.75" style="445" customWidth="1"/>
    <col min="263" max="512" width="11" style="445"/>
    <col min="513" max="513" width="2" style="445" customWidth="1"/>
    <col min="514" max="514" width="78" style="445" customWidth="1"/>
    <col min="515" max="518" width="102.75" style="445" customWidth="1"/>
    <col min="519" max="768" width="11" style="445"/>
    <col min="769" max="769" width="2" style="445" customWidth="1"/>
    <col min="770" max="770" width="78" style="445" customWidth="1"/>
    <col min="771" max="774" width="102.75" style="445" customWidth="1"/>
    <col min="775" max="1024" width="11" style="445"/>
    <col min="1025" max="1025" width="2" style="445" customWidth="1"/>
    <col min="1026" max="1026" width="78" style="445" customWidth="1"/>
    <col min="1027" max="1030" width="102.75" style="445" customWidth="1"/>
    <col min="1031" max="1280" width="11" style="445"/>
    <col min="1281" max="1281" width="2" style="445" customWidth="1"/>
    <col min="1282" max="1282" width="78" style="445" customWidth="1"/>
    <col min="1283" max="1286" width="102.75" style="445" customWidth="1"/>
    <col min="1287" max="1536" width="11" style="445"/>
    <col min="1537" max="1537" width="2" style="445" customWidth="1"/>
    <col min="1538" max="1538" width="78" style="445" customWidth="1"/>
    <col min="1539" max="1542" width="102.75" style="445" customWidth="1"/>
    <col min="1543" max="1792" width="11" style="445"/>
    <col min="1793" max="1793" width="2" style="445" customWidth="1"/>
    <col min="1794" max="1794" width="78" style="445" customWidth="1"/>
    <col min="1795" max="1798" width="102.75" style="445" customWidth="1"/>
    <col min="1799" max="2048" width="11" style="445"/>
    <col min="2049" max="2049" width="2" style="445" customWidth="1"/>
    <col min="2050" max="2050" width="78" style="445" customWidth="1"/>
    <col min="2051" max="2054" width="102.75" style="445" customWidth="1"/>
    <col min="2055" max="2304" width="11" style="445"/>
    <col min="2305" max="2305" width="2" style="445" customWidth="1"/>
    <col min="2306" max="2306" width="78" style="445" customWidth="1"/>
    <col min="2307" max="2310" width="102.75" style="445" customWidth="1"/>
    <col min="2311" max="2560" width="11" style="445"/>
    <col min="2561" max="2561" width="2" style="445" customWidth="1"/>
    <col min="2562" max="2562" width="78" style="445" customWidth="1"/>
    <col min="2563" max="2566" width="102.75" style="445" customWidth="1"/>
    <col min="2567" max="2816" width="11" style="445"/>
    <col min="2817" max="2817" width="2" style="445" customWidth="1"/>
    <col min="2818" max="2818" width="78" style="445" customWidth="1"/>
    <col min="2819" max="2822" width="102.75" style="445" customWidth="1"/>
    <col min="2823" max="3072" width="11" style="445"/>
    <col min="3073" max="3073" width="2" style="445" customWidth="1"/>
    <col min="3074" max="3074" width="78" style="445" customWidth="1"/>
    <col min="3075" max="3078" width="102.75" style="445" customWidth="1"/>
    <col min="3079" max="3328" width="11" style="445"/>
    <col min="3329" max="3329" width="2" style="445" customWidth="1"/>
    <col min="3330" max="3330" width="78" style="445" customWidth="1"/>
    <col min="3331" max="3334" width="102.75" style="445" customWidth="1"/>
    <col min="3335" max="3584" width="11" style="445"/>
    <col min="3585" max="3585" width="2" style="445" customWidth="1"/>
    <col min="3586" max="3586" width="78" style="445" customWidth="1"/>
    <col min="3587" max="3590" width="102.75" style="445" customWidth="1"/>
    <col min="3591" max="3840" width="11" style="445"/>
    <col min="3841" max="3841" width="2" style="445" customWidth="1"/>
    <col min="3842" max="3842" width="78" style="445" customWidth="1"/>
    <col min="3843" max="3846" width="102.75" style="445" customWidth="1"/>
    <col min="3847" max="4096" width="11" style="445"/>
    <col min="4097" max="4097" width="2" style="445" customWidth="1"/>
    <col min="4098" max="4098" width="78" style="445" customWidth="1"/>
    <col min="4099" max="4102" width="102.75" style="445" customWidth="1"/>
    <col min="4103" max="4352" width="11" style="445"/>
    <col min="4353" max="4353" width="2" style="445" customWidth="1"/>
    <col min="4354" max="4354" width="78" style="445" customWidth="1"/>
    <col min="4355" max="4358" width="102.75" style="445" customWidth="1"/>
    <col min="4359" max="4608" width="11" style="445"/>
    <col min="4609" max="4609" width="2" style="445" customWidth="1"/>
    <col min="4610" max="4610" width="78" style="445" customWidth="1"/>
    <col min="4611" max="4614" width="102.75" style="445" customWidth="1"/>
    <col min="4615" max="4864" width="11" style="445"/>
    <col min="4865" max="4865" width="2" style="445" customWidth="1"/>
    <col min="4866" max="4866" width="78" style="445" customWidth="1"/>
    <col min="4867" max="4870" width="102.75" style="445" customWidth="1"/>
    <col min="4871" max="5120" width="11" style="445"/>
    <col min="5121" max="5121" width="2" style="445" customWidth="1"/>
    <col min="5122" max="5122" width="78" style="445" customWidth="1"/>
    <col min="5123" max="5126" width="102.75" style="445" customWidth="1"/>
    <col min="5127" max="5376" width="11" style="445"/>
    <col min="5377" max="5377" width="2" style="445" customWidth="1"/>
    <col min="5378" max="5378" width="78" style="445" customWidth="1"/>
    <col min="5379" max="5382" width="102.75" style="445" customWidth="1"/>
    <col min="5383" max="5632" width="11" style="445"/>
    <col min="5633" max="5633" width="2" style="445" customWidth="1"/>
    <col min="5634" max="5634" width="78" style="445" customWidth="1"/>
    <col min="5635" max="5638" width="102.75" style="445" customWidth="1"/>
    <col min="5639" max="5888" width="11" style="445"/>
    <col min="5889" max="5889" width="2" style="445" customWidth="1"/>
    <col min="5890" max="5890" width="78" style="445" customWidth="1"/>
    <col min="5891" max="5894" width="102.75" style="445" customWidth="1"/>
    <col min="5895" max="6144" width="11" style="445"/>
    <col min="6145" max="6145" width="2" style="445" customWidth="1"/>
    <col min="6146" max="6146" width="78" style="445" customWidth="1"/>
    <col min="6147" max="6150" width="102.75" style="445" customWidth="1"/>
    <col min="6151" max="6400" width="11" style="445"/>
    <col min="6401" max="6401" width="2" style="445" customWidth="1"/>
    <col min="6402" max="6402" width="78" style="445" customWidth="1"/>
    <col min="6403" max="6406" width="102.75" style="445" customWidth="1"/>
    <col min="6407" max="6656" width="11" style="445"/>
    <col min="6657" max="6657" width="2" style="445" customWidth="1"/>
    <col min="6658" max="6658" width="78" style="445" customWidth="1"/>
    <col min="6659" max="6662" width="102.75" style="445" customWidth="1"/>
    <col min="6663" max="6912" width="11" style="445"/>
    <col min="6913" max="6913" width="2" style="445" customWidth="1"/>
    <col min="6914" max="6914" width="78" style="445" customWidth="1"/>
    <col min="6915" max="6918" width="102.75" style="445" customWidth="1"/>
    <col min="6919" max="7168" width="11" style="445"/>
    <col min="7169" max="7169" width="2" style="445" customWidth="1"/>
    <col min="7170" max="7170" width="78" style="445" customWidth="1"/>
    <col min="7171" max="7174" width="102.75" style="445" customWidth="1"/>
    <col min="7175" max="7424" width="11" style="445"/>
    <col min="7425" max="7425" width="2" style="445" customWidth="1"/>
    <col min="7426" max="7426" width="78" style="445" customWidth="1"/>
    <col min="7427" max="7430" width="102.75" style="445" customWidth="1"/>
    <col min="7431" max="7680" width="11" style="445"/>
    <col min="7681" max="7681" width="2" style="445" customWidth="1"/>
    <col min="7682" max="7682" width="78" style="445" customWidth="1"/>
    <col min="7683" max="7686" width="102.75" style="445" customWidth="1"/>
    <col min="7687" max="7936" width="11" style="445"/>
    <col min="7937" max="7937" width="2" style="445" customWidth="1"/>
    <col min="7938" max="7938" width="78" style="445" customWidth="1"/>
    <col min="7939" max="7942" width="102.75" style="445" customWidth="1"/>
    <col min="7943" max="8192" width="11" style="445"/>
    <col min="8193" max="8193" width="2" style="445" customWidth="1"/>
    <col min="8194" max="8194" width="78" style="445" customWidth="1"/>
    <col min="8195" max="8198" width="102.75" style="445" customWidth="1"/>
    <col min="8199" max="8448" width="11" style="445"/>
    <col min="8449" max="8449" width="2" style="445" customWidth="1"/>
    <col min="8450" max="8450" width="78" style="445" customWidth="1"/>
    <col min="8451" max="8454" width="102.75" style="445" customWidth="1"/>
    <col min="8455" max="8704" width="11" style="445"/>
    <col min="8705" max="8705" width="2" style="445" customWidth="1"/>
    <col min="8706" max="8706" width="78" style="445" customWidth="1"/>
    <col min="8707" max="8710" width="102.75" style="445" customWidth="1"/>
    <col min="8711" max="8960" width="11" style="445"/>
    <col min="8961" max="8961" width="2" style="445" customWidth="1"/>
    <col min="8962" max="8962" width="78" style="445" customWidth="1"/>
    <col min="8963" max="8966" width="102.75" style="445" customWidth="1"/>
    <col min="8967" max="9216" width="11" style="445"/>
    <col min="9217" max="9217" width="2" style="445" customWidth="1"/>
    <col min="9218" max="9218" width="78" style="445" customWidth="1"/>
    <col min="9219" max="9222" width="102.75" style="445" customWidth="1"/>
    <col min="9223" max="9472" width="11" style="445"/>
    <col min="9473" max="9473" width="2" style="445" customWidth="1"/>
    <col min="9474" max="9474" width="78" style="445" customWidth="1"/>
    <col min="9475" max="9478" width="102.75" style="445" customWidth="1"/>
    <col min="9479" max="9728" width="11" style="445"/>
    <col min="9729" max="9729" width="2" style="445" customWidth="1"/>
    <col min="9730" max="9730" width="78" style="445" customWidth="1"/>
    <col min="9731" max="9734" width="102.75" style="445" customWidth="1"/>
    <col min="9735" max="9984" width="11" style="445"/>
    <col min="9985" max="9985" width="2" style="445" customWidth="1"/>
    <col min="9986" max="9986" width="78" style="445" customWidth="1"/>
    <col min="9987" max="9990" width="102.75" style="445" customWidth="1"/>
    <col min="9991" max="10240" width="11" style="445"/>
    <col min="10241" max="10241" width="2" style="445" customWidth="1"/>
    <col min="10242" max="10242" width="78" style="445" customWidth="1"/>
    <col min="10243" max="10246" width="102.75" style="445" customWidth="1"/>
    <col min="10247" max="10496" width="11" style="445"/>
    <col min="10497" max="10497" width="2" style="445" customWidth="1"/>
    <col min="10498" max="10498" width="78" style="445" customWidth="1"/>
    <col min="10499" max="10502" width="102.75" style="445" customWidth="1"/>
    <col min="10503" max="10752" width="11" style="445"/>
    <col min="10753" max="10753" width="2" style="445" customWidth="1"/>
    <col min="10754" max="10754" width="78" style="445" customWidth="1"/>
    <col min="10755" max="10758" width="102.75" style="445" customWidth="1"/>
    <col min="10759" max="11008" width="11" style="445"/>
    <col min="11009" max="11009" width="2" style="445" customWidth="1"/>
    <col min="11010" max="11010" width="78" style="445" customWidth="1"/>
    <col min="11011" max="11014" width="102.75" style="445" customWidth="1"/>
    <col min="11015" max="11264" width="11" style="445"/>
    <col min="11265" max="11265" width="2" style="445" customWidth="1"/>
    <col min="11266" max="11266" width="78" style="445" customWidth="1"/>
    <col min="11267" max="11270" width="102.75" style="445" customWidth="1"/>
    <col min="11271" max="11520" width="11" style="445"/>
    <col min="11521" max="11521" width="2" style="445" customWidth="1"/>
    <col min="11522" max="11522" width="78" style="445" customWidth="1"/>
    <col min="11523" max="11526" width="102.75" style="445" customWidth="1"/>
    <col min="11527" max="11776" width="11" style="445"/>
    <col min="11777" max="11777" width="2" style="445" customWidth="1"/>
    <col min="11778" max="11778" width="78" style="445" customWidth="1"/>
    <col min="11779" max="11782" width="102.75" style="445" customWidth="1"/>
    <col min="11783" max="12032" width="11" style="445"/>
    <col min="12033" max="12033" width="2" style="445" customWidth="1"/>
    <col min="12034" max="12034" width="78" style="445" customWidth="1"/>
    <col min="12035" max="12038" width="102.75" style="445" customWidth="1"/>
    <col min="12039" max="12288" width="11" style="445"/>
    <col min="12289" max="12289" width="2" style="445" customWidth="1"/>
    <col min="12290" max="12290" width="78" style="445" customWidth="1"/>
    <col min="12291" max="12294" width="102.75" style="445" customWidth="1"/>
    <col min="12295" max="12544" width="11" style="445"/>
    <col min="12545" max="12545" width="2" style="445" customWidth="1"/>
    <col min="12546" max="12546" width="78" style="445" customWidth="1"/>
    <col min="12547" max="12550" width="102.75" style="445" customWidth="1"/>
    <col min="12551" max="12800" width="11" style="445"/>
    <col min="12801" max="12801" width="2" style="445" customWidth="1"/>
    <col min="12802" max="12802" width="78" style="445" customWidth="1"/>
    <col min="12803" max="12806" width="102.75" style="445" customWidth="1"/>
    <col min="12807" max="13056" width="11" style="445"/>
    <col min="13057" max="13057" width="2" style="445" customWidth="1"/>
    <col min="13058" max="13058" width="78" style="445" customWidth="1"/>
    <col min="13059" max="13062" width="102.75" style="445" customWidth="1"/>
    <col min="13063" max="13312" width="11" style="445"/>
    <col min="13313" max="13313" width="2" style="445" customWidth="1"/>
    <col min="13314" max="13314" width="78" style="445" customWidth="1"/>
    <col min="13315" max="13318" width="102.75" style="445" customWidth="1"/>
    <col min="13319" max="13568" width="11" style="445"/>
    <col min="13569" max="13569" width="2" style="445" customWidth="1"/>
    <col min="13570" max="13570" width="78" style="445" customWidth="1"/>
    <col min="13571" max="13574" width="102.75" style="445" customWidth="1"/>
    <col min="13575" max="13824" width="11" style="445"/>
    <col min="13825" max="13825" width="2" style="445" customWidth="1"/>
    <col min="13826" max="13826" width="78" style="445" customWidth="1"/>
    <col min="13827" max="13830" width="102.75" style="445" customWidth="1"/>
    <col min="13831" max="14080" width="11" style="445"/>
    <col min="14081" max="14081" width="2" style="445" customWidth="1"/>
    <col min="14082" max="14082" width="78" style="445" customWidth="1"/>
    <col min="14083" max="14086" width="102.75" style="445" customWidth="1"/>
    <col min="14087" max="14336" width="11" style="445"/>
    <col min="14337" max="14337" width="2" style="445" customWidth="1"/>
    <col min="14338" max="14338" width="78" style="445" customWidth="1"/>
    <col min="14339" max="14342" width="102.75" style="445" customWidth="1"/>
    <col min="14343" max="14592" width="11" style="445"/>
    <col min="14593" max="14593" width="2" style="445" customWidth="1"/>
    <col min="14594" max="14594" width="78" style="445" customWidth="1"/>
    <col min="14595" max="14598" width="102.75" style="445" customWidth="1"/>
    <col min="14599" max="14848" width="11" style="445"/>
    <col min="14849" max="14849" width="2" style="445" customWidth="1"/>
    <col min="14850" max="14850" width="78" style="445" customWidth="1"/>
    <col min="14851" max="14854" width="102.75" style="445" customWidth="1"/>
    <col min="14855" max="15104" width="11" style="445"/>
    <col min="15105" max="15105" width="2" style="445" customWidth="1"/>
    <col min="15106" max="15106" width="78" style="445" customWidth="1"/>
    <col min="15107" max="15110" width="102.75" style="445" customWidth="1"/>
    <col min="15111" max="15360" width="11" style="445"/>
    <col min="15361" max="15361" width="2" style="445" customWidth="1"/>
    <col min="15362" max="15362" width="78" style="445" customWidth="1"/>
    <col min="15363" max="15366" width="102.75" style="445" customWidth="1"/>
    <col min="15367" max="15616" width="11" style="445"/>
    <col min="15617" max="15617" width="2" style="445" customWidth="1"/>
    <col min="15618" max="15618" width="78" style="445" customWidth="1"/>
    <col min="15619" max="15622" width="102.75" style="445" customWidth="1"/>
    <col min="15623" max="15872" width="11" style="445"/>
    <col min="15873" max="15873" width="2" style="445" customWidth="1"/>
    <col min="15874" max="15874" width="78" style="445" customWidth="1"/>
    <col min="15875" max="15878" width="102.75" style="445" customWidth="1"/>
    <col min="15879" max="16128" width="11" style="445"/>
    <col min="16129" max="16129" width="2" style="445" customWidth="1"/>
    <col min="16130" max="16130" width="78" style="445" customWidth="1"/>
    <col min="16131" max="16134" width="102.75" style="445" customWidth="1"/>
    <col min="16135" max="16384" width="11" style="445"/>
  </cols>
  <sheetData>
    <row r="1" spans="1:2" s="442" customFormat="1" ht="36.75" customHeight="1" x14ac:dyDescent="0.2">
      <c r="A1" s="440"/>
      <c r="B1" s="441" t="s">
        <v>6</v>
      </c>
    </row>
    <row r="2" spans="1:2" s="443" customFormat="1" ht="19.5" customHeight="1" x14ac:dyDescent="0.2">
      <c r="B2" s="444" t="s">
        <v>402</v>
      </c>
    </row>
    <row r="3" spans="1:2" ht="15" x14ac:dyDescent="0.25">
      <c r="B3" s="446" t="s">
        <v>403</v>
      </c>
    </row>
    <row r="5" spans="1:2" ht="29.25" customHeight="1" x14ac:dyDescent="0.2">
      <c r="B5" s="447" t="s">
        <v>404</v>
      </c>
    </row>
    <row r="6" spans="1:2" ht="9.9499999999999993" customHeight="1" x14ac:dyDescent="0.2">
      <c r="B6" s="447"/>
    </row>
    <row r="7" spans="1:2" ht="73.5" customHeight="1" x14ac:dyDescent="0.2">
      <c r="B7" s="447" t="s">
        <v>405</v>
      </c>
    </row>
    <row r="8" spans="1:2" ht="9.9499999999999993" customHeight="1" x14ac:dyDescent="0.2">
      <c r="B8" s="447"/>
    </row>
    <row r="9" spans="1:2" ht="50.25" customHeight="1" x14ac:dyDescent="0.2">
      <c r="B9" s="447" t="s">
        <v>406</v>
      </c>
    </row>
    <row r="10" spans="1:2" ht="9.9499999999999993" customHeight="1" x14ac:dyDescent="0.2">
      <c r="B10" s="447"/>
    </row>
    <row r="11" spans="1:2" ht="79.5" customHeight="1" x14ac:dyDescent="0.2">
      <c r="B11" s="447" t="s">
        <v>407</v>
      </c>
    </row>
    <row r="12" spans="1:2" ht="9.9499999999999993" customHeight="1" x14ac:dyDescent="0.2">
      <c r="B12" s="447"/>
    </row>
    <row r="13" spans="1:2" ht="48.75" customHeight="1" x14ac:dyDescent="0.2">
      <c r="B13" s="447" t="s">
        <v>408</v>
      </c>
    </row>
    <row r="14" spans="1:2" ht="9.9499999999999993" customHeight="1" x14ac:dyDescent="0.2">
      <c r="B14" s="447"/>
    </row>
    <row r="15" spans="1:2" ht="33" customHeight="1" x14ac:dyDescent="0.2">
      <c r="B15" s="447" t="s">
        <v>409</v>
      </c>
    </row>
    <row r="16" spans="1:2" ht="9.9499999999999993" customHeight="1" x14ac:dyDescent="0.2">
      <c r="B16" s="447"/>
    </row>
    <row r="17" spans="2:2" ht="105" customHeight="1" x14ac:dyDescent="0.2">
      <c r="B17" s="447" t="s">
        <v>410</v>
      </c>
    </row>
    <row r="18" spans="2:2" ht="9.9499999999999993" customHeight="1" x14ac:dyDescent="0.2">
      <c r="B18" s="447"/>
    </row>
    <row r="19" spans="2:2" ht="13.5" customHeight="1" x14ac:dyDescent="0.2">
      <c r="B19" s="448" t="s">
        <v>411</v>
      </c>
    </row>
    <row r="20" spans="2:2" ht="40.5" customHeight="1" x14ac:dyDescent="0.2">
      <c r="B20" s="449"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2" customWidth="1"/>
    <col min="2" max="2" width="78" style="452" customWidth="1"/>
    <col min="3" max="6" width="11" style="452"/>
    <col min="7" max="7" width="4.125" style="452" customWidth="1"/>
    <col min="8" max="256" width="11" style="452"/>
    <col min="257" max="257" width="1.875" style="452" customWidth="1"/>
    <col min="258" max="258" width="78" style="452" customWidth="1"/>
    <col min="259" max="262" width="11" style="452"/>
    <col min="263" max="263" width="4.125" style="452" customWidth="1"/>
    <col min="264" max="512" width="11" style="452"/>
    <col min="513" max="513" width="1.875" style="452" customWidth="1"/>
    <col min="514" max="514" width="78" style="452" customWidth="1"/>
    <col min="515" max="518" width="11" style="452"/>
    <col min="519" max="519" width="4.125" style="452" customWidth="1"/>
    <col min="520" max="768" width="11" style="452"/>
    <col min="769" max="769" width="1.875" style="452" customWidth="1"/>
    <col min="770" max="770" width="78" style="452" customWidth="1"/>
    <col min="771" max="774" width="11" style="452"/>
    <col min="775" max="775" width="4.125" style="452" customWidth="1"/>
    <col min="776" max="1024" width="11" style="452"/>
    <col min="1025" max="1025" width="1.875" style="452" customWidth="1"/>
    <col min="1026" max="1026" width="78" style="452" customWidth="1"/>
    <col min="1027" max="1030" width="11" style="452"/>
    <col min="1031" max="1031" width="4.125" style="452" customWidth="1"/>
    <col min="1032" max="1280" width="11" style="452"/>
    <col min="1281" max="1281" width="1.875" style="452" customWidth="1"/>
    <col min="1282" max="1282" width="78" style="452" customWidth="1"/>
    <col min="1283" max="1286" width="11" style="452"/>
    <col min="1287" max="1287" width="4.125" style="452" customWidth="1"/>
    <col min="1288" max="1536" width="11" style="452"/>
    <col min="1537" max="1537" width="1.875" style="452" customWidth="1"/>
    <col min="1538" max="1538" width="78" style="452" customWidth="1"/>
    <col min="1539" max="1542" width="11" style="452"/>
    <col min="1543" max="1543" width="4.125" style="452" customWidth="1"/>
    <col min="1544" max="1792" width="11" style="452"/>
    <col min="1793" max="1793" width="1.875" style="452" customWidth="1"/>
    <col min="1794" max="1794" width="78" style="452" customWidth="1"/>
    <col min="1795" max="1798" width="11" style="452"/>
    <col min="1799" max="1799" width="4.125" style="452" customWidth="1"/>
    <col min="1800" max="2048" width="11" style="452"/>
    <col min="2049" max="2049" width="1.875" style="452" customWidth="1"/>
    <col min="2050" max="2050" width="78" style="452" customWidth="1"/>
    <col min="2051" max="2054" width="11" style="452"/>
    <col min="2055" max="2055" width="4.125" style="452" customWidth="1"/>
    <col min="2056" max="2304" width="11" style="452"/>
    <col min="2305" max="2305" width="1.875" style="452" customWidth="1"/>
    <col min="2306" max="2306" width="78" style="452" customWidth="1"/>
    <col min="2307" max="2310" width="11" style="452"/>
    <col min="2311" max="2311" width="4.125" style="452" customWidth="1"/>
    <col min="2312" max="2560" width="11" style="452"/>
    <col min="2561" max="2561" width="1.875" style="452" customWidth="1"/>
    <col min="2562" max="2562" width="78" style="452" customWidth="1"/>
    <col min="2563" max="2566" width="11" style="452"/>
    <col min="2567" max="2567" width="4.125" style="452" customWidth="1"/>
    <col min="2568" max="2816" width="11" style="452"/>
    <col min="2817" max="2817" width="1.875" style="452" customWidth="1"/>
    <col min="2818" max="2818" width="78" style="452" customWidth="1"/>
    <col min="2819" max="2822" width="11" style="452"/>
    <col min="2823" max="2823" width="4.125" style="452" customWidth="1"/>
    <col min="2824" max="3072" width="11" style="452"/>
    <col min="3073" max="3073" width="1.875" style="452" customWidth="1"/>
    <col min="3074" max="3074" width="78" style="452" customWidth="1"/>
    <col min="3075" max="3078" width="11" style="452"/>
    <col min="3079" max="3079" width="4.125" style="452" customWidth="1"/>
    <col min="3080" max="3328" width="11" style="452"/>
    <col min="3329" max="3329" width="1.875" style="452" customWidth="1"/>
    <col min="3330" max="3330" width="78" style="452" customWidth="1"/>
    <col min="3331" max="3334" width="11" style="452"/>
    <col min="3335" max="3335" width="4.125" style="452" customWidth="1"/>
    <col min="3336" max="3584" width="11" style="452"/>
    <col min="3585" max="3585" width="1.875" style="452" customWidth="1"/>
    <col min="3586" max="3586" width="78" style="452" customWidth="1"/>
    <col min="3587" max="3590" width="11" style="452"/>
    <col min="3591" max="3591" width="4.125" style="452" customWidth="1"/>
    <col min="3592" max="3840" width="11" style="452"/>
    <col min="3841" max="3841" width="1.875" style="452" customWidth="1"/>
    <col min="3842" max="3842" width="78" style="452" customWidth="1"/>
    <col min="3843" max="3846" width="11" style="452"/>
    <col min="3847" max="3847" width="4.125" style="452" customWidth="1"/>
    <col min="3848" max="4096" width="11" style="452"/>
    <col min="4097" max="4097" width="1.875" style="452" customWidth="1"/>
    <col min="4098" max="4098" width="78" style="452" customWidth="1"/>
    <col min="4099" max="4102" width="11" style="452"/>
    <col min="4103" max="4103" width="4.125" style="452" customWidth="1"/>
    <col min="4104" max="4352" width="11" style="452"/>
    <col min="4353" max="4353" width="1.875" style="452" customWidth="1"/>
    <col min="4354" max="4354" width="78" style="452" customWidth="1"/>
    <col min="4355" max="4358" width="11" style="452"/>
    <col min="4359" max="4359" width="4.125" style="452" customWidth="1"/>
    <col min="4360" max="4608" width="11" style="452"/>
    <col min="4609" max="4609" width="1.875" style="452" customWidth="1"/>
    <col min="4610" max="4610" width="78" style="452" customWidth="1"/>
    <col min="4611" max="4614" width="11" style="452"/>
    <col min="4615" max="4615" width="4.125" style="452" customWidth="1"/>
    <col min="4616" max="4864" width="11" style="452"/>
    <col min="4865" max="4865" width="1.875" style="452" customWidth="1"/>
    <col min="4866" max="4866" width="78" style="452" customWidth="1"/>
    <col min="4867" max="4870" width="11" style="452"/>
    <col min="4871" max="4871" width="4.125" style="452" customWidth="1"/>
    <col min="4872" max="5120" width="11" style="452"/>
    <col min="5121" max="5121" width="1.875" style="452" customWidth="1"/>
    <col min="5122" max="5122" width="78" style="452" customWidth="1"/>
    <col min="5123" max="5126" width="11" style="452"/>
    <col min="5127" max="5127" width="4.125" style="452" customWidth="1"/>
    <col min="5128" max="5376" width="11" style="452"/>
    <col min="5377" max="5377" width="1.875" style="452" customWidth="1"/>
    <col min="5378" max="5378" width="78" style="452" customWidth="1"/>
    <col min="5379" max="5382" width="11" style="452"/>
    <col min="5383" max="5383" width="4.125" style="452" customWidth="1"/>
    <col min="5384" max="5632" width="11" style="452"/>
    <col min="5633" max="5633" width="1.875" style="452" customWidth="1"/>
    <col min="5634" max="5634" width="78" style="452" customWidth="1"/>
    <col min="5635" max="5638" width="11" style="452"/>
    <col min="5639" max="5639" width="4.125" style="452" customWidth="1"/>
    <col min="5640" max="5888" width="11" style="452"/>
    <col min="5889" max="5889" width="1.875" style="452" customWidth="1"/>
    <col min="5890" max="5890" width="78" style="452" customWidth="1"/>
    <col min="5891" max="5894" width="11" style="452"/>
    <col min="5895" max="5895" width="4.125" style="452" customWidth="1"/>
    <col min="5896" max="6144" width="11" style="452"/>
    <col min="6145" max="6145" width="1.875" style="452" customWidth="1"/>
    <col min="6146" max="6146" width="78" style="452" customWidth="1"/>
    <col min="6147" max="6150" width="11" style="452"/>
    <col min="6151" max="6151" width="4.125" style="452" customWidth="1"/>
    <col min="6152" max="6400" width="11" style="452"/>
    <col min="6401" max="6401" width="1.875" style="452" customWidth="1"/>
    <col min="6402" max="6402" width="78" style="452" customWidth="1"/>
    <col min="6403" max="6406" width="11" style="452"/>
    <col min="6407" max="6407" width="4.125" style="452" customWidth="1"/>
    <col min="6408" max="6656" width="11" style="452"/>
    <col min="6657" max="6657" width="1.875" style="452" customWidth="1"/>
    <col min="6658" max="6658" width="78" style="452" customWidth="1"/>
    <col min="6659" max="6662" width="11" style="452"/>
    <col min="6663" max="6663" width="4.125" style="452" customWidth="1"/>
    <col min="6664" max="6912" width="11" style="452"/>
    <col min="6913" max="6913" width="1.875" style="452" customWidth="1"/>
    <col min="6914" max="6914" width="78" style="452" customWidth="1"/>
    <col min="6915" max="6918" width="11" style="452"/>
    <col min="6919" max="6919" width="4.125" style="452" customWidth="1"/>
    <col min="6920" max="7168" width="11" style="452"/>
    <col min="7169" max="7169" width="1.875" style="452" customWidth="1"/>
    <col min="7170" max="7170" width="78" style="452" customWidth="1"/>
    <col min="7171" max="7174" width="11" style="452"/>
    <col min="7175" max="7175" width="4.125" style="452" customWidth="1"/>
    <col min="7176" max="7424" width="11" style="452"/>
    <col min="7425" max="7425" width="1.875" style="452" customWidth="1"/>
    <col min="7426" max="7426" width="78" style="452" customWidth="1"/>
    <col min="7427" max="7430" width="11" style="452"/>
    <col min="7431" max="7431" width="4.125" style="452" customWidth="1"/>
    <col min="7432" max="7680" width="11" style="452"/>
    <col min="7681" max="7681" width="1.875" style="452" customWidth="1"/>
    <col min="7682" max="7682" width="78" style="452" customWidth="1"/>
    <col min="7683" max="7686" width="11" style="452"/>
    <col min="7687" max="7687" width="4.125" style="452" customWidth="1"/>
    <col min="7688" max="7936" width="11" style="452"/>
    <col min="7937" max="7937" width="1.875" style="452" customWidth="1"/>
    <col min="7938" max="7938" width="78" style="452" customWidth="1"/>
    <col min="7939" max="7942" width="11" style="452"/>
    <col min="7943" max="7943" width="4.125" style="452" customWidth="1"/>
    <col min="7944" max="8192" width="11" style="452"/>
    <col min="8193" max="8193" width="1.875" style="452" customWidth="1"/>
    <col min="8194" max="8194" width="78" style="452" customWidth="1"/>
    <col min="8195" max="8198" width="11" style="452"/>
    <col min="8199" max="8199" width="4.125" style="452" customWidth="1"/>
    <col min="8200" max="8448" width="11" style="452"/>
    <col min="8449" max="8449" width="1.875" style="452" customWidth="1"/>
    <col min="8450" max="8450" width="78" style="452" customWidth="1"/>
    <col min="8451" max="8454" width="11" style="452"/>
    <col min="8455" max="8455" width="4.125" style="452" customWidth="1"/>
    <col min="8456" max="8704" width="11" style="452"/>
    <col min="8705" max="8705" width="1.875" style="452" customWidth="1"/>
    <col min="8706" max="8706" width="78" style="452" customWidth="1"/>
    <col min="8707" max="8710" width="11" style="452"/>
    <col min="8711" max="8711" width="4.125" style="452" customWidth="1"/>
    <col min="8712" max="8960" width="11" style="452"/>
    <col min="8961" max="8961" width="1.875" style="452" customWidth="1"/>
    <col min="8962" max="8962" width="78" style="452" customWidth="1"/>
    <col min="8963" max="8966" width="11" style="452"/>
    <col min="8967" max="8967" width="4.125" style="452" customWidth="1"/>
    <col min="8968" max="9216" width="11" style="452"/>
    <col min="9217" max="9217" width="1.875" style="452" customWidth="1"/>
    <col min="9218" max="9218" width="78" style="452" customWidth="1"/>
    <col min="9219" max="9222" width="11" style="452"/>
    <col min="9223" max="9223" width="4.125" style="452" customWidth="1"/>
    <col min="9224" max="9472" width="11" style="452"/>
    <col min="9473" max="9473" width="1.875" style="452" customWidth="1"/>
    <col min="9474" max="9474" width="78" style="452" customWidth="1"/>
    <col min="9475" max="9478" width="11" style="452"/>
    <col min="9479" max="9479" width="4.125" style="452" customWidth="1"/>
    <col min="9480" max="9728" width="11" style="452"/>
    <col min="9729" max="9729" width="1.875" style="452" customWidth="1"/>
    <col min="9730" max="9730" width="78" style="452" customWidth="1"/>
    <col min="9731" max="9734" width="11" style="452"/>
    <col min="9735" max="9735" width="4.125" style="452" customWidth="1"/>
    <col min="9736" max="9984" width="11" style="452"/>
    <col min="9985" max="9985" width="1.875" style="452" customWidth="1"/>
    <col min="9986" max="9986" width="78" style="452" customWidth="1"/>
    <col min="9987" max="9990" width="11" style="452"/>
    <col min="9991" max="9991" width="4.125" style="452" customWidth="1"/>
    <col min="9992" max="10240" width="11" style="452"/>
    <col min="10241" max="10241" width="1.875" style="452" customWidth="1"/>
    <col min="10242" max="10242" width="78" style="452" customWidth="1"/>
    <col min="10243" max="10246" width="11" style="452"/>
    <col min="10247" max="10247" width="4.125" style="452" customWidth="1"/>
    <col min="10248" max="10496" width="11" style="452"/>
    <col min="10497" max="10497" width="1.875" style="452" customWidth="1"/>
    <col min="10498" max="10498" width="78" style="452" customWidth="1"/>
    <col min="10499" max="10502" width="11" style="452"/>
    <col min="10503" max="10503" width="4.125" style="452" customWidth="1"/>
    <col min="10504" max="10752" width="11" style="452"/>
    <col min="10753" max="10753" width="1.875" style="452" customWidth="1"/>
    <col min="10754" max="10754" width="78" style="452" customWidth="1"/>
    <col min="10755" max="10758" width="11" style="452"/>
    <col min="10759" max="10759" width="4.125" style="452" customWidth="1"/>
    <col min="10760" max="11008" width="11" style="452"/>
    <col min="11009" max="11009" width="1.875" style="452" customWidth="1"/>
    <col min="11010" max="11010" width="78" style="452" customWidth="1"/>
    <col min="11011" max="11014" width="11" style="452"/>
    <col min="11015" max="11015" width="4.125" style="452" customWidth="1"/>
    <col min="11016" max="11264" width="11" style="452"/>
    <col min="11265" max="11265" width="1.875" style="452" customWidth="1"/>
    <col min="11266" max="11266" width="78" style="452" customWidth="1"/>
    <col min="11267" max="11270" width="11" style="452"/>
    <col min="11271" max="11271" width="4.125" style="452" customWidth="1"/>
    <col min="11272" max="11520" width="11" style="452"/>
    <col min="11521" max="11521" width="1.875" style="452" customWidth="1"/>
    <col min="11522" max="11522" width="78" style="452" customWidth="1"/>
    <col min="11523" max="11526" width="11" style="452"/>
    <col min="11527" max="11527" width="4.125" style="452" customWidth="1"/>
    <col min="11528" max="11776" width="11" style="452"/>
    <col min="11777" max="11777" width="1.875" style="452" customWidth="1"/>
    <col min="11778" max="11778" width="78" style="452" customWidth="1"/>
    <col min="11779" max="11782" width="11" style="452"/>
    <col min="11783" max="11783" width="4.125" style="452" customWidth="1"/>
    <col min="11784" max="12032" width="11" style="452"/>
    <col min="12033" max="12033" width="1.875" style="452" customWidth="1"/>
    <col min="12034" max="12034" width="78" style="452" customWidth="1"/>
    <col min="12035" max="12038" width="11" style="452"/>
    <col min="12039" max="12039" width="4.125" style="452" customWidth="1"/>
    <col min="12040" max="12288" width="11" style="452"/>
    <col min="12289" max="12289" width="1.875" style="452" customWidth="1"/>
    <col min="12290" max="12290" width="78" style="452" customWidth="1"/>
    <col min="12291" max="12294" width="11" style="452"/>
    <col min="12295" max="12295" width="4.125" style="452" customWidth="1"/>
    <col min="12296" max="12544" width="11" style="452"/>
    <col min="12545" max="12545" width="1.875" style="452" customWidth="1"/>
    <col min="12546" max="12546" width="78" style="452" customWidth="1"/>
    <col min="12547" max="12550" width="11" style="452"/>
    <col min="12551" max="12551" width="4.125" style="452" customWidth="1"/>
    <col min="12552" max="12800" width="11" style="452"/>
    <col min="12801" max="12801" width="1.875" style="452" customWidth="1"/>
    <col min="12802" max="12802" width="78" style="452" customWidth="1"/>
    <col min="12803" max="12806" width="11" style="452"/>
    <col min="12807" max="12807" width="4.125" style="452" customWidth="1"/>
    <col min="12808" max="13056" width="11" style="452"/>
    <col min="13057" max="13057" width="1.875" style="452" customWidth="1"/>
    <col min="13058" max="13058" width="78" style="452" customWidth="1"/>
    <col min="13059" max="13062" width="11" style="452"/>
    <col min="13063" max="13063" width="4.125" style="452" customWidth="1"/>
    <col min="13064" max="13312" width="11" style="452"/>
    <col min="13313" max="13313" width="1.875" style="452" customWidth="1"/>
    <col min="13314" max="13314" width="78" style="452" customWidth="1"/>
    <col min="13315" max="13318" width="11" style="452"/>
    <col min="13319" max="13319" width="4.125" style="452" customWidth="1"/>
    <col min="13320" max="13568" width="11" style="452"/>
    <col min="13569" max="13569" width="1.875" style="452" customWidth="1"/>
    <col min="13570" max="13570" width="78" style="452" customWidth="1"/>
    <col min="13571" max="13574" width="11" style="452"/>
    <col min="13575" max="13575" width="4.125" style="452" customWidth="1"/>
    <col min="13576" max="13824" width="11" style="452"/>
    <col min="13825" max="13825" width="1.875" style="452" customWidth="1"/>
    <col min="13826" max="13826" width="78" style="452" customWidth="1"/>
    <col min="13827" max="13830" width="11" style="452"/>
    <col min="13831" max="13831" width="4.125" style="452" customWidth="1"/>
    <col min="13832" max="14080" width="11" style="452"/>
    <col min="14081" max="14081" width="1.875" style="452" customWidth="1"/>
    <col min="14082" max="14082" width="78" style="452" customWidth="1"/>
    <col min="14083" max="14086" width="11" style="452"/>
    <col min="14087" max="14087" width="4.125" style="452" customWidth="1"/>
    <col min="14088" max="14336" width="11" style="452"/>
    <col min="14337" max="14337" width="1.875" style="452" customWidth="1"/>
    <col min="14338" max="14338" width="78" style="452" customWidth="1"/>
    <col min="14339" max="14342" width="11" style="452"/>
    <col min="14343" max="14343" width="4.125" style="452" customWidth="1"/>
    <col min="14344" max="14592" width="11" style="452"/>
    <col min="14593" max="14593" width="1.875" style="452" customWidth="1"/>
    <col min="14594" max="14594" width="78" style="452" customWidth="1"/>
    <col min="14595" max="14598" width="11" style="452"/>
    <col min="14599" max="14599" width="4.125" style="452" customWidth="1"/>
    <col min="14600" max="14848" width="11" style="452"/>
    <col min="14849" max="14849" width="1.875" style="452" customWidth="1"/>
    <col min="14850" max="14850" width="78" style="452" customWidth="1"/>
    <col min="14851" max="14854" width="11" style="452"/>
    <col min="14855" max="14855" width="4.125" style="452" customWidth="1"/>
    <col min="14856" max="15104" width="11" style="452"/>
    <col min="15105" max="15105" width="1.875" style="452" customWidth="1"/>
    <col min="15106" max="15106" width="78" style="452" customWidth="1"/>
    <col min="15107" max="15110" width="11" style="452"/>
    <col min="15111" max="15111" width="4.125" style="452" customWidth="1"/>
    <col min="15112" max="15360" width="11" style="452"/>
    <col min="15361" max="15361" width="1.875" style="452" customWidth="1"/>
    <col min="15362" max="15362" width="78" style="452" customWidth="1"/>
    <col min="15363" max="15366" width="11" style="452"/>
    <col min="15367" max="15367" width="4.125" style="452" customWidth="1"/>
    <col min="15368" max="15616" width="11" style="452"/>
    <col min="15617" max="15617" width="1.875" style="452" customWidth="1"/>
    <col min="15618" max="15618" width="78" style="452" customWidth="1"/>
    <col min="15619" max="15622" width="11" style="452"/>
    <col min="15623" max="15623" width="4.125" style="452" customWidth="1"/>
    <col min="15624" max="15872" width="11" style="452"/>
    <col min="15873" max="15873" width="1.875" style="452" customWidth="1"/>
    <col min="15874" max="15874" width="78" style="452" customWidth="1"/>
    <col min="15875" max="15878" width="11" style="452"/>
    <col min="15879" max="15879" width="4.125" style="452" customWidth="1"/>
    <col min="15880" max="16128" width="11" style="452"/>
    <col min="16129" max="16129" width="1.875" style="452" customWidth="1"/>
    <col min="16130" max="16130" width="78" style="452" customWidth="1"/>
    <col min="16131" max="16134" width="11" style="452"/>
    <col min="16135" max="16135" width="4.125" style="452" customWidth="1"/>
    <col min="16136" max="16384" width="11" style="452"/>
  </cols>
  <sheetData>
    <row r="1" spans="1:2" ht="39.75" customHeight="1" x14ac:dyDescent="0.2">
      <c r="A1" s="450"/>
      <c r="B1" s="451" t="s">
        <v>6</v>
      </c>
    </row>
    <row r="2" spans="1:2" ht="25.5" customHeight="1" x14ac:dyDescent="0.2">
      <c r="B2" s="453" t="s">
        <v>402</v>
      </c>
    </row>
    <row r="3" spans="1:2" ht="24.95" customHeight="1" x14ac:dyDescent="0.2">
      <c r="A3" s="454"/>
      <c r="B3" s="455" t="s">
        <v>413</v>
      </c>
    </row>
    <row r="4" spans="1:2" s="445" customFormat="1" ht="12" x14ac:dyDescent="0.2"/>
    <row r="5" spans="1:2" s="445" customFormat="1" ht="139.5" customHeight="1" x14ac:dyDescent="0.2">
      <c r="B5" s="447" t="s">
        <v>414</v>
      </c>
    </row>
    <row r="6" spans="1:2" s="445" customFormat="1" ht="9.9499999999999993" customHeight="1" x14ac:dyDescent="0.2">
      <c r="B6" s="447"/>
    </row>
    <row r="7" spans="1:2" s="445" customFormat="1" ht="222.75" customHeight="1" x14ac:dyDescent="0.2">
      <c r="B7" s="447" t="s">
        <v>415</v>
      </c>
    </row>
    <row r="8" spans="1:2" s="445" customFormat="1" ht="9.9499999999999993" customHeight="1" x14ac:dyDescent="0.2">
      <c r="B8" s="447"/>
    </row>
    <row r="9" spans="1:2" s="445" customFormat="1" ht="61.5" customHeight="1" x14ac:dyDescent="0.2">
      <c r="B9" s="456" t="s">
        <v>416</v>
      </c>
    </row>
    <row r="10" spans="1:2" s="445" customFormat="1" ht="9.9499999999999993" customHeight="1" x14ac:dyDescent="0.2">
      <c r="B10" s="447"/>
    </row>
    <row r="11" spans="1:2" s="445" customFormat="1" ht="152.25" customHeight="1" x14ac:dyDescent="0.2">
      <c r="B11" s="447" t="s">
        <v>417</v>
      </c>
    </row>
    <row r="12" spans="1:2" s="445" customFormat="1" ht="9.9499999999999993" customHeight="1" x14ac:dyDescent="0.2">
      <c r="B12" s="447"/>
    </row>
    <row r="13" spans="1:2" s="445" customFormat="1" ht="96" customHeight="1" x14ac:dyDescent="0.2">
      <c r="B13" s="447" t="s">
        <v>418</v>
      </c>
    </row>
    <row r="14" spans="1:2" s="445" customFormat="1" ht="9.9499999999999993" customHeight="1" x14ac:dyDescent="0.2">
      <c r="B14" s="447"/>
    </row>
    <row r="15" spans="1:2" s="445" customFormat="1" ht="176.25" customHeight="1" x14ac:dyDescent="0.2">
      <c r="B15" s="456" t="s">
        <v>419</v>
      </c>
    </row>
    <row r="16" spans="1:2" s="445" customFormat="1" ht="9.9499999999999993" customHeight="1" x14ac:dyDescent="0.2">
      <c r="B16" s="447"/>
    </row>
    <row r="17" spans="1:6" s="445" customFormat="1" ht="26.25" customHeight="1" x14ac:dyDescent="0.2">
      <c r="B17" s="448" t="s">
        <v>420</v>
      </c>
    </row>
    <row r="18" spans="1:6" s="445" customFormat="1" ht="37.5" customHeight="1" x14ac:dyDescent="0.2">
      <c r="B18" s="449" t="s">
        <v>421</v>
      </c>
    </row>
    <row r="19" spans="1:6" s="445" customFormat="1" ht="12" x14ac:dyDescent="0.2"/>
    <row r="20" spans="1:6" s="445" customFormat="1" ht="12" x14ac:dyDescent="0.2"/>
    <row r="21" spans="1:6" s="445" customFormat="1" ht="12" x14ac:dyDescent="0.2"/>
    <row r="22" spans="1:6" x14ac:dyDescent="0.2">
      <c r="A22" s="454"/>
      <c r="B22" s="454"/>
      <c r="C22" s="454"/>
      <c r="D22" s="454"/>
      <c r="E22" s="454"/>
      <c r="F22" s="454"/>
    </row>
    <row r="23" spans="1:6" x14ac:dyDescent="0.2">
      <c r="A23" s="454"/>
      <c r="B23" s="454"/>
      <c r="C23" s="454"/>
      <c r="D23" s="454"/>
      <c r="E23" s="454"/>
      <c r="F23" s="454"/>
    </row>
    <row r="24" spans="1:6" x14ac:dyDescent="0.2">
      <c r="A24" s="457"/>
      <c r="B24" s="454"/>
      <c r="C24" s="454"/>
      <c r="D24" s="454"/>
      <c r="E24" s="454"/>
      <c r="F24" s="454"/>
    </row>
    <row r="25" spans="1:6" x14ac:dyDescent="0.2">
      <c r="A25" s="458"/>
      <c r="B25" s="454"/>
      <c r="C25" s="454"/>
      <c r="D25" s="454"/>
      <c r="E25" s="454"/>
      <c r="F25" s="454"/>
    </row>
    <row r="26" spans="1:6" x14ac:dyDescent="0.2">
      <c r="A26" s="454"/>
      <c r="B26" s="454"/>
      <c r="C26" s="454"/>
      <c r="D26" s="454"/>
      <c r="E26" s="454"/>
      <c r="F26" s="454"/>
    </row>
    <row r="27" spans="1:6" x14ac:dyDescent="0.2">
      <c r="A27" s="454"/>
      <c r="B27" s="454"/>
      <c r="C27" s="454"/>
      <c r="D27" s="454"/>
      <c r="E27" s="454"/>
      <c r="F27" s="454"/>
    </row>
    <row r="28" spans="1:6" x14ac:dyDescent="0.2">
      <c r="A28" s="454"/>
      <c r="B28" s="454"/>
      <c r="C28" s="454"/>
      <c r="D28" s="454"/>
      <c r="E28" s="454"/>
      <c r="F28" s="454"/>
    </row>
    <row r="29" spans="1:6" x14ac:dyDescent="0.2">
      <c r="A29" s="454"/>
      <c r="B29" s="454"/>
      <c r="C29" s="454"/>
      <c r="D29" s="454"/>
      <c r="E29" s="454"/>
      <c r="F29" s="454"/>
    </row>
    <row r="30" spans="1:6" x14ac:dyDescent="0.2">
      <c r="A30" s="454"/>
      <c r="B30" s="454"/>
      <c r="C30" s="454"/>
      <c r="D30" s="454"/>
      <c r="E30" s="454"/>
      <c r="F30" s="454"/>
    </row>
    <row r="31" spans="1:6" x14ac:dyDescent="0.2">
      <c r="A31" s="454"/>
      <c r="B31" s="454"/>
      <c r="C31" s="454"/>
      <c r="D31" s="454"/>
      <c r="E31" s="454"/>
      <c r="F31" s="454"/>
    </row>
    <row r="32" spans="1:6" x14ac:dyDescent="0.2">
      <c r="A32" s="454"/>
      <c r="B32" s="454"/>
      <c r="C32" s="454"/>
      <c r="D32" s="454"/>
      <c r="E32" s="454"/>
      <c r="F32" s="454"/>
    </row>
    <row r="33" spans="1:10" x14ac:dyDescent="0.2">
      <c r="A33" s="459"/>
      <c r="B33" s="459"/>
      <c r="C33" s="459"/>
      <c r="D33" s="459"/>
      <c r="E33" s="459"/>
      <c r="F33" s="459"/>
    </row>
    <row r="34" spans="1:10" x14ac:dyDescent="0.2">
      <c r="A34" s="454"/>
      <c r="B34" s="454"/>
      <c r="C34" s="454"/>
      <c r="D34" s="454"/>
      <c r="E34" s="454"/>
      <c r="F34" s="454"/>
    </row>
    <row r="35" spans="1:10" x14ac:dyDescent="0.2">
      <c r="A35" s="454"/>
      <c r="B35" s="454"/>
      <c r="C35" s="454"/>
      <c r="D35" s="454"/>
      <c r="E35" s="454"/>
      <c r="F35" s="454"/>
    </row>
    <row r="36" spans="1:10" ht="8.1" customHeight="1" x14ac:dyDescent="0.2">
      <c r="A36" s="454"/>
      <c r="B36" s="454"/>
      <c r="C36" s="454"/>
      <c r="D36" s="454"/>
      <c r="E36" s="454"/>
      <c r="F36" s="454"/>
    </row>
    <row r="37" spans="1:10" ht="13.5" customHeight="1" x14ac:dyDescent="0.2">
      <c r="A37" s="454"/>
      <c r="B37" s="454"/>
      <c r="C37" s="454"/>
      <c r="D37" s="454"/>
      <c r="E37" s="454"/>
      <c r="F37" s="454"/>
    </row>
    <row r="38" spans="1:10" x14ac:dyDescent="0.2">
      <c r="A38" s="454"/>
      <c r="B38" s="454"/>
      <c r="C38" s="454"/>
      <c r="D38" s="454"/>
      <c r="E38" s="454"/>
      <c r="F38" s="454"/>
    </row>
    <row r="39" spans="1:10" x14ac:dyDescent="0.2">
      <c r="A39" s="454"/>
      <c r="B39" s="454"/>
      <c r="C39" s="454"/>
      <c r="D39" s="454"/>
      <c r="E39" s="454"/>
      <c r="F39" s="454"/>
      <c r="J39" s="460"/>
    </row>
    <row r="40" spans="1:10" x14ac:dyDescent="0.2">
      <c r="A40" s="454"/>
      <c r="B40" s="454"/>
      <c r="C40" s="454"/>
      <c r="D40" s="454"/>
      <c r="E40" s="454"/>
      <c r="F40" s="454"/>
    </row>
    <row r="41" spans="1:10" x14ac:dyDescent="0.2">
      <c r="A41" s="454"/>
      <c r="B41" s="454"/>
      <c r="C41" s="454"/>
      <c r="D41" s="454"/>
      <c r="E41" s="454"/>
      <c r="F41" s="454"/>
    </row>
    <row r="42" spans="1:10" x14ac:dyDescent="0.2">
      <c r="A42" s="454"/>
      <c r="B42" s="454"/>
      <c r="C42" s="454"/>
      <c r="D42" s="454"/>
      <c r="E42" s="454"/>
      <c r="F42" s="454"/>
    </row>
    <row r="43" spans="1:10" ht="33" customHeight="1" x14ac:dyDescent="0.2">
      <c r="A43" s="454"/>
      <c r="B43" s="454"/>
      <c r="C43" s="454"/>
      <c r="D43" s="454"/>
      <c r="E43" s="454"/>
      <c r="F43" s="454"/>
    </row>
    <row r="44" spans="1:10" ht="16.5" customHeight="1" x14ac:dyDescent="0.2">
      <c r="A44" s="454"/>
      <c r="B44" s="454"/>
      <c r="C44" s="454"/>
      <c r="D44" s="454"/>
      <c r="E44" s="454"/>
      <c r="F44" s="454"/>
    </row>
    <row r="45" spans="1:10" x14ac:dyDescent="0.2">
      <c r="A45" s="454"/>
      <c r="B45" s="454"/>
      <c r="C45" s="454"/>
      <c r="D45" s="454"/>
      <c r="E45" s="454"/>
      <c r="F45" s="454"/>
    </row>
    <row r="46" spans="1:10" x14ac:dyDescent="0.2">
      <c r="A46" s="454"/>
      <c r="B46" s="454"/>
      <c r="C46" s="454"/>
      <c r="D46" s="454"/>
      <c r="E46" s="454"/>
      <c r="F46" s="454"/>
    </row>
    <row r="47" spans="1:10" x14ac:dyDescent="0.2">
      <c r="A47" s="454"/>
      <c r="B47" s="454"/>
      <c r="C47" s="454"/>
      <c r="D47" s="454"/>
      <c r="E47" s="454"/>
      <c r="F47" s="454"/>
    </row>
    <row r="48" spans="1:10" x14ac:dyDescent="0.2">
      <c r="A48" s="454"/>
      <c r="B48" s="454"/>
      <c r="C48" s="454"/>
      <c r="D48" s="454"/>
      <c r="E48" s="454"/>
      <c r="F48" s="454"/>
    </row>
    <row r="49" spans="1:6" x14ac:dyDescent="0.2">
      <c r="A49" s="454"/>
      <c r="B49" s="454"/>
      <c r="C49" s="454"/>
      <c r="D49" s="454"/>
      <c r="E49" s="454"/>
      <c r="F49" s="454"/>
    </row>
    <row r="50" spans="1:6" x14ac:dyDescent="0.2">
      <c r="A50" s="454"/>
      <c r="B50" s="454"/>
      <c r="C50" s="454"/>
      <c r="D50" s="454"/>
      <c r="E50" s="454"/>
      <c r="F50" s="454"/>
    </row>
    <row r="51" spans="1:6" x14ac:dyDescent="0.2">
      <c r="A51" s="454"/>
      <c r="B51" s="454"/>
      <c r="C51" s="454"/>
      <c r="D51" s="454"/>
      <c r="E51" s="454"/>
      <c r="F51" s="454"/>
    </row>
    <row r="52" spans="1:6" x14ac:dyDescent="0.2">
      <c r="A52" s="454"/>
      <c r="B52" s="454"/>
      <c r="C52" s="454"/>
      <c r="D52" s="454"/>
      <c r="E52" s="454"/>
      <c r="F52" s="454"/>
    </row>
    <row r="53" spans="1:6" x14ac:dyDescent="0.2">
      <c r="A53" s="454"/>
      <c r="B53" s="454"/>
      <c r="C53" s="454"/>
      <c r="D53" s="454"/>
      <c r="E53" s="454"/>
      <c r="F53" s="454"/>
    </row>
    <row r="54" spans="1:6" x14ac:dyDescent="0.2">
      <c r="A54" s="454"/>
      <c r="B54" s="454"/>
      <c r="C54" s="454"/>
      <c r="D54" s="454"/>
      <c r="E54" s="454"/>
      <c r="F54" s="454"/>
    </row>
    <row r="55" spans="1:6" x14ac:dyDescent="0.2">
      <c r="A55" s="454"/>
      <c r="B55" s="454"/>
      <c r="C55" s="454"/>
      <c r="D55" s="454"/>
      <c r="E55" s="454"/>
      <c r="F55" s="454"/>
    </row>
    <row r="56" spans="1:6" x14ac:dyDescent="0.2">
      <c r="A56" s="454"/>
      <c r="B56" s="454"/>
      <c r="C56" s="454"/>
      <c r="D56" s="454"/>
      <c r="E56" s="454"/>
      <c r="F56" s="454"/>
    </row>
    <row r="57" spans="1:6" x14ac:dyDescent="0.2">
      <c r="A57" s="454"/>
      <c r="B57" s="454"/>
      <c r="C57" s="454"/>
      <c r="D57" s="454"/>
      <c r="E57" s="454"/>
      <c r="F57" s="454"/>
    </row>
    <row r="58" spans="1:6" x14ac:dyDescent="0.2">
      <c r="A58" s="454"/>
      <c r="B58" s="454"/>
      <c r="C58" s="454"/>
      <c r="D58" s="454"/>
      <c r="E58" s="454"/>
      <c r="F58" s="454"/>
    </row>
    <row r="59" spans="1:6" x14ac:dyDescent="0.2">
      <c r="A59" s="454"/>
      <c r="B59" s="454"/>
      <c r="C59" s="454"/>
      <c r="D59" s="454"/>
      <c r="E59" s="454"/>
      <c r="F59" s="454"/>
    </row>
    <row r="60" spans="1:6" x14ac:dyDescent="0.2">
      <c r="A60" s="454"/>
      <c r="B60" s="454"/>
      <c r="C60" s="454"/>
      <c r="D60" s="454"/>
      <c r="E60" s="454"/>
      <c r="F60" s="454"/>
    </row>
    <row r="61" spans="1:6" x14ac:dyDescent="0.2">
      <c r="A61" s="454"/>
      <c r="B61" s="454"/>
      <c r="C61" s="454"/>
      <c r="D61" s="454"/>
      <c r="E61" s="454"/>
      <c r="F61" s="454"/>
    </row>
    <row r="62" spans="1:6" x14ac:dyDescent="0.2">
      <c r="A62" s="454"/>
      <c r="B62" s="454"/>
      <c r="C62" s="454"/>
      <c r="D62" s="454"/>
      <c r="E62" s="454"/>
      <c r="F62" s="454"/>
    </row>
    <row r="63" spans="1:6" x14ac:dyDescent="0.2">
      <c r="A63" s="454"/>
      <c r="B63" s="454"/>
      <c r="C63" s="454"/>
      <c r="D63" s="454"/>
      <c r="E63" s="454"/>
      <c r="F63" s="454"/>
    </row>
    <row r="64" spans="1:6" x14ac:dyDescent="0.2">
      <c r="A64" s="454"/>
      <c r="B64" s="454"/>
      <c r="C64" s="454"/>
      <c r="D64" s="454"/>
      <c r="E64" s="454"/>
      <c r="F64" s="454"/>
    </row>
    <row r="65" spans="1:6" x14ac:dyDescent="0.2">
      <c r="A65" s="454"/>
      <c r="B65" s="454"/>
      <c r="C65" s="454"/>
      <c r="D65" s="454"/>
      <c r="E65" s="454"/>
      <c r="F65" s="454"/>
    </row>
    <row r="66" spans="1:6" x14ac:dyDescent="0.2">
      <c r="A66" s="454"/>
      <c r="B66" s="454"/>
      <c r="C66" s="454"/>
      <c r="D66" s="454"/>
      <c r="E66" s="454"/>
      <c r="F66" s="454"/>
    </row>
    <row r="67" spans="1:6" x14ac:dyDescent="0.2">
      <c r="A67" s="454"/>
      <c r="B67" s="454"/>
      <c r="C67" s="454"/>
      <c r="D67" s="454"/>
      <c r="E67" s="454"/>
      <c r="F67" s="454"/>
    </row>
    <row r="68" spans="1:6" x14ac:dyDescent="0.2">
      <c r="A68" s="454"/>
      <c r="B68" s="454"/>
      <c r="C68" s="454"/>
      <c r="D68" s="454"/>
      <c r="E68" s="454"/>
      <c r="F68" s="454"/>
    </row>
    <row r="69" spans="1:6" x14ac:dyDescent="0.2">
      <c r="A69" s="454"/>
      <c r="B69" s="454"/>
      <c r="C69" s="454"/>
      <c r="D69" s="454"/>
      <c r="E69" s="454"/>
      <c r="F69" s="454"/>
    </row>
    <row r="70" spans="1:6" x14ac:dyDescent="0.2">
      <c r="A70" s="454"/>
      <c r="B70" s="454"/>
      <c r="C70" s="454"/>
      <c r="D70" s="454"/>
      <c r="E70" s="454"/>
      <c r="F70" s="454"/>
    </row>
    <row r="71" spans="1:6" x14ac:dyDescent="0.2">
      <c r="A71" s="454"/>
      <c r="B71" s="454"/>
      <c r="C71" s="454"/>
      <c r="D71" s="454"/>
      <c r="E71" s="454"/>
      <c r="F71" s="454"/>
    </row>
    <row r="72" spans="1:6" x14ac:dyDescent="0.2">
      <c r="A72" s="454"/>
      <c r="B72" s="454"/>
      <c r="C72" s="454"/>
      <c r="D72" s="454"/>
      <c r="E72" s="454"/>
      <c r="F72" s="454"/>
    </row>
    <row r="73" spans="1:6" x14ac:dyDescent="0.2">
      <c r="A73" s="454"/>
      <c r="B73" s="454"/>
      <c r="C73" s="454"/>
      <c r="D73" s="454"/>
      <c r="E73" s="454"/>
      <c r="F73" s="454"/>
    </row>
    <row r="74" spans="1:6" x14ac:dyDescent="0.2">
      <c r="A74" s="454"/>
      <c r="B74" s="454"/>
      <c r="C74" s="454"/>
      <c r="D74" s="454"/>
      <c r="E74" s="454"/>
      <c r="F74" s="454"/>
    </row>
    <row r="75" spans="1:6" x14ac:dyDescent="0.2">
      <c r="A75" s="454"/>
      <c r="B75" s="454"/>
      <c r="C75" s="454"/>
      <c r="D75" s="454"/>
      <c r="E75" s="454"/>
      <c r="F75" s="454"/>
    </row>
    <row r="76" spans="1:6" x14ac:dyDescent="0.2">
      <c r="A76" s="454"/>
      <c r="B76" s="454"/>
      <c r="C76" s="454"/>
      <c r="D76" s="454"/>
      <c r="E76" s="454"/>
      <c r="F76" s="454"/>
    </row>
    <row r="77" spans="1:6" x14ac:dyDescent="0.2">
      <c r="A77" s="454"/>
      <c r="B77" s="454"/>
      <c r="C77" s="454"/>
      <c r="D77" s="454"/>
      <c r="E77" s="454"/>
      <c r="F77" s="454"/>
    </row>
    <row r="78" spans="1:6" x14ac:dyDescent="0.2">
      <c r="A78" s="454"/>
      <c r="B78" s="454"/>
      <c r="C78" s="454"/>
      <c r="D78" s="454"/>
      <c r="E78" s="454"/>
      <c r="F78" s="454"/>
    </row>
    <row r="79" spans="1:6" x14ac:dyDescent="0.2">
      <c r="A79" s="454"/>
      <c r="B79" s="454"/>
      <c r="C79" s="454"/>
      <c r="D79" s="454"/>
      <c r="E79" s="454"/>
      <c r="F79" s="454"/>
    </row>
    <row r="80" spans="1:6" x14ac:dyDescent="0.2">
      <c r="A80" s="454"/>
      <c r="B80" s="454"/>
      <c r="C80" s="454"/>
      <c r="D80" s="454"/>
      <c r="E80" s="454"/>
      <c r="F80" s="454"/>
    </row>
    <row r="81" spans="1:6" x14ac:dyDescent="0.2">
      <c r="A81" s="454"/>
      <c r="B81" s="454"/>
      <c r="C81" s="454"/>
      <c r="D81" s="454"/>
      <c r="E81" s="454"/>
      <c r="F81" s="454"/>
    </row>
    <row r="82" spans="1:6" x14ac:dyDescent="0.2">
      <c r="A82" s="454"/>
      <c r="B82" s="454"/>
      <c r="C82" s="454"/>
      <c r="D82" s="454"/>
      <c r="E82" s="454"/>
      <c r="F82" s="454"/>
    </row>
    <row r="83" spans="1:6" x14ac:dyDescent="0.2">
      <c r="A83" s="454"/>
      <c r="B83" s="454"/>
      <c r="C83" s="454"/>
      <c r="D83" s="454"/>
      <c r="E83" s="454"/>
      <c r="F83" s="454"/>
    </row>
    <row r="84" spans="1:6" x14ac:dyDescent="0.2">
      <c r="A84" s="454"/>
      <c r="B84" s="454"/>
      <c r="C84" s="454"/>
      <c r="D84" s="454"/>
      <c r="E84" s="454"/>
      <c r="F84" s="454"/>
    </row>
    <row r="85" spans="1:6" x14ac:dyDescent="0.2">
      <c r="A85" s="454"/>
      <c r="B85" s="454"/>
      <c r="C85" s="454"/>
      <c r="D85" s="454"/>
      <c r="E85" s="454"/>
      <c r="F85" s="454"/>
    </row>
    <row r="86" spans="1:6" x14ac:dyDescent="0.2">
      <c r="A86" s="454"/>
      <c r="B86" s="454"/>
      <c r="C86" s="454"/>
      <c r="D86" s="454"/>
      <c r="E86" s="454"/>
      <c r="F86" s="454"/>
    </row>
    <row r="87" spans="1:6" x14ac:dyDescent="0.2">
      <c r="A87" s="454"/>
      <c r="B87" s="454"/>
      <c r="C87" s="454"/>
      <c r="D87" s="454"/>
      <c r="E87" s="454"/>
      <c r="F87" s="454"/>
    </row>
    <row r="88" spans="1:6" x14ac:dyDescent="0.2">
      <c r="A88" s="454"/>
      <c r="B88" s="454"/>
      <c r="C88" s="454"/>
      <c r="D88" s="454"/>
      <c r="E88" s="454"/>
      <c r="F88" s="454"/>
    </row>
    <row r="89" spans="1:6" x14ac:dyDescent="0.2">
      <c r="A89" s="454"/>
      <c r="B89" s="454"/>
      <c r="C89" s="454"/>
      <c r="D89" s="454"/>
      <c r="E89" s="454"/>
      <c r="F89" s="454"/>
    </row>
    <row r="90" spans="1:6" x14ac:dyDescent="0.2">
      <c r="A90" s="454"/>
      <c r="B90" s="454"/>
      <c r="C90" s="454"/>
      <c r="D90" s="454"/>
      <c r="E90" s="454"/>
      <c r="F90" s="454"/>
    </row>
    <row r="91" spans="1:6" x14ac:dyDescent="0.2">
      <c r="A91" s="454"/>
      <c r="B91" s="454"/>
      <c r="C91" s="454"/>
      <c r="D91" s="454"/>
      <c r="E91" s="454"/>
      <c r="F91" s="454"/>
    </row>
    <row r="92" spans="1:6" x14ac:dyDescent="0.2">
      <c r="A92" s="454"/>
      <c r="B92" s="454"/>
      <c r="C92" s="454"/>
      <c r="D92" s="454"/>
      <c r="E92" s="454"/>
      <c r="F92" s="454"/>
    </row>
    <row r="93" spans="1:6" x14ac:dyDescent="0.2">
      <c r="A93" s="454"/>
      <c r="B93" s="454"/>
      <c r="C93" s="454"/>
      <c r="D93" s="454"/>
      <c r="E93" s="454"/>
      <c r="F93" s="454"/>
    </row>
    <row r="94" spans="1:6" x14ac:dyDescent="0.2">
      <c r="A94" s="454"/>
      <c r="B94" s="454"/>
      <c r="C94" s="454"/>
      <c r="D94" s="454"/>
      <c r="E94" s="454"/>
      <c r="F94" s="454"/>
    </row>
    <row r="95" spans="1:6" x14ac:dyDescent="0.2">
      <c r="A95" s="454"/>
      <c r="B95" s="454"/>
      <c r="C95" s="454"/>
      <c r="D95" s="454"/>
      <c r="E95" s="454"/>
      <c r="F95" s="454"/>
    </row>
    <row r="96" spans="1:6" x14ac:dyDescent="0.2">
      <c r="A96" s="454"/>
      <c r="B96" s="454"/>
      <c r="C96" s="454"/>
      <c r="D96" s="454"/>
      <c r="E96" s="454"/>
      <c r="F96" s="454"/>
    </row>
    <row r="97" spans="1:6" x14ac:dyDescent="0.2">
      <c r="A97" s="454"/>
      <c r="B97" s="454"/>
      <c r="C97" s="454"/>
      <c r="D97" s="454"/>
      <c r="E97" s="454"/>
      <c r="F97" s="454"/>
    </row>
    <row r="98" spans="1:6" x14ac:dyDescent="0.2">
      <c r="A98" s="454"/>
      <c r="B98" s="454"/>
      <c r="C98" s="454"/>
      <c r="D98" s="454"/>
      <c r="E98" s="454"/>
      <c r="F98" s="454"/>
    </row>
    <row r="99" spans="1:6" x14ac:dyDescent="0.2">
      <c r="A99" s="454"/>
      <c r="B99" s="454"/>
      <c r="C99" s="454"/>
      <c r="D99" s="454"/>
      <c r="E99" s="454"/>
      <c r="F99" s="454"/>
    </row>
    <row r="100" spans="1:6" x14ac:dyDescent="0.2">
      <c r="A100" s="454"/>
      <c r="B100" s="454"/>
      <c r="C100" s="454"/>
      <c r="D100" s="454"/>
      <c r="E100" s="454"/>
      <c r="F100" s="454"/>
    </row>
    <row r="101" spans="1:6" x14ac:dyDescent="0.2">
      <c r="A101" s="454"/>
      <c r="B101" s="454"/>
      <c r="C101" s="454"/>
      <c r="D101" s="454"/>
      <c r="E101" s="454"/>
      <c r="F101" s="454"/>
    </row>
    <row r="102" spans="1:6" x14ac:dyDescent="0.2">
      <c r="A102" s="454"/>
      <c r="B102" s="454"/>
      <c r="C102" s="454"/>
      <c r="D102" s="454"/>
      <c r="E102" s="454"/>
      <c r="F102" s="454"/>
    </row>
    <row r="103" spans="1:6" x14ac:dyDescent="0.2">
      <c r="A103" s="454"/>
      <c r="B103" s="454"/>
      <c r="C103" s="454"/>
      <c r="D103" s="454"/>
      <c r="E103" s="454"/>
      <c r="F103" s="454"/>
    </row>
    <row r="104" spans="1:6" x14ac:dyDescent="0.2">
      <c r="A104" s="454"/>
      <c r="B104" s="454"/>
      <c r="C104" s="454"/>
      <c r="D104" s="454"/>
      <c r="E104" s="454"/>
      <c r="F104" s="454"/>
    </row>
    <row r="105" spans="1:6" x14ac:dyDescent="0.2">
      <c r="A105" s="454"/>
      <c r="B105" s="454"/>
      <c r="C105" s="454"/>
      <c r="D105" s="454"/>
      <c r="E105" s="454"/>
      <c r="F105" s="454"/>
    </row>
    <row r="106" spans="1:6" x14ac:dyDescent="0.2">
      <c r="A106" s="454"/>
      <c r="B106" s="454"/>
      <c r="C106" s="454"/>
      <c r="D106" s="454"/>
      <c r="E106" s="454"/>
      <c r="F106" s="454"/>
    </row>
    <row r="107" spans="1:6" x14ac:dyDescent="0.2">
      <c r="A107" s="454"/>
      <c r="B107" s="454"/>
      <c r="C107" s="454"/>
      <c r="D107" s="454"/>
      <c r="E107" s="454"/>
      <c r="F107" s="454"/>
    </row>
    <row r="108" spans="1:6" x14ac:dyDescent="0.2">
      <c r="A108" s="454"/>
      <c r="B108" s="454"/>
      <c r="C108" s="454"/>
      <c r="D108" s="454"/>
      <c r="E108" s="454"/>
      <c r="F108" s="454"/>
    </row>
    <row r="109" spans="1:6" x14ac:dyDescent="0.2">
      <c r="A109" s="454"/>
      <c r="B109" s="454"/>
      <c r="C109" s="454"/>
      <c r="D109" s="454"/>
      <c r="E109" s="454"/>
      <c r="F109" s="454"/>
    </row>
    <row r="110" spans="1:6" x14ac:dyDescent="0.2">
      <c r="A110" s="454"/>
      <c r="B110" s="454"/>
      <c r="C110" s="454"/>
      <c r="D110" s="454"/>
      <c r="E110" s="454"/>
      <c r="F110" s="454"/>
    </row>
    <row r="111" spans="1:6" x14ac:dyDescent="0.2">
      <c r="A111" s="454"/>
      <c r="B111" s="454"/>
      <c r="C111" s="454"/>
      <c r="D111" s="454"/>
      <c r="E111" s="454"/>
      <c r="F111" s="454"/>
    </row>
    <row r="112" spans="1:6" x14ac:dyDescent="0.2">
      <c r="A112" s="454"/>
      <c r="B112" s="454"/>
      <c r="C112" s="454"/>
      <c r="D112" s="454"/>
      <c r="E112" s="454"/>
      <c r="F112" s="454"/>
    </row>
    <row r="113" spans="1:6" x14ac:dyDescent="0.2">
      <c r="A113" s="454"/>
      <c r="B113" s="454"/>
      <c r="C113" s="454"/>
      <c r="D113" s="454"/>
      <c r="E113" s="454"/>
      <c r="F113" s="454"/>
    </row>
    <row r="114" spans="1:6" x14ac:dyDescent="0.2">
      <c r="A114" s="454"/>
      <c r="B114" s="454"/>
      <c r="C114" s="454"/>
      <c r="D114" s="454"/>
      <c r="E114" s="454"/>
      <c r="F114" s="454"/>
    </row>
    <row r="115" spans="1:6" x14ac:dyDescent="0.2">
      <c r="A115" s="454"/>
      <c r="B115" s="454"/>
      <c r="C115" s="454"/>
      <c r="D115" s="454"/>
      <c r="E115" s="454"/>
      <c r="F115" s="454"/>
    </row>
    <row r="116" spans="1:6" x14ac:dyDescent="0.2">
      <c r="A116" s="454"/>
      <c r="B116" s="454"/>
      <c r="C116" s="454"/>
      <c r="D116" s="454"/>
      <c r="E116" s="454"/>
      <c r="F116" s="454"/>
    </row>
    <row r="117" spans="1:6" x14ac:dyDescent="0.2">
      <c r="A117" s="454"/>
      <c r="B117" s="454"/>
      <c r="C117" s="454"/>
      <c r="D117" s="454"/>
      <c r="E117" s="454"/>
      <c r="F117" s="454"/>
    </row>
    <row r="118" spans="1:6" x14ac:dyDescent="0.2">
      <c r="A118" s="454"/>
      <c r="B118" s="454"/>
      <c r="C118" s="454"/>
      <c r="D118" s="454"/>
      <c r="E118" s="454"/>
      <c r="F118" s="454"/>
    </row>
    <row r="119" spans="1:6" x14ac:dyDescent="0.2">
      <c r="A119" s="454"/>
      <c r="B119" s="454"/>
      <c r="C119" s="454"/>
      <c r="D119" s="454"/>
      <c r="E119" s="454"/>
      <c r="F119" s="454"/>
    </row>
    <row r="120" spans="1:6" x14ac:dyDescent="0.2">
      <c r="A120" s="454"/>
      <c r="B120" s="454"/>
      <c r="C120" s="454"/>
      <c r="D120" s="454"/>
      <c r="E120" s="454"/>
      <c r="F120" s="454"/>
    </row>
    <row r="121" spans="1:6" x14ac:dyDescent="0.2">
      <c r="A121" s="454"/>
      <c r="B121" s="454"/>
      <c r="C121" s="454"/>
      <c r="D121" s="454"/>
      <c r="E121" s="454"/>
      <c r="F121" s="454"/>
    </row>
    <row r="122" spans="1:6" x14ac:dyDescent="0.2">
      <c r="A122" s="454"/>
      <c r="B122" s="454"/>
      <c r="C122" s="454"/>
      <c r="D122" s="454"/>
      <c r="E122" s="454"/>
      <c r="F122" s="454"/>
    </row>
    <row r="123" spans="1:6" x14ac:dyDescent="0.2">
      <c r="A123" s="454"/>
      <c r="B123" s="454"/>
      <c r="C123" s="454"/>
      <c r="D123" s="454"/>
      <c r="E123" s="454"/>
      <c r="F123" s="454"/>
    </row>
    <row r="124" spans="1:6" x14ac:dyDescent="0.2">
      <c r="A124" s="454"/>
      <c r="B124" s="454"/>
      <c r="C124" s="454"/>
      <c r="D124" s="454"/>
      <c r="E124" s="454"/>
      <c r="F124" s="454"/>
    </row>
    <row r="125" spans="1:6" x14ac:dyDescent="0.2">
      <c r="A125" s="454"/>
      <c r="B125" s="454"/>
      <c r="C125" s="454"/>
      <c r="D125" s="454"/>
      <c r="E125" s="454"/>
      <c r="F125" s="454"/>
    </row>
    <row r="126" spans="1:6" x14ac:dyDescent="0.2">
      <c r="A126" s="454"/>
      <c r="B126" s="454"/>
      <c r="C126" s="454"/>
      <c r="D126" s="454"/>
      <c r="E126" s="454"/>
      <c r="F126" s="454"/>
    </row>
    <row r="127" spans="1:6" x14ac:dyDescent="0.2">
      <c r="A127" s="454"/>
      <c r="B127" s="454"/>
      <c r="C127" s="454"/>
      <c r="D127" s="454"/>
      <c r="E127" s="454"/>
      <c r="F127" s="454"/>
    </row>
    <row r="128" spans="1:6" x14ac:dyDescent="0.2">
      <c r="A128" s="454"/>
      <c r="B128" s="454"/>
      <c r="C128" s="454"/>
      <c r="D128" s="454"/>
      <c r="E128" s="454"/>
      <c r="F128" s="454"/>
    </row>
    <row r="129" spans="1:6" x14ac:dyDescent="0.2">
      <c r="A129" s="454"/>
      <c r="B129" s="454"/>
      <c r="C129" s="454"/>
      <c r="D129" s="454"/>
      <c r="E129" s="454"/>
      <c r="F129" s="454"/>
    </row>
    <row r="130" spans="1:6" x14ac:dyDescent="0.2">
      <c r="A130" s="454"/>
      <c r="B130" s="454"/>
      <c r="C130" s="454"/>
      <c r="D130" s="454"/>
      <c r="E130" s="454"/>
      <c r="F130" s="454"/>
    </row>
    <row r="131" spans="1:6" x14ac:dyDescent="0.2">
      <c r="A131" s="454"/>
      <c r="B131" s="454"/>
      <c r="C131" s="454"/>
      <c r="D131" s="454"/>
      <c r="E131" s="454"/>
      <c r="F131" s="454"/>
    </row>
    <row r="132" spans="1:6" x14ac:dyDescent="0.2">
      <c r="A132" s="454"/>
      <c r="B132" s="454"/>
      <c r="C132" s="454"/>
      <c r="D132" s="454"/>
      <c r="E132" s="454"/>
      <c r="F132" s="454"/>
    </row>
    <row r="133" spans="1:6" x14ac:dyDescent="0.2">
      <c r="A133" s="454"/>
      <c r="B133" s="454"/>
      <c r="C133" s="454"/>
      <c r="D133" s="454"/>
      <c r="E133" s="454"/>
      <c r="F133" s="454"/>
    </row>
    <row r="134" spans="1:6" x14ac:dyDescent="0.2">
      <c r="A134" s="454"/>
      <c r="B134" s="454"/>
      <c r="C134" s="454"/>
      <c r="D134" s="454"/>
      <c r="E134" s="454"/>
      <c r="F134" s="454"/>
    </row>
    <row r="135" spans="1:6" x14ac:dyDescent="0.2">
      <c r="A135" s="454"/>
      <c r="B135" s="454"/>
      <c r="C135" s="454"/>
      <c r="D135" s="454"/>
      <c r="E135" s="454"/>
      <c r="F135" s="454"/>
    </row>
    <row r="136" spans="1:6" x14ac:dyDescent="0.2">
      <c r="A136" s="454"/>
      <c r="B136" s="454"/>
      <c r="C136" s="454"/>
      <c r="D136" s="454"/>
      <c r="E136" s="454"/>
      <c r="F136" s="454"/>
    </row>
    <row r="137" spans="1:6" x14ac:dyDescent="0.2">
      <c r="A137" s="454"/>
      <c r="B137" s="454"/>
      <c r="C137" s="454"/>
      <c r="D137" s="454"/>
      <c r="E137" s="454"/>
      <c r="F137" s="454"/>
    </row>
    <row r="138" spans="1:6" x14ac:dyDescent="0.2">
      <c r="A138" s="454"/>
      <c r="B138" s="454"/>
      <c r="C138" s="454"/>
      <c r="D138" s="454"/>
      <c r="E138" s="454"/>
      <c r="F138" s="454"/>
    </row>
    <row r="139" spans="1:6" x14ac:dyDescent="0.2">
      <c r="A139" s="454"/>
      <c r="B139" s="454"/>
      <c r="C139" s="454"/>
      <c r="D139" s="454"/>
      <c r="E139" s="454"/>
      <c r="F139" s="454"/>
    </row>
    <row r="140" spans="1:6" x14ac:dyDescent="0.2">
      <c r="A140" s="454"/>
      <c r="B140" s="454"/>
      <c r="C140" s="454"/>
      <c r="D140" s="454"/>
      <c r="E140" s="454"/>
      <c r="F140" s="454"/>
    </row>
    <row r="141" spans="1:6" x14ac:dyDescent="0.2">
      <c r="A141" s="454"/>
      <c r="B141" s="454"/>
      <c r="C141" s="454"/>
      <c r="D141" s="454"/>
      <c r="E141" s="454"/>
      <c r="F141" s="454"/>
    </row>
    <row r="142" spans="1:6" x14ac:dyDescent="0.2">
      <c r="A142" s="454"/>
      <c r="B142" s="454"/>
      <c r="C142" s="454"/>
      <c r="D142" s="454"/>
      <c r="E142" s="454"/>
      <c r="F142" s="454"/>
    </row>
    <row r="143" spans="1:6" x14ac:dyDescent="0.2">
      <c r="A143" s="454"/>
      <c r="B143" s="454"/>
      <c r="C143" s="454"/>
      <c r="D143" s="454"/>
      <c r="E143" s="454"/>
      <c r="F143" s="454"/>
    </row>
    <row r="144" spans="1:6" x14ac:dyDescent="0.2">
      <c r="A144" s="454"/>
      <c r="B144" s="454"/>
      <c r="C144" s="454"/>
      <c r="D144" s="454"/>
      <c r="E144" s="454"/>
      <c r="F144" s="454"/>
    </row>
    <row r="145" spans="1:6" x14ac:dyDescent="0.2">
      <c r="A145" s="454"/>
      <c r="B145" s="454"/>
      <c r="C145" s="454"/>
      <c r="D145" s="454"/>
      <c r="E145" s="454"/>
      <c r="F145" s="454"/>
    </row>
    <row r="146" spans="1:6" x14ac:dyDescent="0.2">
      <c r="A146" s="454"/>
      <c r="B146" s="454"/>
      <c r="C146" s="454"/>
      <c r="D146" s="454"/>
      <c r="E146" s="454"/>
      <c r="F146" s="454"/>
    </row>
    <row r="147" spans="1:6" x14ac:dyDescent="0.2">
      <c r="A147" s="454"/>
      <c r="B147" s="454"/>
      <c r="C147" s="454"/>
      <c r="D147" s="454"/>
      <c r="E147" s="454"/>
      <c r="F147" s="454"/>
    </row>
    <row r="148" spans="1:6" x14ac:dyDescent="0.2">
      <c r="A148" s="454"/>
      <c r="B148" s="454"/>
      <c r="C148" s="454"/>
      <c r="D148" s="454"/>
      <c r="E148" s="454"/>
      <c r="F148" s="454"/>
    </row>
    <row r="149" spans="1:6" x14ac:dyDescent="0.2">
      <c r="A149" s="454"/>
      <c r="B149" s="454"/>
      <c r="C149" s="454"/>
      <c r="D149" s="454"/>
      <c r="E149" s="454"/>
      <c r="F149" s="454"/>
    </row>
    <row r="150" spans="1:6" x14ac:dyDescent="0.2">
      <c r="A150" s="454"/>
      <c r="B150" s="454"/>
      <c r="C150" s="454"/>
      <c r="D150" s="454"/>
      <c r="E150" s="454"/>
      <c r="F150" s="454"/>
    </row>
    <row r="151" spans="1:6" x14ac:dyDescent="0.2">
      <c r="A151" s="454"/>
      <c r="B151" s="454"/>
      <c r="C151" s="454"/>
      <c r="D151" s="454"/>
      <c r="E151" s="454"/>
      <c r="F151" s="454"/>
    </row>
    <row r="152" spans="1:6" x14ac:dyDescent="0.2">
      <c r="A152" s="454"/>
      <c r="B152" s="454"/>
      <c r="C152" s="454"/>
      <c r="D152" s="454"/>
      <c r="E152" s="454"/>
      <c r="F152" s="454"/>
    </row>
    <row r="153" spans="1:6" x14ac:dyDescent="0.2">
      <c r="A153" s="454"/>
      <c r="B153" s="454"/>
      <c r="C153" s="454"/>
      <c r="D153" s="454"/>
      <c r="E153" s="454"/>
      <c r="F153" s="454"/>
    </row>
    <row r="154" spans="1:6" x14ac:dyDescent="0.2">
      <c r="A154" s="454"/>
      <c r="B154" s="454"/>
      <c r="C154" s="454"/>
      <c r="D154" s="454"/>
      <c r="E154" s="454"/>
      <c r="F154" s="454"/>
    </row>
    <row r="155" spans="1:6" x14ac:dyDescent="0.2">
      <c r="A155" s="454"/>
      <c r="B155" s="454"/>
      <c r="C155" s="454"/>
      <c r="D155" s="454"/>
      <c r="E155" s="454"/>
      <c r="F155" s="454"/>
    </row>
    <row r="156" spans="1:6" x14ac:dyDescent="0.2">
      <c r="A156" s="454"/>
      <c r="B156" s="454"/>
      <c r="C156" s="454"/>
      <c r="D156" s="454"/>
      <c r="E156" s="454"/>
      <c r="F156" s="454"/>
    </row>
    <row r="157" spans="1:6" x14ac:dyDescent="0.2">
      <c r="A157" s="454"/>
      <c r="B157" s="454"/>
      <c r="C157" s="454"/>
      <c r="D157" s="454"/>
      <c r="E157" s="454"/>
      <c r="F157" s="454"/>
    </row>
    <row r="158" spans="1:6" x14ac:dyDescent="0.2">
      <c r="A158" s="454"/>
      <c r="B158" s="454"/>
      <c r="C158" s="454"/>
      <c r="D158" s="454"/>
      <c r="E158" s="454"/>
      <c r="F158" s="454"/>
    </row>
    <row r="159" spans="1:6" x14ac:dyDescent="0.2">
      <c r="A159" s="454"/>
      <c r="B159" s="454"/>
      <c r="C159" s="454"/>
      <c r="D159" s="454"/>
      <c r="E159" s="454"/>
      <c r="F159" s="454"/>
    </row>
    <row r="160" spans="1:6" x14ac:dyDescent="0.2">
      <c r="A160" s="454"/>
      <c r="B160" s="454"/>
      <c r="C160" s="454"/>
      <c r="D160" s="454"/>
      <c r="E160" s="454"/>
      <c r="F160" s="454"/>
    </row>
    <row r="161" spans="1:6" x14ac:dyDescent="0.2">
      <c r="A161" s="454"/>
      <c r="B161" s="454"/>
      <c r="C161" s="454"/>
      <c r="D161" s="454"/>
      <c r="E161" s="454"/>
      <c r="F161" s="454"/>
    </row>
    <row r="162" spans="1:6" x14ac:dyDescent="0.2">
      <c r="A162" s="454"/>
      <c r="B162" s="454"/>
      <c r="C162" s="454"/>
      <c r="D162" s="454"/>
      <c r="E162" s="454"/>
      <c r="F162" s="454"/>
    </row>
    <row r="163" spans="1:6" x14ac:dyDescent="0.2">
      <c r="A163" s="454"/>
      <c r="B163" s="454"/>
      <c r="C163" s="454"/>
      <c r="D163" s="454"/>
      <c r="E163" s="454"/>
      <c r="F163" s="454"/>
    </row>
    <row r="164" spans="1:6" x14ac:dyDescent="0.2">
      <c r="A164" s="454"/>
      <c r="B164" s="454"/>
      <c r="C164" s="454"/>
      <c r="D164" s="454"/>
      <c r="E164" s="454"/>
      <c r="F164" s="454"/>
    </row>
    <row r="165" spans="1:6" x14ac:dyDescent="0.2">
      <c r="A165" s="454"/>
      <c r="B165" s="454"/>
      <c r="C165" s="454"/>
      <c r="D165" s="454"/>
      <c r="E165" s="454"/>
      <c r="F165" s="454"/>
    </row>
    <row r="166" spans="1:6" x14ac:dyDescent="0.2">
      <c r="A166" s="454"/>
      <c r="B166" s="454"/>
      <c r="C166" s="454"/>
      <c r="D166" s="454"/>
      <c r="E166" s="454"/>
      <c r="F166" s="454"/>
    </row>
    <row r="167" spans="1:6" x14ac:dyDescent="0.2">
      <c r="A167" s="454"/>
      <c r="B167" s="454"/>
      <c r="C167" s="454"/>
      <c r="D167" s="454"/>
      <c r="E167" s="454"/>
      <c r="F167" s="454"/>
    </row>
    <row r="168" spans="1:6" x14ac:dyDescent="0.2">
      <c r="A168" s="454"/>
      <c r="B168" s="454"/>
      <c r="C168" s="454"/>
      <c r="D168" s="454"/>
      <c r="E168" s="454"/>
      <c r="F168" s="454"/>
    </row>
    <row r="169" spans="1:6" x14ac:dyDescent="0.2">
      <c r="A169" s="454"/>
      <c r="B169" s="454"/>
      <c r="C169" s="454"/>
      <c r="D169" s="454"/>
      <c r="E169" s="454"/>
      <c r="F169" s="454"/>
    </row>
    <row r="170" spans="1:6" x14ac:dyDescent="0.2">
      <c r="A170" s="454"/>
      <c r="B170" s="454"/>
      <c r="C170" s="454"/>
      <c r="D170" s="454"/>
      <c r="E170" s="454"/>
      <c r="F170" s="454"/>
    </row>
    <row r="171" spans="1:6" x14ac:dyDescent="0.2">
      <c r="A171" s="454"/>
      <c r="B171" s="454"/>
      <c r="C171" s="454"/>
      <c r="D171" s="454"/>
      <c r="E171" s="454"/>
      <c r="F171" s="454"/>
    </row>
    <row r="172" spans="1:6" x14ac:dyDescent="0.2">
      <c r="A172" s="454"/>
      <c r="B172" s="454"/>
      <c r="C172" s="454"/>
      <c r="D172" s="454"/>
      <c r="E172" s="454"/>
      <c r="F172" s="454"/>
    </row>
    <row r="173" spans="1:6" x14ac:dyDescent="0.2">
      <c r="A173" s="454"/>
      <c r="B173" s="454"/>
      <c r="C173" s="454"/>
      <c r="D173" s="454"/>
      <c r="E173" s="454"/>
      <c r="F173" s="454"/>
    </row>
    <row r="174" spans="1:6" x14ac:dyDescent="0.2">
      <c r="A174" s="454"/>
      <c r="B174" s="454"/>
      <c r="C174" s="454"/>
      <c r="D174" s="454"/>
      <c r="E174" s="454"/>
      <c r="F174" s="454"/>
    </row>
    <row r="175" spans="1:6" x14ac:dyDescent="0.2">
      <c r="A175" s="454"/>
      <c r="B175" s="454"/>
      <c r="C175" s="454"/>
      <c r="D175" s="454"/>
      <c r="E175" s="454"/>
      <c r="F175" s="454"/>
    </row>
    <row r="176" spans="1:6" x14ac:dyDescent="0.2">
      <c r="A176" s="454"/>
      <c r="B176" s="454"/>
      <c r="C176" s="454"/>
      <c r="D176" s="454"/>
      <c r="E176" s="454"/>
      <c r="F176" s="454"/>
    </row>
    <row r="177" spans="1:6" x14ac:dyDescent="0.2">
      <c r="A177" s="454"/>
      <c r="B177" s="454"/>
      <c r="C177" s="454"/>
      <c r="D177" s="454"/>
      <c r="E177" s="454"/>
      <c r="F177" s="454"/>
    </row>
    <row r="178" spans="1:6" x14ac:dyDescent="0.2">
      <c r="A178" s="454"/>
      <c r="B178" s="454"/>
      <c r="C178" s="454"/>
      <c r="D178" s="454"/>
      <c r="E178" s="454"/>
      <c r="F178" s="454"/>
    </row>
    <row r="179" spans="1:6" x14ac:dyDescent="0.2">
      <c r="A179" s="454"/>
      <c r="B179" s="454"/>
      <c r="C179" s="454"/>
      <c r="D179" s="454"/>
      <c r="E179" s="454"/>
      <c r="F179" s="454"/>
    </row>
    <row r="180" spans="1:6" x14ac:dyDescent="0.2">
      <c r="A180" s="454"/>
      <c r="B180" s="454"/>
      <c r="C180" s="454"/>
      <c r="D180" s="454"/>
      <c r="E180" s="454"/>
      <c r="F180" s="454"/>
    </row>
    <row r="181" spans="1:6" x14ac:dyDescent="0.2">
      <c r="A181" s="454"/>
      <c r="B181" s="454"/>
      <c r="C181" s="454"/>
      <c r="D181" s="454"/>
      <c r="E181" s="454"/>
      <c r="F181" s="454"/>
    </row>
    <row r="182" spans="1:6" x14ac:dyDescent="0.2">
      <c r="A182" s="454"/>
      <c r="B182" s="454"/>
      <c r="C182" s="454"/>
      <c r="D182" s="454"/>
      <c r="E182" s="454"/>
      <c r="F182" s="454"/>
    </row>
    <row r="183" spans="1:6" x14ac:dyDescent="0.2">
      <c r="A183" s="454"/>
      <c r="B183" s="454"/>
      <c r="C183" s="454"/>
      <c r="D183" s="454"/>
      <c r="E183" s="454"/>
      <c r="F183" s="454"/>
    </row>
    <row r="184" spans="1:6" x14ac:dyDescent="0.2">
      <c r="A184" s="454"/>
      <c r="B184" s="454"/>
      <c r="C184" s="454"/>
      <c r="D184" s="454"/>
      <c r="E184" s="454"/>
      <c r="F184" s="454"/>
    </row>
    <row r="185" spans="1:6" x14ac:dyDescent="0.2">
      <c r="A185" s="454"/>
      <c r="B185" s="454"/>
      <c r="C185" s="454"/>
      <c r="D185" s="454"/>
      <c r="E185" s="454"/>
      <c r="F185" s="454"/>
    </row>
    <row r="186" spans="1:6" x14ac:dyDescent="0.2">
      <c r="A186" s="454"/>
      <c r="B186" s="454"/>
      <c r="C186" s="454"/>
      <c r="D186" s="454"/>
      <c r="E186" s="454"/>
      <c r="F186" s="454"/>
    </row>
    <row r="187" spans="1:6" x14ac:dyDescent="0.2">
      <c r="A187" s="454"/>
      <c r="B187" s="454"/>
      <c r="C187" s="454"/>
      <c r="D187" s="454"/>
      <c r="E187" s="454"/>
      <c r="F187" s="454"/>
    </row>
    <row r="188" spans="1:6" x14ac:dyDescent="0.2">
      <c r="A188" s="454"/>
      <c r="B188" s="454"/>
      <c r="C188" s="454"/>
      <c r="D188" s="454"/>
      <c r="E188" s="454"/>
      <c r="F188" s="454"/>
    </row>
    <row r="189" spans="1:6" x14ac:dyDescent="0.2">
      <c r="A189" s="454"/>
      <c r="B189" s="454"/>
      <c r="C189" s="454"/>
      <c r="D189" s="454"/>
      <c r="E189" s="454"/>
      <c r="F189" s="454"/>
    </row>
    <row r="190" spans="1:6" x14ac:dyDescent="0.2">
      <c r="A190" s="454"/>
      <c r="B190" s="454"/>
      <c r="C190" s="454"/>
      <c r="D190" s="454"/>
      <c r="E190" s="454"/>
      <c r="F190" s="454"/>
    </row>
    <row r="191" spans="1:6" x14ac:dyDescent="0.2">
      <c r="A191" s="454"/>
      <c r="B191" s="454"/>
      <c r="C191" s="454"/>
      <c r="D191" s="454"/>
      <c r="E191" s="454"/>
      <c r="F191" s="454"/>
    </row>
    <row r="192" spans="1:6" x14ac:dyDescent="0.2">
      <c r="A192" s="454"/>
      <c r="B192" s="454"/>
      <c r="C192" s="454"/>
      <c r="D192" s="454"/>
      <c r="E192" s="454"/>
      <c r="F192" s="454"/>
    </row>
    <row r="193" spans="1:6" x14ac:dyDescent="0.2">
      <c r="A193" s="454"/>
      <c r="B193" s="454"/>
      <c r="C193" s="454"/>
      <c r="D193" s="454"/>
      <c r="E193" s="454"/>
      <c r="F193" s="454"/>
    </row>
    <row r="194" spans="1:6" x14ac:dyDescent="0.2">
      <c r="A194" s="454"/>
      <c r="B194" s="454"/>
      <c r="C194" s="454"/>
      <c r="D194" s="454"/>
      <c r="E194" s="454"/>
      <c r="F194" s="454"/>
    </row>
    <row r="195" spans="1:6" x14ac:dyDescent="0.2">
      <c r="A195" s="454"/>
      <c r="B195" s="454"/>
      <c r="C195" s="454"/>
      <c r="D195" s="454"/>
      <c r="E195" s="454"/>
      <c r="F195" s="454"/>
    </row>
    <row r="196" spans="1:6" x14ac:dyDescent="0.2">
      <c r="A196" s="454"/>
      <c r="B196" s="454"/>
      <c r="C196" s="454"/>
      <c r="D196" s="454"/>
      <c r="E196" s="454"/>
      <c r="F196" s="454"/>
    </row>
    <row r="197" spans="1:6" x14ac:dyDescent="0.2">
      <c r="A197" s="454"/>
      <c r="B197" s="454"/>
      <c r="C197" s="454"/>
      <c r="D197" s="454"/>
      <c r="E197" s="454"/>
      <c r="F197" s="454"/>
    </row>
    <row r="198" spans="1:6" x14ac:dyDescent="0.2">
      <c r="A198" s="454"/>
      <c r="B198" s="454"/>
      <c r="C198" s="454"/>
      <c r="D198" s="454"/>
      <c r="E198" s="454"/>
      <c r="F198" s="454"/>
    </row>
    <row r="199" spans="1:6" x14ac:dyDescent="0.2">
      <c r="A199" s="454"/>
      <c r="B199" s="454"/>
      <c r="C199" s="454"/>
      <c r="D199" s="454"/>
      <c r="E199" s="454"/>
      <c r="F199" s="454"/>
    </row>
    <row r="200" spans="1:6" x14ac:dyDescent="0.2">
      <c r="A200" s="454"/>
      <c r="B200" s="454"/>
      <c r="C200" s="454"/>
      <c r="D200" s="454"/>
      <c r="E200" s="454"/>
      <c r="F200" s="454"/>
    </row>
    <row r="201" spans="1:6" x14ac:dyDescent="0.2">
      <c r="A201" s="454"/>
      <c r="B201" s="454"/>
      <c r="C201" s="454"/>
      <c r="D201" s="454"/>
      <c r="E201" s="454"/>
      <c r="F201" s="454"/>
    </row>
    <row r="202" spans="1:6" x14ac:dyDescent="0.2">
      <c r="A202" s="454"/>
      <c r="B202" s="454"/>
      <c r="C202" s="454"/>
      <c r="D202" s="454"/>
      <c r="E202" s="454"/>
      <c r="F202" s="454"/>
    </row>
    <row r="203" spans="1:6" x14ac:dyDescent="0.2">
      <c r="A203" s="454"/>
      <c r="B203" s="454"/>
      <c r="C203" s="454"/>
      <c r="D203" s="454"/>
      <c r="E203" s="454"/>
      <c r="F203" s="454"/>
    </row>
    <row r="204" spans="1:6" x14ac:dyDescent="0.2">
      <c r="A204" s="454"/>
      <c r="B204" s="454"/>
      <c r="C204" s="454"/>
      <c r="D204" s="454"/>
      <c r="E204" s="454"/>
      <c r="F204" s="454"/>
    </row>
    <row r="205" spans="1:6" x14ac:dyDescent="0.2">
      <c r="A205" s="454"/>
      <c r="B205" s="454"/>
      <c r="C205" s="454"/>
      <c r="D205" s="454"/>
      <c r="E205" s="454"/>
      <c r="F205" s="454"/>
    </row>
    <row r="206" spans="1:6" x14ac:dyDescent="0.2">
      <c r="A206" s="454"/>
      <c r="B206" s="454"/>
      <c r="C206" s="454"/>
      <c r="D206" s="454"/>
      <c r="E206" s="454"/>
      <c r="F206" s="454"/>
    </row>
    <row r="207" spans="1:6" x14ac:dyDescent="0.2">
      <c r="A207" s="454"/>
      <c r="B207" s="454"/>
      <c r="C207" s="454"/>
      <c r="D207" s="454"/>
      <c r="E207" s="454"/>
      <c r="F207" s="454"/>
    </row>
    <row r="208" spans="1:6" x14ac:dyDescent="0.2">
      <c r="A208" s="454"/>
      <c r="B208" s="454"/>
      <c r="C208" s="454"/>
      <c r="D208" s="454"/>
      <c r="E208" s="454"/>
      <c r="F208" s="454"/>
    </row>
    <row r="209" spans="1:6" x14ac:dyDescent="0.2">
      <c r="A209" s="454"/>
      <c r="B209" s="454"/>
      <c r="C209" s="454"/>
      <c r="D209" s="454"/>
      <c r="E209" s="454"/>
      <c r="F209" s="454"/>
    </row>
    <row r="210" spans="1:6" x14ac:dyDescent="0.2">
      <c r="A210" s="454"/>
      <c r="B210" s="454"/>
      <c r="C210" s="454"/>
      <c r="D210" s="454"/>
      <c r="E210" s="454"/>
      <c r="F210" s="454"/>
    </row>
    <row r="211" spans="1:6" x14ac:dyDescent="0.2">
      <c r="A211" s="454"/>
      <c r="B211" s="454"/>
      <c r="C211" s="454"/>
      <c r="D211" s="454"/>
      <c r="E211" s="454"/>
      <c r="F211" s="454"/>
    </row>
    <row r="212" spans="1:6" x14ac:dyDescent="0.2">
      <c r="A212" s="454"/>
      <c r="B212" s="454"/>
      <c r="C212" s="454"/>
      <c r="D212" s="454"/>
      <c r="E212" s="454"/>
      <c r="F212" s="454"/>
    </row>
    <row r="213" spans="1:6" x14ac:dyDescent="0.2">
      <c r="A213" s="454"/>
      <c r="B213" s="454"/>
      <c r="C213" s="454"/>
      <c r="D213" s="454"/>
      <c r="E213" s="454"/>
      <c r="F213" s="454"/>
    </row>
    <row r="214" spans="1:6" x14ac:dyDescent="0.2">
      <c r="A214" s="454"/>
      <c r="B214" s="454"/>
      <c r="C214" s="454"/>
      <c r="D214" s="454"/>
      <c r="E214" s="454"/>
      <c r="F214" s="454"/>
    </row>
    <row r="215" spans="1:6" x14ac:dyDescent="0.2">
      <c r="A215" s="454"/>
      <c r="B215" s="454"/>
      <c r="C215" s="454"/>
      <c r="D215" s="454"/>
      <c r="E215" s="454"/>
      <c r="F215" s="454"/>
    </row>
    <row r="216" spans="1:6" x14ac:dyDescent="0.2">
      <c r="A216" s="454"/>
      <c r="B216" s="454"/>
      <c r="C216" s="454"/>
      <c r="D216" s="454"/>
      <c r="E216" s="454"/>
      <c r="F216" s="454"/>
    </row>
    <row r="217" spans="1:6" x14ac:dyDescent="0.2">
      <c r="A217" s="454"/>
      <c r="B217" s="454"/>
      <c r="C217" s="454"/>
      <c r="D217" s="454"/>
      <c r="E217" s="454"/>
      <c r="F217" s="454"/>
    </row>
    <row r="218" spans="1:6" x14ac:dyDescent="0.2">
      <c r="A218" s="454"/>
      <c r="B218" s="454"/>
      <c r="C218" s="454"/>
      <c r="D218" s="454"/>
      <c r="E218" s="454"/>
      <c r="F218" s="454"/>
    </row>
    <row r="219" spans="1:6" x14ac:dyDescent="0.2">
      <c r="A219" s="454"/>
      <c r="B219" s="454"/>
      <c r="C219" s="454"/>
      <c r="D219" s="454"/>
      <c r="E219" s="454"/>
      <c r="F219" s="454"/>
    </row>
    <row r="220" spans="1:6" x14ac:dyDescent="0.2">
      <c r="A220" s="454"/>
      <c r="B220" s="454"/>
      <c r="C220" s="454"/>
      <c r="D220" s="454"/>
      <c r="E220" s="454"/>
      <c r="F220" s="454"/>
    </row>
    <row r="221" spans="1:6" x14ac:dyDescent="0.2">
      <c r="A221" s="454"/>
      <c r="B221" s="454"/>
      <c r="C221" s="454"/>
      <c r="D221" s="454"/>
      <c r="E221" s="454"/>
      <c r="F221" s="454"/>
    </row>
    <row r="222" spans="1:6" x14ac:dyDescent="0.2">
      <c r="A222" s="454"/>
      <c r="B222" s="454"/>
      <c r="C222" s="454"/>
      <c r="D222" s="454"/>
      <c r="E222" s="454"/>
      <c r="F222" s="454"/>
    </row>
    <row r="223" spans="1:6" x14ac:dyDescent="0.2">
      <c r="A223" s="454"/>
      <c r="B223" s="454"/>
      <c r="C223" s="454"/>
      <c r="D223" s="454"/>
      <c r="E223" s="454"/>
      <c r="F223" s="454"/>
    </row>
    <row r="224" spans="1:6" x14ac:dyDescent="0.2">
      <c r="A224" s="454"/>
      <c r="B224" s="454"/>
      <c r="C224" s="454"/>
      <c r="D224" s="454"/>
      <c r="E224" s="454"/>
      <c r="F224" s="454"/>
    </row>
    <row r="225" spans="1:6" x14ac:dyDescent="0.2">
      <c r="A225" s="454"/>
      <c r="B225" s="454"/>
      <c r="C225" s="454"/>
      <c r="D225" s="454"/>
      <c r="E225" s="454"/>
      <c r="F225" s="454"/>
    </row>
    <row r="226" spans="1:6" x14ac:dyDescent="0.2">
      <c r="A226" s="454"/>
      <c r="B226" s="454"/>
      <c r="C226" s="454"/>
      <c r="D226" s="454"/>
      <c r="E226" s="454"/>
      <c r="F226" s="454"/>
    </row>
    <row r="227" spans="1:6" x14ac:dyDescent="0.2">
      <c r="A227" s="454"/>
      <c r="B227" s="454"/>
      <c r="C227" s="454"/>
      <c r="D227" s="454"/>
      <c r="E227" s="454"/>
      <c r="F227" s="454"/>
    </row>
    <row r="228" spans="1:6" x14ac:dyDescent="0.2">
      <c r="A228" s="454"/>
      <c r="B228" s="454"/>
      <c r="C228" s="454"/>
      <c r="D228" s="454"/>
      <c r="E228" s="454"/>
      <c r="F228" s="454"/>
    </row>
    <row r="229" spans="1:6" x14ac:dyDescent="0.2">
      <c r="A229" s="454"/>
      <c r="B229" s="454"/>
      <c r="C229" s="454"/>
      <c r="D229" s="454"/>
      <c r="E229" s="454"/>
      <c r="F229" s="454"/>
    </row>
    <row r="230" spans="1:6" x14ac:dyDescent="0.2">
      <c r="A230" s="454"/>
      <c r="B230" s="454"/>
      <c r="C230" s="454"/>
      <c r="D230" s="454"/>
      <c r="E230" s="454"/>
      <c r="F230" s="454"/>
    </row>
    <row r="231" spans="1:6" x14ac:dyDescent="0.2">
      <c r="A231" s="454"/>
      <c r="B231" s="454"/>
      <c r="C231" s="454"/>
      <c r="D231" s="454"/>
      <c r="E231" s="454"/>
      <c r="F231" s="454"/>
    </row>
    <row r="232" spans="1:6" x14ac:dyDescent="0.2">
      <c r="A232" s="454"/>
      <c r="B232" s="454"/>
      <c r="C232" s="454"/>
      <c r="D232" s="454"/>
      <c r="E232" s="454"/>
      <c r="F232" s="454"/>
    </row>
    <row r="233" spans="1:6" x14ac:dyDescent="0.2">
      <c r="A233" s="454"/>
      <c r="B233" s="454"/>
      <c r="C233" s="454"/>
      <c r="D233" s="454"/>
      <c r="E233" s="454"/>
      <c r="F233" s="454"/>
    </row>
    <row r="234" spans="1:6" x14ac:dyDescent="0.2">
      <c r="A234" s="454"/>
      <c r="B234" s="454"/>
      <c r="C234" s="454"/>
      <c r="D234" s="454"/>
      <c r="E234" s="454"/>
      <c r="F234" s="454"/>
    </row>
    <row r="235" spans="1:6" x14ac:dyDescent="0.2">
      <c r="A235" s="454"/>
      <c r="B235" s="454"/>
      <c r="C235" s="454"/>
      <c r="D235" s="454"/>
      <c r="E235" s="454"/>
      <c r="F235" s="454"/>
    </row>
    <row r="236" spans="1:6" x14ac:dyDescent="0.2">
      <c r="A236" s="454"/>
      <c r="B236" s="454"/>
      <c r="C236" s="454"/>
      <c r="D236" s="454"/>
      <c r="E236" s="454"/>
      <c r="F236" s="454"/>
    </row>
    <row r="237" spans="1:6" x14ac:dyDescent="0.2">
      <c r="A237" s="454"/>
      <c r="B237" s="454"/>
      <c r="C237" s="454"/>
      <c r="D237" s="454"/>
      <c r="E237" s="454"/>
      <c r="F237" s="454"/>
    </row>
    <row r="238" spans="1:6" x14ac:dyDescent="0.2">
      <c r="A238" s="454"/>
      <c r="B238" s="454"/>
      <c r="C238" s="454"/>
      <c r="D238" s="454"/>
      <c r="E238" s="454"/>
      <c r="F238" s="454"/>
    </row>
    <row r="239" spans="1:6" x14ac:dyDescent="0.2">
      <c r="A239" s="454"/>
      <c r="B239" s="454"/>
      <c r="C239" s="454"/>
      <c r="D239" s="454"/>
      <c r="E239" s="454"/>
      <c r="F239" s="454"/>
    </row>
    <row r="240" spans="1:6" x14ac:dyDescent="0.2">
      <c r="A240" s="454"/>
      <c r="B240" s="454"/>
      <c r="C240" s="454"/>
      <c r="D240" s="454"/>
      <c r="E240" s="454"/>
      <c r="F240" s="454"/>
    </row>
    <row r="241" spans="1:6" x14ac:dyDescent="0.2">
      <c r="A241" s="454"/>
      <c r="B241" s="454"/>
      <c r="C241" s="454"/>
      <c r="D241" s="454"/>
      <c r="E241" s="454"/>
      <c r="F241" s="454"/>
    </row>
    <row r="242" spans="1:6" x14ac:dyDescent="0.2">
      <c r="A242" s="454"/>
      <c r="B242" s="454"/>
      <c r="C242" s="454"/>
      <c r="D242" s="454"/>
      <c r="E242" s="454"/>
      <c r="F242" s="454"/>
    </row>
    <row r="243" spans="1:6" x14ac:dyDescent="0.2">
      <c r="A243" s="454"/>
      <c r="B243" s="454"/>
      <c r="C243" s="454"/>
      <c r="D243" s="454"/>
      <c r="E243" s="454"/>
      <c r="F243" s="454"/>
    </row>
    <row r="244" spans="1:6" x14ac:dyDescent="0.2">
      <c r="A244" s="454"/>
      <c r="B244" s="454"/>
      <c r="C244" s="454"/>
      <c r="D244" s="454"/>
      <c r="E244" s="454"/>
      <c r="F244" s="454"/>
    </row>
    <row r="245" spans="1:6" x14ac:dyDescent="0.2">
      <c r="A245" s="454"/>
      <c r="B245" s="454"/>
      <c r="C245" s="454"/>
      <c r="D245" s="454"/>
      <c r="E245" s="454"/>
      <c r="F245" s="454"/>
    </row>
    <row r="246" spans="1:6" x14ac:dyDescent="0.2">
      <c r="A246" s="454"/>
      <c r="B246" s="454"/>
      <c r="C246" s="454"/>
      <c r="D246" s="454"/>
      <c r="E246" s="454"/>
      <c r="F246" s="454"/>
    </row>
    <row r="247" spans="1:6" x14ac:dyDescent="0.2">
      <c r="A247" s="454"/>
      <c r="B247" s="454"/>
      <c r="C247" s="454"/>
      <c r="D247" s="454"/>
      <c r="E247" s="454"/>
      <c r="F247" s="454"/>
    </row>
    <row r="248" spans="1:6" x14ac:dyDescent="0.2">
      <c r="A248" s="454"/>
      <c r="B248" s="454"/>
      <c r="C248" s="454"/>
      <c r="D248" s="454"/>
      <c r="E248" s="454"/>
      <c r="F248" s="454"/>
    </row>
    <row r="249" spans="1:6" x14ac:dyDescent="0.2">
      <c r="A249" s="454"/>
      <c r="B249" s="454"/>
      <c r="C249" s="454"/>
      <c r="D249" s="454"/>
      <c r="E249" s="454"/>
      <c r="F249" s="454"/>
    </row>
    <row r="250" spans="1:6" x14ac:dyDescent="0.2">
      <c r="A250" s="454"/>
      <c r="B250" s="454"/>
      <c r="C250" s="454"/>
      <c r="D250" s="454"/>
      <c r="E250" s="454"/>
      <c r="F250" s="454"/>
    </row>
    <row r="251" spans="1:6" x14ac:dyDescent="0.2">
      <c r="A251" s="454"/>
      <c r="B251" s="454"/>
      <c r="C251" s="454"/>
      <c r="D251" s="454"/>
      <c r="E251" s="454"/>
      <c r="F251" s="454"/>
    </row>
    <row r="252" spans="1:6" x14ac:dyDescent="0.2">
      <c r="A252" s="454"/>
      <c r="B252" s="454"/>
      <c r="C252" s="454"/>
      <c r="D252" s="454"/>
      <c r="E252" s="454"/>
      <c r="F252" s="454"/>
    </row>
    <row r="253" spans="1:6" x14ac:dyDescent="0.2">
      <c r="A253" s="454"/>
      <c r="B253" s="454"/>
      <c r="C253" s="454"/>
      <c r="D253" s="454"/>
      <c r="E253" s="454"/>
      <c r="F253" s="454"/>
    </row>
    <row r="254" spans="1:6" x14ac:dyDescent="0.2">
      <c r="A254" s="454"/>
      <c r="B254" s="454"/>
      <c r="C254" s="454"/>
      <c r="D254" s="454"/>
      <c r="E254" s="454"/>
      <c r="F254" s="454"/>
    </row>
    <row r="255" spans="1:6" x14ac:dyDescent="0.2">
      <c r="A255" s="454"/>
      <c r="B255" s="454"/>
      <c r="C255" s="454"/>
      <c r="D255" s="454"/>
      <c r="E255" s="454"/>
      <c r="F255" s="454"/>
    </row>
    <row r="256" spans="1:6" x14ac:dyDescent="0.2">
      <c r="A256" s="454"/>
      <c r="B256" s="454"/>
      <c r="C256" s="454"/>
      <c r="D256" s="454"/>
      <c r="E256" s="454"/>
      <c r="F256" s="454"/>
    </row>
    <row r="257" spans="1:6" x14ac:dyDescent="0.2">
      <c r="A257" s="454"/>
      <c r="B257" s="454"/>
      <c r="C257" s="454"/>
      <c r="D257" s="454"/>
      <c r="E257" s="454"/>
      <c r="F257" s="454"/>
    </row>
    <row r="258" spans="1:6" x14ac:dyDescent="0.2">
      <c r="A258" s="454"/>
      <c r="B258" s="454"/>
      <c r="C258" s="454"/>
      <c r="D258" s="454"/>
      <c r="E258" s="454"/>
      <c r="F258" s="454"/>
    </row>
    <row r="259" spans="1:6" x14ac:dyDescent="0.2">
      <c r="A259" s="454"/>
      <c r="B259" s="454"/>
      <c r="C259" s="454"/>
      <c r="D259" s="454"/>
      <c r="E259" s="454"/>
      <c r="F259" s="454"/>
    </row>
    <row r="260" spans="1:6" x14ac:dyDescent="0.2">
      <c r="A260" s="454"/>
      <c r="B260" s="454"/>
      <c r="C260" s="454"/>
      <c r="D260" s="454"/>
      <c r="E260" s="454"/>
      <c r="F260" s="454"/>
    </row>
    <row r="261" spans="1:6" x14ac:dyDescent="0.2">
      <c r="A261" s="454"/>
      <c r="B261" s="454"/>
      <c r="C261" s="454"/>
      <c r="D261" s="454"/>
      <c r="E261" s="454"/>
      <c r="F261" s="454"/>
    </row>
    <row r="262" spans="1:6" x14ac:dyDescent="0.2">
      <c r="A262" s="454"/>
      <c r="B262" s="454"/>
      <c r="C262" s="454"/>
      <c r="D262" s="454"/>
      <c r="E262" s="454"/>
      <c r="F262" s="454"/>
    </row>
    <row r="263" spans="1:6" x14ac:dyDescent="0.2">
      <c r="A263" s="454"/>
      <c r="B263" s="454"/>
      <c r="C263" s="454"/>
      <c r="D263" s="454"/>
      <c r="E263" s="454"/>
      <c r="F263" s="454"/>
    </row>
    <row r="264" spans="1:6" x14ac:dyDescent="0.2">
      <c r="A264" s="454"/>
      <c r="B264" s="454"/>
      <c r="C264" s="454"/>
      <c r="D264" s="454"/>
      <c r="E264" s="454"/>
      <c r="F264" s="454"/>
    </row>
    <row r="265" spans="1:6" x14ac:dyDescent="0.2">
      <c r="A265" s="454"/>
      <c r="B265" s="454"/>
      <c r="C265" s="454"/>
      <c r="D265" s="454"/>
      <c r="E265" s="454"/>
      <c r="F265" s="454"/>
    </row>
    <row r="266" spans="1:6" x14ac:dyDescent="0.2">
      <c r="A266" s="454"/>
      <c r="B266" s="454"/>
      <c r="C266" s="454"/>
      <c r="D266" s="454"/>
      <c r="E266" s="454"/>
      <c r="F266" s="454"/>
    </row>
    <row r="267" spans="1:6" x14ac:dyDescent="0.2">
      <c r="A267" s="454"/>
      <c r="B267" s="454"/>
      <c r="C267" s="454"/>
      <c r="D267" s="454"/>
      <c r="E267" s="454"/>
      <c r="F267" s="454"/>
    </row>
    <row r="268" spans="1:6" x14ac:dyDescent="0.2">
      <c r="A268" s="454"/>
      <c r="B268" s="454"/>
      <c r="C268" s="454"/>
      <c r="D268" s="454"/>
      <c r="E268" s="454"/>
      <c r="F268" s="454"/>
    </row>
    <row r="269" spans="1:6" x14ac:dyDescent="0.2">
      <c r="A269" s="454"/>
      <c r="B269" s="454"/>
      <c r="C269" s="454"/>
      <c r="D269" s="454"/>
      <c r="E269" s="454"/>
      <c r="F269" s="454"/>
    </row>
    <row r="270" spans="1:6" x14ac:dyDescent="0.2">
      <c r="A270" s="454"/>
      <c r="B270" s="454"/>
      <c r="C270" s="454"/>
      <c r="D270" s="454"/>
      <c r="E270" s="454"/>
      <c r="F270" s="454"/>
    </row>
    <row r="271" spans="1:6" x14ac:dyDescent="0.2">
      <c r="A271" s="454"/>
      <c r="B271" s="454"/>
      <c r="C271" s="454"/>
      <c r="D271" s="454"/>
      <c r="E271" s="454"/>
      <c r="F271" s="454"/>
    </row>
    <row r="272" spans="1:6" x14ac:dyDescent="0.2">
      <c r="A272" s="454"/>
      <c r="B272" s="454"/>
      <c r="C272" s="454"/>
      <c r="D272" s="454"/>
      <c r="E272" s="454"/>
      <c r="F272" s="454"/>
    </row>
    <row r="273" spans="1:6" x14ac:dyDescent="0.2">
      <c r="A273" s="454"/>
      <c r="B273" s="454"/>
      <c r="C273" s="454"/>
      <c r="D273" s="454"/>
      <c r="E273" s="454"/>
      <c r="F273" s="454"/>
    </row>
    <row r="274" spans="1:6" x14ac:dyDescent="0.2">
      <c r="A274" s="454"/>
      <c r="B274" s="454"/>
      <c r="C274" s="454"/>
      <c r="D274" s="454"/>
      <c r="E274" s="454"/>
      <c r="F274" s="454"/>
    </row>
    <row r="275" spans="1:6" x14ac:dyDescent="0.2">
      <c r="A275" s="454"/>
      <c r="B275" s="454"/>
      <c r="C275" s="454"/>
      <c r="D275" s="454"/>
      <c r="E275" s="454"/>
      <c r="F275" s="454"/>
    </row>
    <row r="276" spans="1:6" x14ac:dyDescent="0.2">
      <c r="A276" s="454"/>
      <c r="B276" s="454"/>
      <c r="C276" s="454"/>
      <c r="D276" s="454"/>
      <c r="E276" s="454"/>
      <c r="F276" s="454"/>
    </row>
    <row r="277" spans="1:6" x14ac:dyDescent="0.2">
      <c r="A277" s="454"/>
      <c r="B277" s="454"/>
      <c r="C277" s="454"/>
      <c r="D277" s="454"/>
      <c r="E277" s="454"/>
      <c r="F277" s="454"/>
    </row>
    <row r="278" spans="1:6" x14ac:dyDescent="0.2">
      <c r="A278" s="454"/>
      <c r="B278" s="454"/>
      <c r="C278" s="454"/>
      <c r="D278" s="454"/>
      <c r="E278" s="454"/>
      <c r="F278" s="454"/>
    </row>
    <row r="279" spans="1:6" x14ac:dyDescent="0.2">
      <c r="A279" s="454"/>
      <c r="B279" s="454"/>
      <c r="C279" s="454"/>
      <c r="D279" s="454"/>
      <c r="E279" s="454"/>
      <c r="F279" s="454"/>
    </row>
    <row r="280" spans="1:6" x14ac:dyDescent="0.2">
      <c r="A280" s="454"/>
      <c r="B280" s="454"/>
      <c r="C280" s="454"/>
      <c r="D280" s="454"/>
      <c r="E280" s="454"/>
      <c r="F280" s="454"/>
    </row>
    <row r="281" spans="1:6" x14ac:dyDescent="0.2">
      <c r="A281" s="454"/>
      <c r="B281" s="454"/>
      <c r="C281" s="454"/>
      <c r="D281" s="454"/>
      <c r="E281" s="454"/>
      <c r="F281" s="454"/>
    </row>
    <row r="282" spans="1:6" x14ac:dyDescent="0.2">
      <c r="A282" s="454"/>
      <c r="B282" s="454"/>
      <c r="C282" s="454"/>
      <c r="D282" s="454"/>
      <c r="E282" s="454"/>
      <c r="F282" s="454"/>
    </row>
    <row r="283" spans="1:6" x14ac:dyDescent="0.2">
      <c r="A283" s="454"/>
      <c r="B283" s="454"/>
      <c r="C283" s="454"/>
      <c r="D283" s="454"/>
      <c r="E283" s="454"/>
      <c r="F283" s="454"/>
    </row>
    <row r="284" spans="1:6" x14ac:dyDescent="0.2">
      <c r="A284" s="454"/>
      <c r="B284" s="454"/>
      <c r="C284" s="454"/>
      <c r="D284" s="454"/>
      <c r="E284" s="454"/>
      <c r="F284" s="454"/>
    </row>
    <row r="285" spans="1:6" x14ac:dyDescent="0.2">
      <c r="A285" s="454"/>
      <c r="B285" s="454"/>
      <c r="C285" s="454"/>
      <c r="D285" s="454"/>
      <c r="E285" s="454"/>
      <c r="F285" s="454"/>
    </row>
    <row r="286" spans="1:6" x14ac:dyDescent="0.2">
      <c r="A286" s="454"/>
      <c r="B286" s="454"/>
      <c r="C286" s="454"/>
      <c r="D286" s="454"/>
      <c r="E286" s="454"/>
      <c r="F286" s="454"/>
    </row>
    <row r="287" spans="1:6" x14ac:dyDescent="0.2">
      <c r="A287" s="454"/>
      <c r="B287" s="454"/>
      <c r="C287" s="454"/>
      <c r="D287" s="454"/>
      <c r="E287" s="454"/>
      <c r="F287" s="454"/>
    </row>
    <row r="288" spans="1:6" x14ac:dyDescent="0.2">
      <c r="A288" s="454"/>
      <c r="B288" s="454"/>
      <c r="C288" s="454"/>
      <c r="D288" s="454"/>
      <c r="E288" s="454"/>
      <c r="F288" s="454"/>
    </row>
    <row r="289" spans="1:6" x14ac:dyDescent="0.2">
      <c r="A289" s="454"/>
      <c r="B289" s="454"/>
      <c r="C289" s="454"/>
      <c r="D289" s="454"/>
      <c r="E289" s="454"/>
      <c r="F289" s="454"/>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3" customWidth="1"/>
    <col min="2" max="2" width="78.75" style="463" customWidth="1"/>
    <col min="3" max="5" width="10.25" style="463"/>
    <col min="6" max="6" width="4.25" style="463" customWidth="1"/>
    <col min="7" max="256" width="10.25" style="463"/>
    <col min="257" max="257" width="1.25" style="463" customWidth="1"/>
    <col min="258" max="258" width="78.75" style="463" customWidth="1"/>
    <col min="259" max="261" width="10.25" style="463"/>
    <col min="262" max="262" width="4.25" style="463" customWidth="1"/>
    <col min="263" max="512" width="10.25" style="463"/>
    <col min="513" max="513" width="1.25" style="463" customWidth="1"/>
    <col min="514" max="514" width="78.75" style="463" customWidth="1"/>
    <col min="515" max="517" width="10.25" style="463"/>
    <col min="518" max="518" width="4.25" style="463" customWidth="1"/>
    <col min="519" max="768" width="10.25" style="463"/>
    <col min="769" max="769" width="1.25" style="463" customWidth="1"/>
    <col min="770" max="770" width="78.75" style="463" customWidth="1"/>
    <col min="771" max="773" width="10.25" style="463"/>
    <col min="774" max="774" width="4.25" style="463" customWidth="1"/>
    <col min="775" max="1024" width="10.25" style="463"/>
    <col min="1025" max="1025" width="1.25" style="463" customWidth="1"/>
    <col min="1026" max="1026" width="78.75" style="463" customWidth="1"/>
    <col min="1027" max="1029" width="10.25" style="463"/>
    <col min="1030" max="1030" width="4.25" style="463" customWidth="1"/>
    <col min="1031" max="1280" width="10.25" style="463"/>
    <col min="1281" max="1281" width="1.25" style="463" customWidth="1"/>
    <col min="1282" max="1282" width="78.75" style="463" customWidth="1"/>
    <col min="1283" max="1285" width="10.25" style="463"/>
    <col min="1286" max="1286" width="4.25" style="463" customWidth="1"/>
    <col min="1287" max="1536" width="10.25" style="463"/>
    <col min="1537" max="1537" width="1.25" style="463" customWidth="1"/>
    <col min="1538" max="1538" width="78.75" style="463" customWidth="1"/>
    <col min="1539" max="1541" width="10.25" style="463"/>
    <col min="1542" max="1542" width="4.25" style="463" customWidth="1"/>
    <col min="1543" max="1792" width="10.25" style="463"/>
    <col min="1793" max="1793" width="1.25" style="463" customWidth="1"/>
    <col min="1794" max="1794" width="78.75" style="463" customWidth="1"/>
    <col min="1795" max="1797" width="10.25" style="463"/>
    <col min="1798" max="1798" width="4.25" style="463" customWidth="1"/>
    <col min="1799" max="2048" width="10.25" style="463"/>
    <col min="2049" max="2049" width="1.25" style="463" customWidth="1"/>
    <col min="2050" max="2050" width="78.75" style="463" customWidth="1"/>
    <col min="2051" max="2053" width="10.25" style="463"/>
    <col min="2054" max="2054" width="4.25" style="463" customWidth="1"/>
    <col min="2055" max="2304" width="10.25" style="463"/>
    <col min="2305" max="2305" width="1.25" style="463" customWidth="1"/>
    <col min="2306" max="2306" width="78.75" style="463" customWidth="1"/>
    <col min="2307" max="2309" width="10.25" style="463"/>
    <col min="2310" max="2310" width="4.25" style="463" customWidth="1"/>
    <col min="2311" max="2560" width="10.25" style="463"/>
    <col min="2561" max="2561" width="1.25" style="463" customWidth="1"/>
    <col min="2562" max="2562" width="78.75" style="463" customWidth="1"/>
    <col min="2563" max="2565" width="10.25" style="463"/>
    <col min="2566" max="2566" width="4.25" style="463" customWidth="1"/>
    <col min="2567" max="2816" width="10.25" style="463"/>
    <col min="2817" max="2817" width="1.25" style="463" customWidth="1"/>
    <col min="2818" max="2818" width="78.75" style="463" customWidth="1"/>
    <col min="2819" max="2821" width="10.25" style="463"/>
    <col min="2822" max="2822" width="4.25" style="463" customWidth="1"/>
    <col min="2823" max="3072" width="10.25" style="463"/>
    <col min="3073" max="3073" width="1.25" style="463" customWidth="1"/>
    <col min="3074" max="3074" width="78.75" style="463" customWidth="1"/>
    <col min="3075" max="3077" width="10.25" style="463"/>
    <col min="3078" max="3078" width="4.25" style="463" customWidth="1"/>
    <col min="3079" max="3328" width="10.25" style="463"/>
    <col min="3329" max="3329" width="1.25" style="463" customWidth="1"/>
    <col min="3330" max="3330" width="78.75" style="463" customWidth="1"/>
    <col min="3331" max="3333" width="10.25" style="463"/>
    <col min="3334" max="3334" width="4.25" style="463" customWidth="1"/>
    <col min="3335" max="3584" width="10.25" style="463"/>
    <col min="3585" max="3585" width="1.25" style="463" customWidth="1"/>
    <col min="3586" max="3586" width="78.75" style="463" customWidth="1"/>
    <col min="3587" max="3589" width="10.25" style="463"/>
    <col min="3590" max="3590" width="4.25" style="463" customWidth="1"/>
    <col min="3591" max="3840" width="10.25" style="463"/>
    <col min="3841" max="3841" width="1.25" style="463" customWidth="1"/>
    <col min="3842" max="3842" width="78.75" style="463" customWidth="1"/>
    <col min="3843" max="3845" width="10.25" style="463"/>
    <col min="3846" max="3846" width="4.25" style="463" customWidth="1"/>
    <col min="3847" max="4096" width="10.25" style="463"/>
    <col min="4097" max="4097" width="1.25" style="463" customWidth="1"/>
    <col min="4098" max="4098" width="78.75" style="463" customWidth="1"/>
    <col min="4099" max="4101" width="10.25" style="463"/>
    <col min="4102" max="4102" width="4.25" style="463" customWidth="1"/>
    <col min="4103" max="4352" width="10.25" style="463"/>
    <col min="4353" max="4353" width="1.25" style="463" customWidth="1"/>
    <col min="4354" max="4354" width="78.75" style="463" customWidth="1"/>
    <col min="4355" max="4357" width="10.25" style="463"/>
    <col min="4358" max="4358" width="4.25" style="463" customWidth="1"/>
    <col min="4359" max="4608" width="10.25" style="463"/>
    <col min="4609" max="4609" width="1.25" style="463" customWidth="1"/>
    <col min="4610" max="4610" width="78.75" style="463" customWidth="1"/>
    <col min="4611" max="4613" width="10.25" style="463"/>
    <col min="4614" max="4614" width="4.25" style="463" customWidth="1"/>
    <col min="4615" max="4864" width="10.25" style="463"/>
    <col min="4865" max="4865" width="1.25" style="463" customWidth="1"/>
    <col min="4866" max="4866" width="78.75" style="463" customWidth="1"/>
    <col min="4867" max="4869" width="10.25" style="463"/>
    <col min="4870" max="4870" width="4.25" style="463" customWidth="1"/>
    <col min="4871" max="5120" width="10.25" style="463"/>
    <col min="5121" max="5121" width="1.25" style="463" customWidth="1"/>
    <col min="5122" max="5122" width="78.75" style="463" customWidth="1"/>
    <col min="5123" max="5125" width="10.25" style="463"/>
    <col min="5126" max="5126" width="4.25" style="463" customWidth="1"/>
    <col min="5127" max="5376" width="10.25" style="463"/>
    <col min="5377" max="5377" width="1.25" style="463" customWidth="1"/>
    <col min="5378" max="5378" width="78.75" style="463" customWidth="1"/>
    <col min="5379" max="5381" width="10.25" style="463"/>
    <col min="5382" max="5382" width="4.25" style="463" customWidth="1"/>
    <col min="5383" max="5632" width="10.25" style="463"/>
    <col min="5633" max="5633" width="1.25" style="463" customWidth="1"/>
    <col min="5634" max="5634" width="78.75" style="463" customWidth="1"/>
    <col min="5635" max="5637" width="10.25" style="463"/>
    <col min="5638" max="5638" width="4.25" style="463" customWidth="1"/>
    <col min="5639" max="5888" width="10.25" style="463"/>
    <col min="5889" max="5889" width="1.25" style="463" customWidth="1"/>
    <col min="5890" max="5890" width="78.75" style="463" customWidth="1"/>
    <col min="5891" max="5893" width="10.25" style="463"/>
    <col min="5894" max="5894" width="4.25" style="463" customWidth="1"/>
    <col min="5895" max="6144" width="10.25" style="463"/>
    <col min="6145" max="6145" width="1.25" style="463" customWidth="1"/>
    <col min="6146" max="6146" width="78.75" style="463" customWidth="1"/>
    <col min="6147" max="6149" width="10.25" style="463"/>
    <col min="6150" max="6150" width="4.25" style="463" customWidth="1"/>
    <col min="6151" max="6400" width="10.25" style="463"/>
    <col min="6401" max="6401" width="1.25" style="463" customWidth="1"/>
    <col min="6402" max="6402" width="78.75" style="463" customWidth="1"/>
    <col min="6403" max="6405" width="10.25" style="463"/>
    <col min="6406" max="6406" width="4.25" style="463" customWidth="1"/>
    <col min="6407" max="6656" width="10.25" style="463"/>
    <col min="6657" max="6657" width="1.25" style="463" customWidth="1"/>
    <col min="6658" max="6658" width="78.75" style="463" customWidth="1"/>
    <col min="6659" max="6661" width="10.25" style="463"/>
    <col min="6662" max="6662" width="4.25" style="463" customWidth="1"/>
    <col min="6663" max="6912" width="10.25" style="463"/>
    <col min="6913" max="6913" width="1.25" style="463" customWidth="1"/>
    <col min="6914" max="6914" width="78.75" style="463" customWidth="1"/>
    <col min="6915" max="6917" width="10.25" style="463"/>
    <col min="6918" max="6918" width="4.25" style="463" customWidth="1"/>
    <col min="6919" max="7168" width="10.25" style="463"/>
    <col min="7169" max="7169" width="1.25" style="463" customWidth="1"/>
    <col min="7170" max="7170" width="78.75" style="463" customWidth="1"/>
    <col min="7171" max="7173" width="10.25" style="463"/>
    <col min="7174" max="7174" width="4.25" style="463" customWidth="1"/>
    <col min="7175" max="7424" width="10.25" style="463"/>
    <col min="7425" max="7425" width="1.25" style="463" customWidth="1"/>
    <col min="7426" max="7426" width="78.75" style="463" customWidth="1"/>
    <col min="7427" max="7429" width="10.25" style="463"/>
    <col min="7430" max="7430" width="4.25" style="463" customWidth="1"/>
    <col min="7431" max="7680" width="10.25" style="463"/>
    <col min="7681" max="7681" width="1.25" style="463" customWidth="1"/>
    <col min="7682" max="7682" width="78.75" style="463" customWidth="1"/>
    <col min="7683" max="7685" width="10.25" style="463"/>
    <col min="7686" max="7686" width="4.25" style="463" customWidth="1"/>
    <col min="7687" max="7936" width="10.25" style="463"/>
    <col min="7937" max="7937" width="1.25" style="463" customWidth="1"/>
    <col min="7938" max="7938" width="78.75" style="463" customWidth="1"/>
    <col min="7939" max="7941" width="10.25" style="463"/>
    <col min="7942" max="7942" width="4.25" style="463" customWidth="1"/>
    <col min="7943" max="8192" width="10.25" style="463"/>
    <col min="8193" max="8193" width="1.25" style="463" customWidth="1"/>
    <col min="8194" max="8194" width="78.75" style="463" customWidth="1"/>
    <col min="8195" max="8197" width="10.25" style="463"/>
    <col min="8198" max="8198" width="4.25" style="463" customWidth="1"/>
    <col min="8199" max="8448" width="10.25" style="463"/>
    <col min="8449" max="8449" width="1.25" style="463" customWidth="1"/>
    <col min="8450" max="8450" width="78.75" style="463" customWidth="1"/>
    <col min="8451" max="8453" width="10.25" style="463"/>
    <col min="8454" max="8454" width="4.25" style="463" customWidth="1"/>
    <col min="8455" max="8704" width="10.25" style="463"/>
    <col min="8705" max="8705" width="1.25" style="463" customWidth="1"/>
    <col min="8706" max="8706" width="78.75" style="463" customWidth="1"/>
    <col min="8707" max="8709" width="10.25" style="463"/>
    <col min="8710" max="8710" width="4.25" style="463" customWidth="1"/>
    <col min="8711" max="8960" width="10.25" style="463"/>
    <col min="8961" max="8961" width="1.25" style="463" customWidth="1"/>
    <col min="8962" max="8962" width="78.75" style="463" customWidth="1"/>
    <col min="8963" max="8965" width="10.25" style="463"/>
    <col min="8966" max="8966" width="4.25" style="463" customWidth="1"/>
    <col min="8967" max="9216" width="10.25" style="463"/>
    <col min="9217" max="9217" width="1.25" style="463" customWidth="1"/>
    <col min="9218" max="9218" width="78.75" style="463" customWidth="1"/>
    <col min="9219" max="9221" width="10.25" style="463"/>
    <col min="9222" max="9222" width="4.25" style="463" customWidth="1"/>
    <col min="9223" max="9472" width="10.25" style="463"/>
    <col min="9473" max="9473" width="1.25" style="463" customWidth="1"/>
    <col min="9474" max="9474" width="78.75" style="463" customWidth="1"/>
    <col min="9475" max="9477" width="10.25" style="463"/>
    <col min="9478" max="9478" width="4.25" style="463" customWidth="1"/>
    <col min="9479" max="9728" width="10.25" style="463"/>
    <col min="9729" max="9729" width="1.25" style="463" customWidth="1"/>
    <col min="9730" max="9730" width="78.75" style="463" customWidth="1"/>
    <col min="9731" max="9733" width="10.25" style="463"/>
    <col min="9734" max="9734" width="4.25" style="463" customWidth="1"/>
    <col min="9735" max="9984" width="10.25" style="463"/>
    <col min="9985" max="9985" width="1.25" style="463" customWidth="1"/>
    <col min="9986" max="9986" width="78.75" style="463" customWidth="1"/>
    <col min="9987" max="9989" width="10.25" style="463"/>
    <col min="9990" max="9990" width="4.25" style="463" customWidth="1"/>
    <col min="9991" max="10240" width="10.25" style="463"/>
    <col min="10241" max="10241" width="1.25" style="463" customWidth="1"/>
    <col min="10242" max="10242" width="78.75" style="463" customWidth="1"/>
    <col min="10243" max="10245" width="10.25" style="463"/>
    <col min="10246" max="10246" width="4.25" style="463" customWidth="1"/>
    <col min="10247" max="10496" width="10.25" style="463"/>
    <col min="10497" max="10497" width="1.25" style="463" customWidth="1"/>
    <col min="10498" max="10498" width="78.75" style="463" customWidth="1"/>
    <col min="10499" max="10501" width="10.25" style="463"/>
    <col min="10502" max="10502" width="4.25" style="463" customWidth="1"/>
    <col min="10503" max="10752" width="10.25" style="463"/>
    <col min="10753" max="10753" width="1.25" style="463" customWidth="1"/>
    <col min="10754" max="10754" width="78.75" style="463" customWidth="1"/>
    <col min="10755" max="10757" width="10.25" style="463"/>
    <col min="10758" max="10758" width="4.25" style="463" customWidth="1"/>
    <col min="10759" max="11008" width="10.25" style="463"/>
    <col min="11009" max="11009" width="1.25" style="463" customWidth="1"/>
    <col min="11010" max="11010" width="78.75" style="463" customWidth="1"/>
    <col min="11011" max="11013" width="10.25" style="463"/>
    <col min="11014" max="11014" width="4.25" style="463" customWidth="1"/>
    <col min="11015" max="11264" width="10.25" style="463"/>
    <col min="11265" max="11265" width="1.25" style="463" customWidth="1"/>
    <col min="11266" max="11266" width="78.75" style="463" customWidth="1"/>
    <col min="11267" max="11269" width="10.25" style="463"/>
    <col min="11270" max="11270" width="4.25" style="463" customWidth="1"/>
    <col min="11271" max="11520" width="10.25" style="463"/>
    <col min="11521" max="11521" width="1.25" style="463" customWidth="1"/>
    <col min="11522" max="11522" width="78.75" style="463" customWidth="1"/>
    <col min="11523" max="11525" width="10.25" style="463"/>
    <col min="11526" max="11526" width="4.25" style="463" customWidth="1"/>
    <col min="11527" max="11776" width="10.25" style="463"/>
    <col min="11777" max="11777" width="1.25" style="463" customWidth="1"/>
    <col min="11778" max="11778" width="78.75" style="463" customWidth="1"/>
    <col min="11779" max="11781" width="10.25" style="463"/>
    <col min="11782" max="11782" width="4.25" style="463" customWidth="1"/>
    <col min="11783" max="12032" width="10.25" style="463"/>
    <col min="12033" max="12033" width="1.25" style="463" customWidth="1"/>
    <col min="12034" max="12034" width="78.75" style="463" customWidth="1"/>
    <col min="12035" max="12037" width="10.25" style="463"/>
    <col min="12038" max="12038" width="4.25" style="463" customWidth="1"/>
    <col min="12039" max="12288" width="10.25" style="463"/>
    <col min="12289" max="12289" width="1.25" style="463" customWidth="1"/>
    <col min="12290" max="12290" width="78.75" style="463" customWidth="1"/>
    <col min="12291" max="12293" width="10.25" style="463"/>
    <col min="12294" max="12294" width="4.25" style="463" customWidth="1"/>
    <col min="12295" max="12544" width="10.25" style="463"/>
    <col min="12545" max="12545" width="1.25" style="463" customWidth="1"/>
    <col min="12546" max="12546" width="78.75" style="463" customWidth="1"/>
    <col min="12547" max="12549" width="10.25" style="463"/>
    <col min="12550" max="12550" width="4.25" style="463" customWidth="1"/>
    <col min="12551" max="12800" width="10.25" style="463"/>
    <col min="12801" max="12801" width="1.25" style="463" customWidth="1"/>
    <col min="12802" max="12802" width="78.75" style="463" customWidth="1"/>
    <col min="12803" max="12805" width="10.25" style="463"/>
    <col min="12806" max="12806" width="4.25" style="463" customWidth="1"/>
    <col min="12807" max="13056" width="10.25" style="463"/>
    <col min="13057" max="13057" width="1.25" style="463" customWidth="1"/>
    <col min="13058" max="13058" width="78.75" style="463" customWidth="1"/>
    <col min="13059" max="13061" width="10.25" style="463"/>
    <col min="13062" max="13062" width="4.25" style="463" customWidth="1"/>
    <col min="13063" max="13312" width="10.25" style="463"/>
    <col min="13313" max="13313" width="1.25" style="463" customWidth="1"/>
    <col min="13314" max="13314" width="78.75" style="463" customWidth="1"/>
    <col min="13315" max="13317" width="10.25" style="463"/>
    <col min="13318" max="13318" width="4.25" style="463" customWidth="1"/>
    <col min="13319" max="13568" width="10.25" style="463"/>
    <col min="13569" max="13569" width="1.25" style="463" customWidth="1"/>
    <col min="13570" max="13570" width="78.75" style="463" customWidth="1"/>
    <col min="13571" max="13573" width="10.25" style="463"/>
    <col min="13574" max="13574" width="4.25" style="463" customWidth="1"/>
    <col min="13575" max="13824" width="10.25" style="463"/>
    <col min="13825" max="13825" width="1.25" style="463" customWidth="1"/>
    <col min="13826" max="13826" width="78.75" style="463" customWidth="1"/>
    <col min="13827" max="13829" width="10.25" style="463"/>
    <col min="13830" max="13830" width="4.25" style="463" customWidth="1"/>
    <col min="13831" max="14080" width="10.25" style="463"/>
    <col min="14081" max="14081" width="1.25" style="463" customWidth="1"/>
    <col min="14082" max="14082" width="78.75" style="463" customWidth="1"/>
    <col min="14083" max="14085" width="10.25" style="463"/>
    <col min="14086" max="14086" width="4.25" style="463" customWidth="1"/>
    <col min="14087" max="14336" width="10.25" style="463"/>
    <col min="14337" max="14337" width="1.25" style="463" customWidth="1"/>
    <col min="14338" max="14338" width="78.75" style="463" customWidth="1"/>
    <col min="14339" max="14341" width="10.25" style="463"/>
    <col min="14342" max="14342" width="4.25" style="463" customWidth="1"/>
    <col min="14343" max="14592" width="10.25" style="463"/>
    <col min="14593" max="14593" width="1.25" style="463" customWidth="1"/>
    <col min="14594" max="14594" width="78.75" style="463" customWidth="1"/>
    <col min="14595" max="14597" width="10.25" style="463"/>
    <col min="14598" max="14598" width="4.25" style="463" customWidth="1"/>
    <col min="14599" max="14848" width="10.25" style="463"/>
    <col min="14849" max="14849" width="1.25" style="463" customWidth="1"/>
    <col min="14850" max="14850" width="78.75" style="463" customWidth="1"/>
    <col min="14851" max="14853" width="10.25" style="463"/>
    <col min="14854" max="14854" width="4.25" style="463" customWidth="1"/>
    <col min="14855" max="15104" width="10.25" style="463"/>
    <col min="15105" max="15105" width="1.25" style="463" customWidth="1"/>
    <col min="15106" max="15106" width="78.75" style="463" customWidth="1"/>
    <col min="15107" max="15109" width="10.25" style="463"/>
    <col min="15110" max="15110" width="4.25" style="463" customWidth="1"/>
    <col min="15111" max="15360" width="10.25" style="463"/>
    <col min="15361" max="15361" width="1.25" style="463" customWidth="1"/>
    <col min="15362" max="15362" width="78.75" style="463" customWidth="1"/>
    <col min="15363" max="15365" width="10.25" style="463"/>
    <col min="15366" max="15366" width="4.25" style="463" customWidth="1"/>
    <col min="15367" max="15616" width="10.25" style="463"/>
    <col min="15617" max="15617" width="1.25" style="463" customWidth="1"/>
    <col min="15618" max="15618" width="78.75" style="463" customWidth="1"/>
    <col min="15619" max="15621" width="10.25" style="463"/>
    <col min="15622" max="15622" width="4.25" style="463" customWidth="1"/>
    <col min="15623" max="15872" width="10.25" style="463"/>
    <col min="15873" max="15873" width="1.25" style="463" customWidth="1"/>
    <col min="15874" max="15874" width="78.75" style="463" customWidth="1"/>
    <col min="15875" max="15877" width="10.25" style="463"/>
    <col min="15878" max="15878" width="4.25" style="463" customWidth="1"/>
    <col min="15879" max="16128" width="10.25" style="463"/>
    <col min="16129" max="16129" width="1.25" style="463" customWidth="1"/>
    <col min="16130" max="16130" width="78.75" style="463" customWidth="1"/>
    <col min="16131" max="16133" width="10.25" style="463"/>
    <col min="16134" max="16134" width="4.25" style="463" customWidth="1"/>
    <col min="16135" max="16384" width="10.25" style="463"/>
  </cols>
  <sheetData>
    <row r="1" spans="1:5" ht="39.75" customHeight="1" x14ac:dyDescent="0.2">
      <c r="A1" s="461"/>
      <c r="B1" s="462" t="s">
        <v>6</v>
      </c>
    </row>
    <row r="2" spans="1:5" ht="25.5" customHeight="1" x14ac:dyDescent="0.2">
      <c r="B2" s="464" t="s">
        <v>422</v>
      </c>
    </row>
    <row r="3" spans="1:5" ht="24.95" customHeight="1" x14ac:dyDescent="0.2">
      <c r="A3" s="465"/>
      <c r="B3" s="466" t="s">
        <v>423</v>
      </c>
    </row>
    <row r="4" spans="1:5" ht="24.75" customHeight="1" x14ac:dyDescent="0.2">
      <c r="A4" s="465"/>
      <c r="B4" s="467"/>
    </row>
    <row r="5" spans="1:5" s="470" customFormat="1" ht="60" x14ac:dyDescent="0.2">
      <c r="A5" s="468"/>
      <c r="B5" s="469" t="s">
        <v>424</v>
      </c>
      <c r="C5" s="468"/>
      <c r="D5" s="468"/>
      <c r="E5" s="468"/>
    </row>
    <row r="6" spans="1:5" s="470" customFormat="1" ht="10.15" customHeight="1" x14ac:dyDescent="0.2">
      <c r="A6" s="468"/>
      <c r="B6" s="469"/>
      <c r="C6" s="468"/>
      <c r="D6" s="468"/>
      <c r="E6" s="468"/>
    </row>
    <row r="7" spans="1:5" ht="96" x14ac:dyDescent="0.2">
      <c r="A7" s="465"/>
      <c r="B7" s="469" t="s">
        <v>425</v>
      </c>
      <c r="C7" s="465"/>
      <c r="D7" s="465"/>
      <c r="E7" s="465"/>
    </row>
    <row r="8" spans="1:5" ht="10.15" customHeight="1" x14ac:dyDescent="0.2">
      <c r="A8" s="465"/>
      <c r="B8" s="465"/>
      <c r="C8" s="465"/>
      <c r="D8" s="465"/>
      <c r="E8" s="465"/>
    </row>
    <row r="9" spans="1:5" ht="204" x14ac:dyDescent="0.2">
      <c r="A9" s="465"/>
      <c r="B9" s="469" t="s">
        <v>426</v>
      </c>
      <c r="C9" s="465"/>
      <c r="D9" s="465"/>
      <c r="E9" s="465"/>
    </row>
    <row r="10" spans="1:5" ht="10.15" customHeight="1" x14ac:dyDescent="0.2">
      <c r="A10" s="465"/>
      <c r="B10" s="471"/>
      <c r="C10" s="465"/>
      <c r="D10" s="465"/>
      <c r="E10" s="465"/>
    </row>
    <row r="11" spans="1:5" ht="36" x14ac:dyDescent="0.2">
      <c r="A11" s="465"/>
      <c r="B11" s="469" t="s">
        <v>427</v>
      </c>
      <c r="C11" s="465"/>
      <c r="D11" s="465"/>
      <c r="E11" s="465"/>
    </row>
    <row r="12" spans="1:5" ht="9" customHeight="1" x14ac:dyDescent="0.2">
      <c r="A12" s="465"/>
      <c r="B12" s="471"/>
      <c r="C12" s="465"/>
      <c r="D12" s="465"/>
      <c r="E12" s="465"/>
    </row>
    <row r="13" spans="1:5" ht="96" x14ac:dyDescent="0.2">
      <c r="A13" s="465"/>
      <c r="B13" s="469" t="s">
        <v>428</v>
      </c>
      <c r="C13" s="465"/>
      <c r="D13" s="465"/>
      <c r="E13" s="465"/>
    </row>
    <row r="14" spans="1:5" ht="9" customHeight="1" x14ac:dyDescent="0.2">
      <c r="A14" s="465"/>
      <c r="B14" s="471"/>
      <c r="C14" s="465"/>
      <c r="D14" s="465"/>
      <c r="E14" s="465"/>
    </row>
    <row r="15" spans="1:5" ht="96" x14ac:dyDescent="0.2">
      <c r="A15" s="465"/>
      <c r="B15" s="469" t="s">
        <v>429</v>
      </c>
      <c r="C15" s="465"/>
      <c r="D15" s="465"/>
      <c r="E15" s="465"/>
    </row>
    <row r="16" spans="1:5" ht="9" customHeight="1" x14ac:dyDescent="0.2">
      <c r="A16" s="465"/>
      <c r="B16" s="471"/>
      <c r="C16" s="465"/>
      <c r="D16" s="465"/>
      <c r="E16" s="465"/>
    </row>
    <row r="17" spans="1:8" ht="120" x14ac:dyDescent="0.2">
      <c r="A17" s="465"/>
      <c r="B17" s="469" t="s">
        <v>430</v>
      </c>
      <c r="C17" s="465"/>
      <c r="D17" s="465"/>
      <c r="E17" s="465"/>
    </row>
    <row r="18" spans="1:8" ht="9" customHeight="1" x14ac:dyDescent="0.2">
      <c r="A18" s="465"/>
      <c r="B18" s="471"/>
      <c r="C18" s="465"/>
      <c r="D18" s="465"/>
      <c r="E18" s="465"/>
    </row>
    <row r="19" spans="1:8" ht="168" x14ac:dyDescent="0.2">
      <c r="A19" s="465"/>
      <c r="B19" s="469" t="s">
        <v>431</v>
      </c>
      <c r="C19" s="465"/>
      <c r="D19" s="465"/>
      <c r="E19" s="465"/>
    </row>
    <row r="20" spans="1:8" ht="9" customHeight="1" x14ac:dyDescent="0.2">
      <c r="A20" s="465"/>
      <c r="B20" s="471"/>
      <c r="C20" s="465"/>
      <c r="D20" s="465"/>
      <c r="E20" s="465"/>
    </row>
    <row r="21" spans="1:8" ht="24" x14ac:dyDescent="0.2">
      <c r="A21" s="465"/>
      <c r="B21" s="469" t="s">
        <v>432</v>
      </c>
      <c r="C21" s="465"/>
      <c r="D21" s="465"/>
      <c r="E21" s="465"/>
    </row>
    <row r="22" spans="1:8" ht="9" customHeight="1" x14ac:dyDescent="0.2">
      <c r="A22" s="465"/>
      <c r="B22" s="471"/>
      <c r="C22" s="465"/>
      <c r="D22" s="465"/>
      <c r="E22" s="465"/>
    </row>
    <row r="23" spans="1:8" ht="96" x14ac:dyDescent="0.2">
      <c r="A23" s="465"/>
      <c r="B23" s="469" t="s">
        <v>433</v>
      </c>
      <c r="C23" s="465"/>
      <c r="D23" s="465"/>
      <c r="E23" s="465"/>
    </row>
    <row r="24" spans="1:8" ht="9" customHeight="1" x14ac:dyDescent="0.2">
      <c r="A24" s="465"/>
      <c r="B24" s="471"/>
      <c r="C24" s="465"/>
      <c r="D24" s="465"/>
      <c r="E24" s="465"/>
    </row>
    <row r="25" spans="1:8" ht="24" x14ac:dyDescent="0.2">
      <c r="A25" s="465"/>
      <c r="B25" s="469" t="s">
        <v>434</v>
      </c>
      <c r="C25" s="465"/>
      <c r="D25" s="465"/>
      <c r="E25" s="465"/>
    </row>
    <row r="26" spans="1:8" ht="24" x14ac:dyDescent="0.2">
      <c r="A26" s="465"/>
      <c r="B26" s="472" t="s">
        <v>435</v>
      </c>
      <c r="C26" s="472"/>
      <c r="D26" s="472"/>
      <c r="E26" s="472"/>
      <c r="F26" s="472"/>
      <c r="G26" s="472"/>
      <c r="H26" s="472"/>
    </row>
    <row r="27" spans="1:8" x14ac:dyDescent="0.2">
      <c r="A27" s="465"/>
      <c r="B27" s="472"/>
      <c r="C27" s="472"/>
      <c r="D27" s="472"/>
      <c r="E27" s="472"/>
      <c r="F27" s="472"/>
      <c r="G27" s="472"/>
      <c r="H27" s="472"/>
    </row>
    <row r="28" spans="1:8" x14ac:dyDescent="0.2">
      <c r="A28" s="465"/>
      <c r="B28" s="465"/>
      <c r="C28" s="465"/>
      <c r="D28" s="465"/>
      <c r="E28" s="465"/>
    </row>
    <row r="29" spans="1:8" x14ac:dyDescent="0.2">
      <c r="A29" s="465"/>
      <c r="B29" s="465"/>
      <c r="C29" s="465"/>
      <c r="D29" s="465"/>
      <c r="E29" s="465"/>
    </row>
    <row r="30" spans="1:8" x14ac:dyDescent="0.2">
      <c r="A30" s="459"/>
      <c r="B30" s="459"/>
      <c r="C30" s="459"/>
      <c r="D30" s="459"/>
      <c r="E30" s="459"/>
    </row>
    <row r="31" spans="1:8" x14ac:dyDescent="0.2">
      <c r="A31" s="465"/>
      <c r="B31" s="465"/>
      <c r="C31" s="465"/>
      <c r="D31" s="465"/>
      <c r="E31" s="465"/>
    </row>
    <row r="32" spans="1:8" x14ac:dyDescent="0.2">
      <c r="A32" s="465"/>
      <c r="B32" s="465"/>
      <c r="C32" s="465"/>
      <c r="D32" s="465"/>
      <c r="E32" s="465"/>
    </row>
    <row r="33" spans="1:9" ht="8.1" customHeight="1" x14ac:dyDescent="0.2">
      <c r="A33" s="465"/>
      <c r="B33" s="465"/>
      <c r="C33" s="465"/>
      <c r="D33" s="465"/>
      <c r="E33" s="465"/>
    </row>
    <row r="34" spans="1:9" ht="13.5" customHeight="1" x14ac:dyDescent="0.2">
      <c r="A34" s="465"/>
      <c r="B34" s="465"/>
      <c r="C34" s="465"/>
      <c r="D34" s="465"/>
      <c r="E34" s="465"/>
    </row>
    <row r="35" spans="1:9" x14ac:dyDescent="0.2">
      <c r="A35" s="465"/>
      <c r="B35" s="465"/>
      <c r="C35" s="465"/>
      <c r="D35" s="465"/>
      <c r="E35" s="465"/>
    </row>
    <row r="36" spans="1:9" x14ac:dyDescent="0.2">
      <c r="A36" s="465"/>
      <c r="B36" s="465"/>
      <c r="C36" s="465"/>
      <c r="D36" s="465"/>
      <c r="E36" s="465"/>
      <c r="I36" s="473"/>
    </row>
    <row r="37" spans="1:9" x14ac:dyDescent="0.2">
      <c r="A37" s="465"/>
      <c r="B37" s="465"/>
      <c r="C37" s="465"/>
      <c r="D37" s="465"/>
      <c r="E37" s="465"/>
    </row>
    <row r="38" spans="1:9" x14ac:dyDescent="0.2">
      <c r="A38" s="465"/>
      <c r="B38" s="465"/>
      <c r="C38" s="465"/>
      <c r="D38" s="465"/>
      <c r="E38" s="465"/>
    </row>
    <row r="39" spans="1:9" x14ac:dyDescent="0.2">
      <c r="A39" s="465"/>
      <c r="B39" s="465"/>
      <c r="C39" s="465"/>
      <c r="D39" s="465"/>
      <c r="E39" s="465"/>
    </row>
    <row r="40" spans="1:9" ht="33" customHeight="1" x14ac:dyDescent="0.2">
      <c r="A40" s="465"/>
      <c r="B40" s="465"/>
      <c r="C40" s="465"/>
      <c r="D40" s="465"/>
      <c r="E40" s="465"/>
    </row>
    <row r="41" spans="1:9" ht="16.5" customHeight="1" x14ac:dyDescent="0.2">
      <c r="A41" s="465"/>
      <c r="B41" s="465"/>
      <c r="C41" s="465"/>
      <c r="D41" s="465"/>
      <c r="E41" s="465"/>
    </row>
    <row r="42" spans="1:9" x14ac:dyDescent="0.2">
      <c r="A42" s="465"/>
      <c r="B42" s="465"/>
      <c r="C42" s="465"/>
      <c r="D42" s="465"/>
      <c r="E42" s="465"/>
    </row>
    <row r="43" spans="1:9" x14ac:dyDescent="0.2">
      <c r="A43" s="465"/>
      <c r="B43" s="465"/>
      <c r="C43" s="465"/>
      <c r="D43" s="465"/>
      <c r="E43" s="465"/>
    </row>
    <row r="44" spans="1:9" x14ac:dyDescent="0.2">
      <c r="A44" s="465"/>
      <c r="B44" s="465"/>
      <c r="C44" s="465"/>
      <c r="D44" s="465"/>
      <c r="E44" s="465"/>
    </row>
    <row r="45" spans="1:9" x14ac:dyDescent="0.2">
      <c r="A45" s="465"/>
      <c r="B45" s="465"/>
      <c r="C45" s="465"/>
      <c r="D45" s="465"/>
      <c r="E45" s="465"/>
    </row>
    <row r="46" spans="1:9" x14ac:dyDescent="0.2">
      <c r="A46" s="465"/>
      <c r="B46" s="465"/>
      <c r="C46" s="465"/>
      <c r="D46" s="465"/>
      <c r="E46" s="465"/>
    </row>
    <row r="47" spans="1:9" x14ac:dyDescent="0.2">
      <c r="A47" s="465"/>
      <c r="B47" s="465"/>
      <c r="C47" s="465"/>
      <c r="D47" s="465"/>
      <c r="E47" s="465"/>
    </row>
    <row r="48" spans="1:9" x14ac:dyDescent="0.2">
      <c r="A48" s="465"/>
      <c r="B48" s="465"/>
      <c r="C48" s="465"/>
      <c r="D48" s="465"/>
      <c r="E48" s="465"/>
    </row>
    <row r="49" spans="1:5" x14ac:dyDescent="0.2">
      <c r="A49" s="465"/>
      <c r="B49" s="465"/>
      <c r="C49" s="465"/>
      <c r="D49" s="465"/>
      <c r="E49" s="465"/>
    </row>
    <row r="50" spans="1:5" x14ac:dyDescent="0.2">
      <c r="A50" s="465"/>
      <c r="B50" s="465"/>
      <c r="C50" s="465"/>
      <c r="D50" s="465"/>
      <c r="E50" s="465"/>
    </row>
    <row r="51" spans="1:5" x14ac:dyDescent="0.2">
      <c r="A51" s="465"/>
      <c r="B51" s="465"/>
      <c r="C51" s="465"/>
      <c r="D51" s="465"/>
      <c r="E51" s="465"/>
    </row>
    <row r="52" spans="1:5" x14ac:dyDescent="0.2">
      <c r="A52" s="465"/>
      <c r="B52" s="465"/>
      <c r="C52" s="465"/>
      <c r="D52" s="465"/>
      <c r="E52" s="465"/>
    </row>
    <row r="53" spans="1:5" x14ac:dyDescent="0.2">
      <c r="A53" s="465"/>
      <c r="B53" s="465"/>
      <c r="C53" s="465"/>
      <c r="D53" s="465"/>
      <c r="E53" s="465"/>
    </row>
    <row r="54" spans="1:5" x14ac:dyDescent="0.2">
      <c r="A54" s="465"/>
      <c r="B54" s="465"/>
      <c r="C54" s="465"/>
      <c r="D54" s="465"/>
      <c r="E54" s="465"/>
    </row>
    <row r="55" spans="1:5" x14ac:dyDescent="0.2">
      <c r="A55" s="465"/>
      <c r="B55" s="465"/>
      <c r="C55" s="465"/>
      <c r="D55" s="465"/>
      <c r="E55" s="465"/>
    </row>
    <row r="56" spans="1:5" x14ac:dyDescent="0.2">
      <c r="A56" s="465"/>
      <c r="B56" s="465"/>
      <c r="C56" s="465"/>
      <c r="D56" s="465"/>
      <c r="E56" s="465"/>
    </row>
    <row r="57" spans="1:5" x14ac:dyDescent="0.2">
      <c r="A57" s="465"/>
      <c r="B57" s="465"/>
      <c r="C57" s="465"/>
      <c r="D57" s="465"/>
      <c r="E57" s="465"/>
    </row>
    <row r="58" spans="1:5" x14ac:dyDescent="0.2">
      <c r="A58" s="465"/>
      <c r="B58" s="465"/>
      <c r="C58" s="465"/>
      <c r="D58" s="465"/>
      <c r="E58" s="465"/>
    </row>
    <row r="59" spans="1:5" x14ac:dyDescent="0.2">
      <c r="A59" s="465"/>
      <c r="B59" s="465"/>
      <c r="C59" s="465"/>
      <c r="D59" s="465"/>
      <c r="E59" s="465"/>
    </row>
    <row r="60" spans="1:5" x14ac:dyDescent="0.2">
      <c r="A60" s="465"/>
      <c r="B60" s="465"/>
      <c r="C60" s="465"/>
      <c r="D60" s="465"/>
      <c r="E60" s="465"/>
    </row>
    <row r="61" spans="1:5" x14ac:dyDescent="0.2">
      <c r="A61" s="465"/>
      <c r="B61" s="465"/>
      <c r="C61" s="465"/>
      <c r="D61" s="465"/>
      <c r="E61" s="465"/>
    </row>
    <row r="62" spans="1:5" x14ac:dyDescent="0.2">
      <c r="A62" s="465"/>
      <c r="B62" s="465"/>
      <c r="C62" s="465"/>
      <c r="D62" s="465"/>
      <c r="E62" s="465"/>
    </row>
    <row r="63" spans="1:5" x14ac:dyDescent="0.2">
      <c r="A63" s="465"/>
      <c r="B63" s="465"/>
      <c r="C63" s="465"/>
      <c r="D63" s="465"/>
      <c r="E63" s="465"/>
    </row>
    <row r="64" spans="1:5" x14ac:dyDescent="0.2">
      <c r="A64" s="465"/>
      <c r="B64" s="465"/>
      <c r="C64" s="465"/>
      <c r="D64" s="465"/>
      <c r="E64" s="465"/>
    </row>
    <row r="65" spans="1:5" x14ac:dyDescent="0.2">
      <c r="A65" s="465"/>
      <c r="B65" s="465"/>
      <c r="C65" s="465"/>
      <c r="D65" s="465"/>
      <c r="E65" s="465"/>
    </row>
    <row r="66" spans="1:5" x14ac:dyDescent="0.2">
      <c r="A66" s="465"/>
      <c r="B66" s="465"/>
      <c r="C66" s="465"/>
      <c r="D66" s="465"/>
      <c r="E66" s="465"/>
    </row>
    <row r="67" spans="1:5" x14ac:dyDescent="0.2">
      <c r="A67" s="465"/>
      <c r="B67" s="465"/>
      <c r="C67" s="465"/>
      <c r="D67" s="465"/>
      <c r="E67" s="465"/>
    </row>
    <row r="68" spans="1:5" x14ac:dyDescent="0.2">
      <c r="A68" s="465"/>
      <c r="B68" s="465"/>
      <c r="C68" s="465"/>
      <c r="D68" s="465"/>
      <c r="E68" s="465"/>
    </row>
    <row r="69" spans="1:5" x14ac:dyDescent="0.2">
      <c r="A69" s="465"/>
      <c r="B69" s="465"/>
      <c r="C69" s="465"/>
      <c r="D69" s="465"/>
      <c r="E69" s="465"/>
    </row>
    <row r="70" spans="1:5" x14ac:dyDescent="0.2">
      <c r="A70" s="465"/>
      <c r="B70" s="465"/>
      <c r="C70" s="465"/>
      <c r="D70" s="465"/>
      <c r="E70" s="465"/>
    </row>
    <row r="71" spans="1:5" x14ac:dyDescent="0.2">
      <c r="A71" s="465"/>
      <c r="B71" s="465"/>
      <c r="C71" s="465"/>
      <c r="D71" s="465"/>
      <c r="E71" s="465"/>
    </row>
    <row r="72" spans="1:5" x14ac:dyDescent="0.2">
      <c r="A72" s="465"/>
      <c r="B72" s="465"/>
      <c r="C72" s="465"/>
      <c r="D72" s="465"/>
      <c r="E72" s="465"/>
    </row>
    <row r="73" spans="1:5" x14ac:dyDescent="0.2">
      <c r="A73" s="465"/>
      <c r="B73" s="465"/>
      <c r="C73" s="465"/>
      <c r="D73" s="465"/>
      <c r="E73" s="465"/>
    </row>
    <row r="74" spans="1:5" x14ac:dyDescent="0.2">
      <c r="A74" s="465"/>
      <c r="B74" s="465"/>
      <c r="C74" s="465"/>
      <c r="D74" s="465"/>
      <c r="E74" s="465"/>
    </row>
    <row r="75" spans="1:5" x14ac:dyDescent="0.2">
      <c r="A75" s="465"/>
      <c r="B75" s="465"/>
      <c r="C75" s="465"/>
      <c r="D75" s="465"/>
      <c r="E75" s="465"/>
    </row>
    <row r="76" spans="1:5" x14ac:dyDescent="0.2">
      <c r="A76" s="465"/>
      <c r="B76" s="465"/>
      <c r="C76" s="465"/>
      <c r="D76" s="465"/>
      <c r="E76" s="465"/>
    </row>
    <row r="77" spans="1:5" x14ac:dyDescent="0.2">
      <c r="A77" s="465"/>
      <c r="B77" s="465"/>
      <c r="C77" s="465"/>
      <c r="D77" s="465"/>
      <c r="E77" s="465"/>
    </row>
    <row r="78" spans="1:5" x14ac:dyDescent="0.2">
      <c r="A78" s="465"/>
      <c r="B78" s="465"/>
      <c r="C78" s="465"/>
      <c r="D78" s="465"/>
      <c r="E78" s="465"/>
    </row>
    <row r="79" spans="1:5" x14ac:dyDescent="0.2">
      <c r="A79" s="465"/>
      <c r="B79" s="465"/>
      <c r="C79" s="465"/>
      <c r="D79" s="465"/>
      <c r="E79" s="465"/>
    </row>
    <row r="80" spans="1:5" x14ac:dyDescent="0.2">
      <c r="A80" s="465"/>
      <c r="B80" s="465"/>
      <c r="C80" s="465"/>
      <c r="D80" s="465"/>
      <c r="E80" s="465"/>
    </row>
    <row r="81" spans="1:5" x14ac:dyDescent="0.2">
      <c r="A81" s="465"/>
      <c r="B81" s="465"/>
      <c r="C81" s="465"/>
      <c r="D81" s="465"/>
      <c r="E81" s="465"/>
    </row>
    <row r="82" spans="1:5" x14ac:dyDescent="0.2">
      <c r="A82" s="465"/>
      <c r="B82" s="465"/>
      <c r="C82" s="465"/>
      <c r="D82" s="465"/>
      <c r="E82" s="465"/>
    </row>
    <row r="83" spans="1:5" x14ac:dyDescent="0.2">
      <c r="A83" s="465"/>
      <c r="B83" s="465"/>
      <c r="C83" s="465"/>
      <c r="D83" s="465"/>
      <c r="E83" s="465"/>
    </row>
    <row r="84" spans="1:5" x14ac:dyDescent="0.2">
      <c r="A84" s="465"/>
      <c r="B84" s="465"/>
      <c r="C84" s="465"/>
      <c r="D84" s="465"/>
      <c r="E84" s="465"/>
    </row>
    <row r="85" spans="1:5" x14ac:dyDescent="0.2">
      <c r="A85" s="465"/>
      <c r="B85" s="465"/>
      <c r="C85" s="465"/>
      <c r="D85" s="465"/>
      <c r="E85" s="465"/>
    </row>
    <row r="86" spans="1:5" x14ac:dyDescent="0.2">
      <c r="A86" s="465"/>
      <c r="B86" s="465"/>
      <c r="C86" s="465"/>
      <c r="D86" s="465"/>
      <c r="E86" s="465"/>
    </row>
    <row r="87" spans="1:5" x14ac:dyDescent="0.2">
      <c r="A87" s="465"/>
      <c r="B87" s="465"/>
      <c r="C87" s="465"/>
      <c r="D87" s="465"/>
      <c r="E87" s="465"/>
    </row>
    <row r="88" spans="1:5" x14ac:dyDescent="0.2">
      <c r="A88" s="465"/>
      <c r="B88" s="465"/>
      <c r="C88" s="465"/>
      <c r="D88" s="465"/>
      <c r="E88" s="465"/>
    </row>
    <row r="89" spans="1:5" x14ac:dyDescent="0.2">
      <c r="A89" s="465"/>
      <c r="B89" s="465"/>
      <c r="C89" s="465"/>
      <c r="D89" s="465"/>
      <c r="E89" s="465"/>
    </row>
    <row r="90" spans="1:5" x14ac:dyDescent="0.2">
      <c r="A90" s="465"/>
      <c r="B90" s="465"/>
      <c r="C90" s="465"/>
      <c r="D90" s="465"/>
      <c r="E90" s="465"/>
    </row>
    <row r="91" spans="1:5" x14ac:dyDescent="0.2">
      <c r="A91" s="465"/>
      <c r="B91" s="465"/>
      <c r="C91" s="465"/>
      <c r="D91" s="465"/>
      <c r="E91" s="465"/>
    </row>
    <row r="92" spans="1:5" x14ac:dyDescent="0.2">
      <c r="A92" s="465"/>
      <c r="B92" s="465"/>
      <c r="C92" s="465"/>
      <c r="D92" s="465"/>
      <c r="E92" s="465"/>
    </row>
    <row r="93" spans="1:5" x14ac:dyDescent="0.2">
      <c r="A93" s="465"/>
      <c r="B93" s="465"/>
      <c r="C93" s="465"/>
      <c r="D93" s="465"/>
      <c r="E93" s="465"/>
    </row>
    <row r="94" spans="1:5" x14ac:dyDescent="0.2">
      <c r="A94" s="465"/>
      <c r="B94" s="465"/>
      <c r="C94" s="465"/>
      <c r="D94" s="465"/>
      <c r="E94" s="465"/>
    </row>
    <row r="95" spans="1:5" x14ac:dyDescent="0.2">
      <c r="A95" s="465"/>
      <c r="B95" s="465"/>
      <c r="C95" s="465"/>
      <c r="D95" s="465"/>
      <c r="E95" s="465"/>
    </row>
    <row r="96" spans="1:5" x14ac:dyDescent="0.2">
      <c r="A96" s="465"/>
      <c r="B96" s="465"/>
      <c r="C96" s="465"/>
      <c r="D96" s="465"/>
      <c r="E96" s="465"/>
    </row>
    <row r="97" spans="1:5" x14ac:dyDescent="0.2">
      <c r="A97" s="465"/>
      <c r="B97" s="465"/>
      <c r="C97" s="465"/>
      <c r="D97" s="465"/>
      <c r="E97" s="465"/>
    </row>
    <row r="98" spans="1:5" x14ac:dyDescent="0.2">
      <c r="A98" s="465"/>
      <c r="B98" s="465"/>
      <c r="C98" s="465"/>
      <c r="D98" s="465"/>
      <c r="E98" s="465"/>
    </row>
    <row r="99" spans="1:5" x14ac:dyDescent="0.2">
      <c r="A99" s="465"/>
      <c r="B99" s="465"/>
      <c r="C99" s="465"/>
      <c r="D99" s="465"/>
      <c r="E99" s="465"/>
    </row>
    <row r="100" spans="1:5" x14ac:dyDescent="0.2">
      <c r="A100" s="465"/>
      <c r="B100" s="465"/>
      <c r="C100" s="465"/>
      <c r="D100" s="465"/>
      <c r="E100" s="465"/>
    </row>
    <row r="101" spans="1:5" x14ac:dyDescent="0.2">
      <c r="A101" s="465"/>
      <c r="B101" s="465"/>
      <c r="C101" s="465"/>
      <c r="D101" s="465"/>
      <c r="E101" s="465"/>
    </row>
    <row r="102" spans="1:5" x14ac:dyDescent="0.2">
      <c r="A102" s="465"/>
      <c r="B102" s="465"/>
      <c r="C102" s="465"/>
      <c r="D102" s="465"/>
      <c r="E102" s="465"/>
    </row>
    <row r="103" spans="1:5" x14ac:dyDescent="0.2">
      <c r="A103" s="465"/>
      <c r="B103" s="465"/>
      <c r="C103" s="465"/>
      <c r="D103" s="465"/>
      <c r="E103" s="465"/>
    </row>
    <row r="104" spans="1:5" x14ac:dyDescent="0.2">
      <c r="A104" s="465"/>
      <c r="B104" s="465"/>
      <c r="C104" s="465"/>
      <c r="D104" s="465"/>
      <c r="E104" s="465"/>
    </row>
    <row r="105" spans="1:5" x14ac:dyDescent="0.2">
      <c r="A105" s="465"/>
      <c r="B105" s="465"/>
      <c r="C105" s="465"/>
      <c r="D105" s="465"/>
      <c r="E105" s="465"/>
    </row>
    <row r="106" spans="1:5" x14ac:dyDescent="0.2">
      <c r="A106" s="465"/>
      <c r="B106" s="465"/>
      <c r="C106" s="465"/>
      <c r="D106" s="465"/>
      <c r="E106" s="465"/>
    </row>
    <row r="107" spans="1:5" x14ac:dyDescent="0.2">
      <c r="A107" s="465"/>
      <c r="B107" s="465"/>
      <c r="C107" s="465"/>
      <c r="D107" s="465"/>
      <c r="E107" s="465"/>
    </row>
    <row r="108" spans="1:5" x14ac:dyDescent="0.2">
      <c r="A108" s="465"/>
      <c r="B108" s="465"/>
      <c r="C108" s="465"/>
      <c r="D108" s="465"/>
      <c r="E108" s="465"/>
    </row>
    <row r="109" spans="1:5" x14ac:dyDescent="0.2">
      <c r="A109" s="465"/>
      <c r="B109" s="465"/>
      <c r="C109" s="465"/>
      <c r="D109" s="465"/>
      <c r="E109" s="465"/>
    </row>
    <row r="110" spans="1:5" x14ac:dyDescent="0.2">
      <c r="A110" s="465"/>
      <c r="B110" s="465"/>
      <c r="C110" s="465"/>
      <c r="D110" s="465"/>
      <c r="E110" s="465"/>
    </row>
    <row r="111" spans="1:5" x14ac:dyDescent="0.2">
      <c r="A111" s="465"/>
      <c r="B111" s="465"/>
      <c r="C111" s="465"/>
      <c r="D111" s="465"/>
      <c r="E111" s="465"/>
    </row>
    <row r="112" spans="1:5" x14ac:dyDescent="0.2">
      <c r="A112" s="465"/>
      <c r="B112" s="465"/>
      <c r="C112" s="465"/>
      <c r="D112" s="465"/>
      <c r="E112" s="465"/>
    </row>
    <row r="113" spans="1:5" x14ac:dyDescent="0.2">
      <c r="A113" s="465"/>
      <c r="B113" s="465"/>
      <c r="C113" s="465"/>
      <c r="D113" s="465"/>
      <c r="E113" s="465"/>
    </row>
    <row r="114" spans="1:5" x14ac:dyDescent="0.2">
      <c r="A114" s="465"/>
      <c r="B114" s="465"/>
      <c r="C114" s="465"/>
      <c r="D114" s="465"/>
      <c r="E114" s="465"/>
    </row>
    <row r="115" spans="1:5" x14ac:dyDescent="0.2">
      <c r="A115" s="465"/>
      <c r="B115" s="465"/>
      <c r="C115" s="465"/>
      <c r="D115" s="465"/>
      <c r="E115" s="465"/>
    </row>
    <row r="116" spans="1:5" x14ac:dyDescent="0.2">
      <c r="A116" s="465"/>
      <c r="B116" s="465"/>
      <c r="C116" s="465"/>
      <c r="D116" s="465"/>
      <c r="E116" s="465"/>
    </row>
    <row r="117" spans="1:5" x14ac:dyDescent="0.2">
      <c r="A117" s="465"/>
      <c r="B117" s="465"/>
      <c r="C117" s="465"/>
      <c r="D117" s="465"/>
      <c r="E117" s="465"/>
    </row>
    <row r="118" spans="1:5" x14ac:dyDescent="0.2">
      <c r="A118" s="465"/>
      <c r="B118" s="465"/>
      <c r="C118" s="465"/>
      <c r="D118" s="465"/>
      <c r="E118" s="465"/>
    </row>
    <row r="119" spans="1:5" x14ac:dyDescent="0.2">
      <c r="A119" s="465"/>
      <c r="B119" s="465"/>
      <c r="C119" s="465"/>
      <c r="D119" s="465"/>
      <c r="E119" s="465"/>
    </row>
    <row r="120" spans="1:5" x14ac:dyDescent="0.2">
      <c r="A120" s="465"/>
      <c r="B120" s="465"/>
      <c r="C120" s="465"/>
      <c r="D120" s="465"/>
      <c r="E120" s="465"/>
    </row>
    <row r="121" spans="1:5" x14ac:dyDescent="0.2">
      <c r="A121" s="465"/>
      <c r="B121" s="465"/>
      <c r="C121" s="465"/>
      <c r="D121" s="465"/>
      <c r="E121" s="465"/>
    </row>
    <row r="122" spans="1:5" x14ac:dyDescent="0.2">
      <c r="A122" s="465"/>
      <c r="B122" s="465"/>
      <c r="C122" s="465"/>
      <c r="D122" s="465"/>
      <c r="E122" s="465"/>
    </row>
    <row r="123" spans="1:5" x14ac:dyDescent="0.2">
      <c r="A123" s="465"/>
      <c r="B123" s="465"/>
      <c r="C123" s="465"/>
      <c r="D123" s="465"/>
      <c r="E123" s="465"/>
    </row>
    <row r="124" spans="1:5" x14ac:dyDescent="0.2">
      <c r="A124" s="465"/>
      <c r="B124" s="465"/>
      <c r="C124" s="465"/>
      <c r="D124" s="465"/>
      <c r="E124" s="465"/>
    </row>
    <row r="125" spans="1:5" x14ac:dyDescent="0.2">
      <c r="A125" s="465"/>
      <c r="B125" s="465"/>
      <c r="C125" s="465"/>
      <c r="D125" s="465"/>
      <c r="E125" s="465"/>
    </row>
    <row r="126" spans="1:5" x14ac:dyDescent="0.2">
      <c r="A126" s="465"/>
      <c r="B126" s="465"/>
      <c r="C126" s="465"/>
      <c r="D126" s="465"/>
      <c r="E126" s="465"/>
    </row>
    <row r="127" spans="1:5" x14ac:dyDescent="0.2">
      <c r="A127" s="465"/>
      <c r="B127" s="465"/>
      <c r="C127" s="465"/>
      <c r="D127" s="465"/>
      <c r="E127" s="465"/>
    </row>
    <row r="128" spans="1:5" x14ac:dyDescent="0.2">
      <c r="A128" s="465"/>
      <c r="B128" s="465"/>
      <c r="C128" s="465"/>
      <c r="D128" s="465"/>
      <c r="E128" s="465"/>
    </row>
    <row r="129" spans="1:5" x14ac:dyDescent="0.2">
      <c r="A129" s="465"/>
      <c r="B129" s="465"/>
      <c r="C129" s="465"/>
      <c r="D129" s="465"/>
      <c r="E129" s="465"/>
    </row>
    <row r="130" spans="1:5" x14ac:dyDescent="0.2">
      <c r="A130" s="465"/>
      <c r="B130" s="465"/>
      <c r="C130" s="465"/>
      <c r="D130" s="465"/>
      <c r="E130" s="465"/>
    </row>
    <row r="131" spans="1:5" x14ac:dyDescent="0.2">
      <c r="A131" s="465"/>
      <c r="B131" s="465"/>
      <c r="C131" s="465"/>
      <c r="D131" s="465"/>
      <c r="E131" s="465"/>
    </row>
    <row r="132" spans="1:5" x14ac:dyDescent="0.2">
      <c r="A132" s="465"/>
      <c r="B132" s="465"/>
      <c r="C132" s="465"/>
      <c r="D132" s="465"/>
      <c r="E132" s="465"/>
    </row>
    <row r="133" spans="1:5" x14ac:dyDescent="0.2">
      <c r="A133" s="465"/>
      <c r="B133" s="465"/>
      <c r="C133" s="465"/>
      <c r="D133" s="465"/>
      <c r="E133" s="465"/>
    </row>
    <row r="134" spans="1:5" x14ac:dyDescent="0.2">
      <c r="A134" s="465"/>
      <c r="B134" s="465"/>
      <c r="C134" s="465"/>
      <c r="D134" s="465"/>
      <c r="E134" s="465"/>
    </row>
    <row r="135" spans="1:5" x14ac:dyDescent="0.2">
      <c r="A135" s="465"/>
      <c r="B135" s="465"/>
      <c r="C135" s="465"/>
      <c r="D135" s="465"/>
      <c r="E135" s="465"/>
    </row>
    <row r="136" spans="1:5" x14ac:dyDescent="0.2">
      <c r="A136" s="465"/>
      <c r="B136" s="465"/>
      <c r="C136" s="465"/>
      <c r="D136" s="465"/>
      <c r="E136" s="465"/>
    </row>
    <row r="137" spans="1:5" x14ac:dyDescent="0.2">
      <c r="A137" s="465"/>
      <c r="B137" s="465"/>
      <c r="C137" s="465"/>
      <c r="D137" s="465"/>
      <c r="E137" s="465"/>
    </row>
    <row r="138" spans="1:5" x14ac:dyDescent="0.2">
      <c r="A138" s="465"/>
      <c r="B138" s="465"/>
      <c r="C138" s="465"/>
      <c r="D138" s="465"/>
      <c r="E138" s="465"/>
    </row>
    <row r="139" spans="1:5" x14ac:dyDescent="0.2">
      <c r="A139" s="465"/>
      <c r="B139" s="465"/>
      <c r="C139" s="465"/>
      <c r="D139" s="465"/>
      <c r="E139" s="465"/>
    </row>
    <row r="140" spans="1:5" x14ac:dyDescent="0.2">
      <c r="A140" s="465"/>
      <c r="B140" s="465"/>
      <c r="C140" s="465"/>
      <c r="D140" s="465"/>
      <c r="E140" s="465"/>
    </row>
    <row r="141" spans="1:5" x14ac:dyDescent="0.2">
      <c r="A141" s="465"/>
      <c r="B141" s="465"/>
      <c r="C141" s="465"/>
      <c r="D141" s="465"/>
      <c r="E141" s="465"/>
    </row>
    <row r="142" spans="1:5" x14ac:dyDescent="0.2">
      <c r="A142" s="465"/>
      <c r="B142" s="465"/>
      <c r="C142" s="465"/>
      <c r="D142" s="465"/>
      <c r="E142" s="465"/>
    </row>
    <row r="143" spans="1:5" x14ac:dyDescent="0.2">
      <c r="A143" s="465"/>
      <c r="B143" s="465"/>
      <c r="C143" s="465"/>
      <c r="D143" s="465"/>
      <c r="E143" s="465"/>
    </row>
    <row r="144" spans="1:5" x14ac:dyDescent="0.2">
      <c r="A144" s="465"/>
      <c r="B144" s="465"/>
      <c r="C144" s="465"/>
      <c r="D144" s="465"/>
      <c r="E144" s="465"/>
    </row>
    <row r="145" spans="1:5" x14ac:dyDescent="0.2">
      <c r="A145" s="465"/>
      <c r="B145" s="465"/>
      <c r="C145" s="465"/>
      <c r="D145" s="465"/>
      <c r="E145" s="465"/>
    </row>
    <row r="146" spans="1:5" x14ac:dyDescent="0.2">
      <c r="A146" s="465"/>
      <c r="B146" s="465"/>
      <c r="C146" s="465"/>
      <c r="D146" s="465"/>
      <c r="E146" s="465"/>
    </row>
    <row r="147" spans="1:5" x14ac:dyDescent="0.2">
      <c r="A147" s="465"/>
      <c r="B147" s="465"/>
      <c r="C147" s="465"/>
      <c r="D147" s="465"/>
      <c r="E147" s="465"/>
    </row>
    <row r="148" spans="1:5" x14ac:dyDescent="0.2">
      <c r="A148" s="465"/>
      <c r="B148" s="465"/>
      <c r="C148" s="465"/>
      <c r="D148" s="465"/>
      <c r="E148" s="465"/>
    </row>
    <row r="149" spans="1:5" x14ac:dyDescent="0.2">
      <c r="A149" s="465"/>
      <c r="B149" s="465"/>
      <c r="C149" s="465"/>
      <c r="D149" s="465"/>
      <c r="E149" s="465"/>
    </row>
    <row r="150" spans="1:5" x14ac:dyDescent="0.2">
      <c r="A150" s="465"/>
      <c r="B150" s="465"/>
      <c r="C150" s="465"/>
      <c r="D150" s="465"/>
      <c r="E150" s="465"/>
    </row>
    <row r="151" spans="1:5" x14ac:dyDescent="0.2">
      <c r="A151" s="465"/>
      <c r="B151" s="465"/>
      <c r="C151" s="465"/>
      <c r="D151" s="465"/>
      <c r="E151" s="465"/>
    </row>
    <row r="152" spans="1:5" x14ac:dyDescent="0.2">
      <c r="A152" s="465"/>
      <c r="B152" s="465"/>
      <c r="C152" s="465"/>
      <c r="D152" s="465"/>
      <c r="E152" s="465"/>
    </row>
    <row r="153" spans="1:5" x14ac:dyDescent="0.2">
      <c r="A153" s="465"/>
      <c r="B153" s="465"/>
      <c r="C153" s="465"/>
      <c r="D153" s="465"/>
      <c r="E153" s="465"/>
    </row>
    <row r="154" spans="1:5" x14ac:dyDescent="0.2">
      <c r="A154" s="465"/>
      <c r="B154" s="465"/>
      <c r="C154" s="465"/>
      <c r="D154" s="465"/>
      <c r="E154" s="465"/>
    </row>
    <row r="155" spans="1:5" x14ac:dyDescent="0.2">
      <c r="A155" s="465"/>
      <c r="B155" s="465"/>
      <c r="C155" s="465"/>
      <c r="D155" s="465"/>
      <c r="E155" s="465"/>
    </row>
    <row r="156" spans="1:5" x14ac:dyDescent="0.2">
      <c r="A156" s="465"/>
      <c r="B156" s="465"/>
      <c r="C156" s="465"/>
      <c r="D156" s="465"/>
      <c r="E156" s="465"/>
    </row>
    <row r="157" spans="1:5" x14ac:dyDescent="0.2">
      <c r="A157" s="465"/>
      <c r="B157" s="465"/>
      <c r="C157" s="465"/>
      <c r="D157" s="465"/>
      <c r="E157" s="465"/>
    </row>
    <row r="158" spans="1:5" x14ac:dyDescent="0.2">
      <c r="A158" s="465"/>
      <c r="B158" s="465"/>
      <c r="C158" s="465"/>
      <c r="D158" s="465"/>
      <c r="E158" s="465"/>
    </row>
    <row r="159" spans="1:5" x14ac:dyDescent="0.2">
      <c r="A159" s="465"/>
      <c r="B159" s="465"/>
      <c r="C159" s="465"/>
      <c r="D159" s="465"/>
      <c r="E159" s="465"/>
    </row>
    <row r="160" spans="1:5" x14ac:dyDescent="0.2">
      <c r="A160" s="465"/>
      <c r="B160" s="465"/>
      <c r="C160" s="465"/>
      <c r="D160" s="465"/>
      <c r="E160" s="465"/>
    </row>
    <row r="161" spans="1:5" x14ac:dyDescent="0.2">
      <c r="A161" s="465"/>
      <c r="B161" s="465"/>
      <c r="C161" s="465"/>
      <c r="D161" s="465"/>
      <c r="E161" s="465"/>
    </row>
    <row r="162" spans="1:5" x14ac:dyDescent="0.2">
      <c r="A162" s="465"/>
      <c r="B162" s="465"/>
      <c r="C162" s="465"/>
      <c r="D162" s="465"/>
      <c r="E162" s="465"/>
    </row>
    <row r="163" spans="1:5" x14ac:dyDescent="0.2">
      <c r="A163" s="465"/>
      <c r="B163" s="465"/>
      <c r="C163" s="465"/>
      <c r="D163" s="465"/>
      <c r="E163" s="465"/>
    </row>
    <row r="164" spans="1:5" x14ac:dyDescent="0.2">
      <c r="A164" s="465"/>
      <c r="B164" s="465"/>
      <c r="C164" s="465"/>
      <c r="D164" s="465"/>
      <c r="E164" s="465"/>
    </row>
    <row r="165" spans="1:5" x14ac:dyDescent="0.2">
      <c r="A165" s="465"/>
      <c r="B165" s="465"/>
      <c r="C165" s="465"/>
      <c r="D165" s="465"/>
      <c r="E165" s="465"/>
    </row>
    <row r="166" spans="1:5" x14ac:dyDescent="0.2">
      <c r="A166" s="465"/>
      <c r="B166" s="465"/>
      <c r="C166" s="465"/>
      <c r="D166" s="465"/>
      <c r="E166" s="465"/>
    </row>
    <row r="167" spans="1:5" x14ac:dyDescent="0.2">
      <c r="A167" s="465"/>
      <c r="B167" s="465"/>
      <c r="C167" s="465"/>
      <c r="D167" s="465"/>
      <c r="E167" s="465"/>
    </row>
    <row r="168" spans="1:5" x14ac:dyDescent="0.2">
      <c r="A168" s="465"/>
      <c r="B168" s="465"/>
      <c r="C168" s="465"/>
      <c r="D168" s="465"/>
      <c r="E168" s="465"/>
    </row>
    <row r="169" spans="1:5" x14ac:dyDescent="0.2">
      <c r="A169" s="465"/>
      <c r="B169" s="465"/>
      <c r="C169" s="465"/>
      <c r="D169" s="465"/>
      <c r="E169" s="465"/>
    </row>
    <row r="170" spans="1:5" x14ac:dyDescent="0.2">
      <c r="A170" s="465"/>
      <c r="B170" s="465"/>
      <c r="C170" s="465"/>
      <c r="D170" s="465"/>
      <c r="E170" s="465"/>
    </row>
    <row r="171" spans="1:5" x14ac:dyDescent="0.2">
      <c r="A171" s="465"/>
      <c r="B171" s="465"/>
      <c r="C171" s="465"/>
      <c r="D171" s="465"/>
      <c r="E171" s="465"/>
    </row>
    <row r="172" spans="1:5" x14ac:dyDescent="0.2">
      <c r="A172" s="465"/>
      <c r="B172" s="465"/>
      <c r="C172" s="465"/>
      <c r="D172" s="465"/>
      <c r="E172" s="465"/>
    </row>
    <row r="173" spans="1:5" x14ac:dyDescent="0.2">
      <c r="A173" s="465"/>
      <c r="B173" s="465"/>
      <c r="C173" s="465"/>
      <c r="D173" s="465"/>
      <c r="E173" s="465"/>
    </row>
    <row r="174" spans="1:5" x14ac:dyDescent="0.2">
      <c r="A174" s="465"/>
      <c r="B174" s="465"/>
      <c r="C174" s="465"/>
      <c r="D174" s="465"/>
      <c r="E174" s="465"/>
    </row>
    <row r="175" spans="1:5" x14ac:dyDescent="0.2">
      <c r="A175" s="465"/>
      <c r="B175" s="465"/>
      <c r="C175" s="465"/>
      <c r="D175" s="465"/>
      <c r="E175" s="465"/>
    </row>
    <row r="176" spans="1:5" x14ac:dyDescent="0.2">
      <c r="A176" s="465"/>
      <c r="B176" s="465"/>
      <c r="C176" s="465"/>
      <c r="D176" s="465"/>
      <c r="E176" s="465"/>
    </row>
    <row r="177" spans="1:5" x14ac:dyDescent="0.2">
      <c r="A177" s="465"/>
      <c r="B177" s="465"/>
      <c r="C177" s="465"/>
      <c r="D177" s="465"/>
      <c r="E177" s="465"/>
    </row>
    <row r="178" spans="1:5" x14ac:dyDescent="0.2">
      <c r="A178" s="465"/>
      <c r="B178" s="465"/>
      <c r="C178" s="465"/>
      <c r="D178" s="465"/>
      <c r="E178" s="465"/>
    </row>
    <row r="179" spans="1:5" x14ac:dyDescent="0.2">
      <c r="A179" s="465"/>
      <c r="B179" s="465"/>
      <c r="C179" s="465"/>
      <c r="D179" s="465"/>
      <c r="E179" s="465"/>
    </row>
    <row r="180" spans="1:5" x14ac:dyDescent="0.2">
      <c r="A180" s="465"/>
      <c r="B180" s="465"/>
      <c r="C180" s="465"/>
      <c r="D180" s="465"/>
      <c r="E180" s="465"/>
    </row>
    <row r="181" spans="1:5" x14ac:dyDescent="0.2">
      <c r="A181" s="465"/>
      <c r="B181" s="465"/>
      <c r="C181" s="465"/>
      <c r="D181" s="465"/>
      <c r="E181" s="465"/>
    </row>
    <row r="182" spans="1:5" x14ac:dyDescent="0.2">
      <c r="A182" s="465"/>
      <c r="B182" s="465"/>
      <c r="C182" s="465"/>
      <c r="D182" s="465"/>
      <c r="E182" s="465"/>
    </row>
    <row r="183" spans="1:5" x14ac:dyDescent="0.2">
      <c r="A183" s="465"/>
      <c r="B183" s="465"/>
      <c r="C183" s="465"/>
      <c r="D183" s="465"/>
      <c r="E183" s="465"/>
    </row>
    <row r="184" spans="1:5" x14ac:dyDescent="0.2">
      <c r="A184" s="465"/>
      <c r="B184" s="465"/>
      <c r="C184" s="465"/>
      <c r="D184" s="465"/>
      <c r="E184" s="465"/>
    </row>
    <row r="185" spans="1:5" x14ac:dyDescent="0.2">
      <c r="A185" s="465"/>
      <c r="B185" s="465"/>
      <c r="C185" s="465"/>
      <c r="D185" s="465"/>
      <c r="E185" s="465"/>
    </row>
    <row r="186" spans="1:5" x14ac:dyDescent="0.2">
      <c r="A186" s="465"/>
      <c r="B186" s="465"/>
      <c r="C186" s="465"/>
      <c r="D186" s="465"/>
      <c r="E186" s="465"/>
    </row>
    <row r="187" spans="1:5" x14ac:dyDescent="0.2">
      <c r="A187" s="465"/>
      <c r="B187" s="465"/>
      <c r="C187" s="465"/>
      <c r="D187" s="465"/>
      <c r="E187" s="465"/>
    </row>
    <row r="188" spans="1:5" x14ac:dyDescent="0.2">
      <c r="A188" s="465"/>
      <c r="B188" s="465"/>
      <c r="C188" s="465"/>
      <c r="D188" s="465"/>
      <c r="E188" s="465"/>
    </row>
    <row r="189" spans="1:5" x14ac:dyDescent="0.2">
      <c r="A189" s="465"/>
      <c r="B189" s="465"/>
      <c r="C189" s="465"/>
      <c r="D189" s="465"/>
      <c r="E189" s="465"/>
    </row>
    <row r="190" spans="1:5" x14ac:dyDescent="0.2">
      <c r="A190" s="465"/>
      <c r="B190" s="465"/>
      <c r="C190" s="465"/>
      <c r="D190" s="465"/>
      <c r="E190" s="465"/>
    </row>
    <row r="191" spans="1:5" x14ac:dyDescent="0.2">
      <c r="A191" s="465"/>
      <c r="B191" s="465"/>
      <c r="C191" s="465"/>
      <c r="D191" s="465"/>
      <c r="E191" s="465"/>
    </row>
    <row r="192" spans="1:5" x14ac:dyDescent="0.2">
      <c r="A192" s="465"/>
      <c r="B192" s="465"/>
      <c r="C192" s="465"/>
      <c r="D192" s="465"/>
      <c r="E192" s="465"/>
    </row>
    <row r="193" spans="1:5" x14ac:dyDescent="0.2">
      <c r="A193" s="465"/>
      <c r="B193" s="465"/>
      <c r="C193" s="465"/>
      <c r="D193" s="465"/>
      <c r="E193" s="465"/>
    </row>
    <row r="194" spans="1:5" x14ac:dyDescent="0.2">
      <c r="A194" s="465"/>
      <c r="B194" s="465"/>
      <c r="C194" s="465"/>
      <c r="D194" s="465"/>
      <c r="E194" s="465"/>
    </row>
    <row r="195" spans="1:5" x14ac:dyDescent="0.2">
      <c r="A195" s="465"/>
      <c r="B195" s="465"/>
      <c r="C195" s="465"/>
      <c r="D195" s="465"/>
      <c r="E195" s="465"/>
    </row>
    <row r="196" spans="1:5" x14ac:dyDescent="0.2">
      <c r="A196" s="465"/>
      <c r="B196" s="465"/>
      <c r="C196" s="465"/>
      <c r="D196" s="465"/>
      <c r="E196" s="465"/>
    </row>
    <row r="197" spans="1:5" x14ac:dyDescent="0.2">
      <c r="A197" s="465"/>
      <c r="B197" s="465"/>
      <c r="C197" s="465"/>
      <c r="D197" s="465"/>
      <c r="E197" s="465"/>
    </row>
    <row r="198" spans="1:5" x14ac:dyDescent="0.2">
      <c r="A198" s="465"/>
      <c r="B198" s="465"/>
      <c r="C198" s="465"/>
      <c r="D198" s="465"/>
      <c r="E198" s="465"/>
    </row>
    <row r="199" spans="1:5" x14ac:dyDescent="0.2">
      <c r="A199" s="465"/>
      <c r="B199" s="465"/>
      <c r="C199" s="465"/>
      <c r="D199" s="465"/>
      <c r="E199" s="465"/>
    </row>
    <row r="200" spans="1:5" x14ac:dyDescent="0.2">
      <c r="A200" s="465"/>
      <c r="B200" s="465"/>
      <c r="C200" s="465"/>
      <c r="D200" s="465"/>
      <c r="E200" s="465"/>
    </row>
    <row r="201" spans="1:5" x14ac:dyDescent="0.2">
      <c r="A201" s="465"/>
      <c r="B201" s="465"/>
      <c r="C201" s="465"/>
      <c r="D201" s="465"/>
      <c r="E201" s="465"/>
    </row>
    <row r="202" spans="1:5" x14ac:dyDescent="0.2">
      <c r="A202" s="465"/>
      <c r="B202" s="465"/>
      <c r="C202" s="465"/>
      <c r="D202" s="465"/>
      <c r="E202" s="465"/>
    </row>
    <row r="203" spans="1:5" x14ac:dyDescent="0.2">
      <c r="A203" s="465"/>
      <c r="B203" s="465"/>
      <c r="C203" s="465"/>
      <c r="D203" s="465"/>
      <c r="E203" s="465"/>
    </row>
    <row r="204" spans="1:5" x14ac:dyDescent="0.2">
      <c r="A204" s="465"/>
      <c r="B204" s="465"/>
      <c r="C204" s="465"/>
      <c r="D204" s="465"/>
      <c r="E204" s="465"/>
    </row>
    <row r="205" spans="1:5" x14ac:dyDescent="0.2">
      <c r="A205" s="465"/>
      <c r="B205" s="465"/>
      <c r="C205" s="465"/>
      <c r="D205" s="465"/>
      <c r="E205" s="465"/>
    </row>
    <row r="206" spans="1:5" x14ac:dyDescent="0.2">
      <c r="A206" s="465"/>
      <c r="B206" s="465"/>
      <c r="C206" s="465"/>
      <c r="D206" s="465"/>
      <c r="E206" s="465"/>
    </row>
    <row r="207" spans="1:5" x14ac:dyDescent="0.2">
      <c r="A207" s="465"/>
      <c r="B207" s="465"/>
      <c r="C207" s="465"/>
      <c r="D207" s="465"/>
      <c r="E207" s="465"/>
    </row>
    <row r="208" spans="1:5" x14ac:dyDescent="0.2">
      <c r="A208" s="465"/>
      <c r="B208" s="465"/>
      <c r="C208" s="465"/>
      <c r="D208" s="465"/>
      <c r="E208" s="465"/>
    </row>
    <row r="209" spans="1:5" x14ac:dyDescent="0.2">
      <c r="A209" s="465"/>
      <c r="B209" s="465"/>
      <c r="C209" s="465"/>
      <c r="D209" s="465"/>
      <c r="E209" s="465"/>
    </row>
    <row r="210" spans="1:5" x14ac:dyDescent="0.2">
      <c r="A210" s="465"/>
      <c r="B210" s="465"/>
      <c r="C210" s="465"/>
      <c r="D210" s="465"/>
      <c r="E210" s="465"/>
    </row>
    <row r="211" spans="1:5" x14ac:dyDescent="0.2">
      <c r="A211" s="465"/>
      <c r="B211" s="465"/>
      <c r="C211" s="465"/>
      <c r="D211" s="465"/>
      <c r="E211" s="465"/>
    </row>
    <row r="212" spans="1:5" x14ac:dyDescent="0.2">
      <c r="A212" s="465"/>
      <c r="B212" s="465"/>
      <c r="C212" s="465"/>
      <c r="D212" s="465"/>
      <c r="E212" s="465"/>
    </row>
    <row r="213" spans="1:5" x14ac:dyDescent="0.2">
      <c r="A213" s="465"/>
      <c r="B213" s="465"/>
      <c r="C213" s="465"/>
      <c r="D213" s="465"/>
      <c r="E213" s="465"/>
    </row>
    <row r="214" spans="1:5" x14ac:dyDescent="0.2">
      <c r="A214" s="465"/>
      <c r="B214" s="465"/>
      <c r="C214" s="465"/>
      <c r="D214" s="465"/>
      <c r="E214" s="465"/>
    </row>
    <row r="215" spans="1:5" x14ac:dyDescent="0.2">
      <c r="A215" s="465"/>
      <c r="B215" s="465"/>
      <c r="C215" s="465"/>
      <c r="D215" s="465"/>
      <c r="E215" s="465"/>
    </row>
    <row r="216" spans="1:5" x14ac:dyDescent="0.2">
      <c r="A216" s="465"/>
      <c r="B216" s="465"/>
      <c r="C216" s="465"/>
      <c r="D216" s="465"/>
      <c r="E216" s="465"/>
    </row>
    <row r="217" spans="1:5" x14ac:dyDescent="0.2">
      <c r="A217" s="465"/>
      <c r="B217" s="465"/>
      <c r="C217" s="465"/>
      <c r="D217" s="465"/>
      <c r="E217" s="465"/>
    </row>
    <row r="218" spans="1:5" x14ac:dyDescent="0.2">
      <c r="A218" s="465"/>
      <c r="B218" s="465"/>
      <c r="C218" s="465"/>
      <c r="D218" s="465"/>
      <c r="E218" s="465"/>
    </row>
    <row r="219" spans="1:5" x14ac:dyDescent="0.2">
      <c r="A219" s="465"/>
      <c r="B219" s="465"/>
      <c r="C219" s="465"/>
      <c r="D219" s="465"/>
      <c r="E219" s="465"/>
    </row>
    <row r="220" spans="1:5" x14ac:dyDescent="0.2">
      <c r="A220" s="465"/>
      <c r="B220" s="465"/>
      <c r="C220" s="465"/>
      <c r="D220" s="465"/>
      <c r="E220" s="465"/>
    </row>
    <row r="221" spans="1:5" x14ac:dyDescent="0.2">
      <c r="A221" s="465"/>
      <c r="B221" s="465"/>
      <c r="C221" s="465"/>
      <c r="D221" s="465"/>
      <c r="E221" s="465"/>
    </row>
    <row r="222" spans="1:5" x14ac:dyDescent="0.2">
      <c r="A222" s="465"/>
      <c r="B222" s="465"/>
      <c r="C222" s="465"/>
      <c r="D222" s="465"/>
      <c r="E222" s="465"/>
    </row>
    <row r="223" spans="1:5" x14ac:dyDescent="0.2">
      <c r="A223" s="465"/>
      <c r="B223" s="465"/>
      <c r="C223" s="465"/>
      <c r="D223" s="465"/>
      <c r="E223" s="465"/>
    </row>
    <row r="224" spans="1:5" x14ac:dyDescent="0.2">
      <c r="A224" s="465"/>
      <c r="B224" s="465"/>
      <c r="C224" s="465"/>
      <c r="D224" s="465"/>
      <c r="E224" s="465"/>
    </row>
    <row r="225" spans="1:5" x14ac:dyDescent="0.2">
      <c r="A225" s="465"/>
      <c r="B225" s="465"/>
      <c r="C225" s="465"/>
      <c r="D225" s="465"/>
      <c r="E225" s="465"/>
    </row>
    <row r="226" spans="1:5" x14ac:dyDescent="0.2">
      <c r="A226" s="465"/>
      <c r="B226" s="465"/>
      <c r="C226" s="465"/>
      <c r="D226" s="465"/>
      <c r="E226" s="465"/>
    </row>
    <row r="227" spans="1:5" x14ac:dyDescent="0.2">
      <c r="A227" s="465"/>
      <c r="B227" s="465"/>
      <c r="C227" s="465"/>
      <c r="D227" s="465"/>
      <c r="E227" s="465"/>
    </row>
    <row r="228" spans="1:5" x14ac:dyDescent="0.2">
      <c r="A228" s="465"/>
      <c r="B228" s="465"/>
      <c r="C228" s="465"/>
      <c r="D228" s="465"/>
      <c r="E228" s="465"/>
    </row>
    <row r="229" spans="1:5" x14ac:dyDescent="0.2">
      <c r="A229" s="465"/>
      <c r="B229" s="465"/>
      <c r="C229" s="465"/>
      <c r="D229" s="465"/>
      <c r="E229" s="465"/>
    </row>
    <row r="230" spans="1:5" x14ac:dyDescent="0.2">
      <c r="A230" s="465"/>
      <c r="B230" s="465"/>
      <c r="C230" s="465"/>
      <c r="D230" s="465"/>
      <c r="E230" s="465"/>
    </row>
    <row r="231" spans="1:5" x14ac:dyDescent="0.2">
      <c r="A231" s="465"/>
      <c r="B231" s="465"/>
      <c r="C231" s="465"/>
      <c r="D231" s="465"/>
      <c r="E231" s="465"/>
    </row>
    <row r="232" spans="1:5" x14ac:dyDescent="0.2">
      <c r="A232" s="465"/>
      <c r="B232" s="465"/>
      <c r="C232" s="465"/>
      <c r="D232" s="465"/>
      <c r="E232" s="465"/>
    </row>
    <row r="233" spans="1:5" x14ac:dyDescent="0.2">
      <c r="A233" s="465"/>
      <c r="B233" s="465"/>
      <c r="C233" s="465"/>
      <c r="D233" s="465"/>
      <c r="E233" s="465"/>
    </row>
    <row r="234" spans="1:5" x14ac:dyDescent="0.2">
      <c r="A234" s="465"/>
      <c r="B234" s="465"/>
      <c r="C234" s="465"/>
      <c r="D234" s="465"/>
      <c r="E234" s="465"/>
    </row>
    <row r="235" spans="1:5" x14ac:dyDescent="0.2">
      <c r="A235" s="465"/>
      <c r="B235" s="465"/>
      <c r="C235" s="465"/>
      <c r="D235" s="465"/>
      <c r="E235" s="465"/>
    </row>
    <row r="236" spans="1:5" x14ac:dyDescent="0.2">
      <c r="A236" s="465"/>
      <c r="B236" s="465"/>
      <c r="C236" s="465"/>
      <c r="D236" s="465"/>
      <c r="E236" s="465"/>
    </row>
    <row r="237" spans="1:5" x14ac:dyDescent="0.2">
      <c r="A237" s="465"/>
      <c r="B237" s="465"/>
      <c r="C237" s="465"/>
      <c r="D237" s="465"/>
      <c r="E237" s="465"/>
    </row>
    <row r="238" spans="1:5" x14ac:dyDescent="0.2">
      <c r="A238" s="465"/>
      <c r="B238" s="465"/>
      <c r="C238" s="465"/>
      <c r="D238" s="465"/>
      <c r="E238" s="465"/>
    </row>
    <row r="239" spans="1:5" x14ac:dyDescent="0.2">
      <c r="A239" s="465"/>
      <c r="B239" s="465"/>
      <c r="C239" s="465"/>
      <c r="D239" s="465"/>
      <c r="E239" s="465"/>
    </row>
    <row r="240" spans="1:5" x14ac:dyDescent="0.2">
      <c r="A240" s="465"/>
      <c r="B240" s="465"/>
      <c r="C240" s="465"/>
      <c r="D240" s="465"/>
      <c r="E240" s="465"/>
    </row>
    <row r="241" spans="1:5" x14ac:dyDescent="0.2">
      <c r="A241" s="465"/>
      <c r="B241" s="465"/>
      <c r="C241" s="465"/>
      <c r="D241" s="465"/>
      <c r="E241" s="465"/>
    </row>
    <row r="242" spans="1:5" x14ac:dyDescent="0.2">
      <c r="A242" s="465"/>
      <c r="B242" s="465"/>
      <c r="C242" s="465"/>
      <c r="D242" s="465"/>
      <c r="E242" s="465"/>
    </row>
    <row r="243" spans="1:5" x14ac:dyDescent="0.2">
      <c r="A243" s="465"/>
      <c r="B243" s="465"/>
      <c r="C243" s="465"/>
      <c r="D243" s="465"/>
      <c r="E243" s="465"/>
    </row>
    <row r="244" spans="1:5" x14ac:dyDescent="0.2">
      <c r="A244" s="465"/>
      <c r="B244" s="465"/>
      <c r="C244" s="465"/>
      <c r="D244" s="465"/>
      <c r="E244" s="465"/>
    </row>
    <row r="245" spans="1:5" x14ac:dyDescent="0.2">
      <c r="A245" s="465"/>
      <c r="B245" s="465"/>
      <c r="C245" s="465"/>
      <c r="D245" s="465"/>
      <c r="E245" s="465"/>
    </row>
    <row r="246" spans="1:5" x14ac:dyDescent="0.2">
      <c r="A246" s="465"/>
      <c r="B246" s="465"/>
      <c r="C246" s="465"/>
      <c r="D246" s="465"/>
      <c r="E246" s="465"/>
    </row>
    <row r="247" spans="1:5" x14ac:dyDescent="0.2">
      <c r="A247" s="465"/>
      <c r="B247" s="465"/>
      <c r="C247" s="465"/>
      <c r="D247" s="465"/>
      <c r="E247" s="465"/>
    </row>
    <row r="248" spans="1:5" x14ac:dyDescent="0.2">
      <c r="A248" s="465"/>
      <c r="B248" s="465"/>
      <c r="C248" s="465"/>
      <c r="D248" s="465"/>
      <c r="E248" s="465"/>
    </row>
    <row r="249" spans="1:5" x14ac:dyDescent="0.2">
      <c r="A249" s="465"/>
      <c r="B249" s="465"/>
      <c r="C249" s="465"/>
      <c r="D249" s="465"/>
      <c r="E249" s="465"/>
    </row>
    <row r="250" spans="1:5" x14ac:dyDescent="0.2">
      <c r="A250" s="465"/>
      <c r="B250" s="465"/>
      <c r="C250" s="465"/>
      <c r="D250" s="465"/>
      <c r="E250" s="465"/>
    </row>
    <row r="251" spans="1:5" x14ac:dyDescent="0.2">
      <c r="A251" s="465"/>
      <c r="B251" s="465"/>
      <c r="C251" s="465"/>
      <c r="D251" s="465"/>
      <c r="E251" s="465"/>
    </row>
    <row r="252" spans="1:5" x14ac:dyDescent="0.2">
      <c r="A252" s="465"/>
      <c r="B252" s="465"/>
      <c r="C252" s="465"/>
      <c r="D252" s="465"/>
      <c r="E252" s="465"/>
    </row>
    <row r="253" spans="1:5" x14ac:dyDescent="0.2">
      <c r="A253" s="465"/>
      <c r="B253" s="465"/>
      <c r="C253" s="465"/>
      <c r="D253" s="465"/>
      <c r="E253" s="465"/>
    </row>
    <row r="254" spans="1:5" x14ac:dyDescent="0.2">
      <c r="A254" s="465"/>
      <c r="B254" s="465"/>
      <c r="C254" s="465"/>
      <c r="D254" s="465"/>
      <c r="E254" s="465"/>
    </row>
    <row r="255" spans="1:5" x14ac:dyDescent="0.2">
      <c r="A255" s="465"/>
      <c r="B255" s="465"/>
      <c r="C255" s="465"/>
      <c r="D255" s="465"/>
      <c r="E255" s="465"/>
    </row>
    <row r="256" spans="1:5" x14ac:dyDescent="0.2">
      <c r="A256" s="465"/>
      <c r="B256" s="465"/>
      <c r="C256" s="465"/>
      <c r="D256" s="465"/>
      <c r="E256" s="465"/>
    </row>
    <row r="257" spans="1:5" x14ac:dyDescent="0.2">
      <c r="A257" s="465"/>
      <c r="B257" s="465"/>
      <c r="C257" s="465"/>
      <c r="D257" s="465"/>
      <c r="E257" s="465"/>
    </row>
    <row r="258" spans="1:5" x14ac:dyDescent="0.2">
      <c r="A258" s="465"/>
      <c r="B258" s="465"/>
      <c r="C258" s="465"/>
      <c r="D258" s="465"/>
      <c r="E258" s="465"/>
    </row>
    <row r="259" spans="1:5" x14ac:dyDescent="0.2">
      <c r="A259" s="465"/>
      <c r="B259" s="465"/>
      <c r="C259" s="465"/>
      <c r="D259" s="465"/>
      <c r="E259" s="465"/>
    </row>
    <row r="260" spans="1:5" x14ac:dyDescent="0.2">
      <c r="A260" s="465"/>
      <c r="B260" s="465"/>
      <c r="C260" s="465"/>
      <c r="D260" s="465"/>
      <c r="E260" s="465"/>
    </row>
    <row r="261" spans="1:5" x14ac:dyDescent="0.2">
      <c r="A261" s="465"/>
      <c r="B261" s="465"/>
      <c r="C261" s="465"/>
      <c r="D261" s="465"/>
      <c r="E261" s="465"/>
    </row>
    <row r="262" spans="1:5" x14ac:dyDescent="0.2">
      <c r="A262" s="465"/>
      <c r="B262" s="465"/>
      <c r="C262" s="465"/>
      <c r="D262" s="465"/>
      <c r="E262" s="465"/>
    </row>
    <row r="263" spans="1:5" x14ac:dyDescent="0.2">
      <c r="A263" s="465"/>
      <c r="B263" s="465"/>
      <c r="C263" s="465"/>
      <c r="D263" s="465"/>
      <c r="E263" s="465"/>
    </row>
    <row r="264" spans="1:5" x14ac:dyDescent="0.2">
      <c r="A264" s="465"/>
      <c r="B264" s="465"/>
      <c r="C264" s="465"/>
      <c r="D264" s="465"/>
      <c r="E264" s="465"/>
    </row>
    <row r="265" spans="1:5" x14ac:dyDescent="0.2">
      <c r="A265" s="465"/>
      <c r="B265" s="465"/>
      <c r="C265" s="465"/>
      <c r="D265" s="465"/>
      <c r="E265" s="465"/>
    </row>
    <row r="266" spans="1:5" x14ac:dyDescent="0.2">
      <c r="A266" s="465"/>
      <c r="B266" s="465"/>
      <c r="C266" s="465"/>
      <c r="D266" s="465"/>
      <c r="E266" s="465"/>
    </row>
    <row r="267" spans="1:5" x14ac:dyDescent="0.2">
      <c r="A267" s="465"/>
      <c r="B267" s="465"/>
      <c r="C267" s="465"/>
      <c r="D267" s="465"/>
      <c r="E267" s="465"/>
    </row>
    <row r="268" spans="1:5" x14ac:dyDescent="0.2">
      <c r="A268" s="465"/>
      <c r="B268" s="465"/>
      <c r="C268" s="465"/>
      <c r="D268" s="465"/>
      <c r="E268" s="465"/>
    </row>
    <row r="269" spans="1:5" x14ac:dyDescent="0.2">
      <c r="A269" s="465"/>
      <c r="B269" s="465"/>
      <c r="C269" s="465"/>
      <c r="D269" s="465"/>
      <c r="E269" s="465"/>
    </row>
    <row r="270" spans="1:5" x14ac:dyDescent="0.2">
      <c r="A270" s="465"/>
      <c r="B270" s="465"/>
      <c r="C270" s="465"/>
      <c r="D270" s="465"/>
      <c r="E270" s="465"/>
    </row>
    <row r="271" spans="1:5" x14ac:dyDescent="0.2">
      <c r="A271" s="465"/>
      <c r="B271" s="465"/>
      <c r="C271" s="465"/>
      <c r="D271" s="465"/>
      <c r="E271" s="465"/>
    </row>
    <row r="272" spans="1:5" x14ac:dyDescent="0.2">
      <c r="A272" s="465"/>
      <c r="B272" s="465"/>
      <c r="C272" s="465"/>
      <c r="D272" s="465"/>
      <c r="E272" s="465"/>
    </row>
    <row r="273" spans="1:5" x14ac:dyDescent="0.2">
      <c r="A273" s="465"/>
      <c r="B273" s="465"/>
      <c r="C273" s="465"/>
      <c r="D273" s="465"/>
      <c r="E273" s="465"/>
    </row>
    <row r="274" spans="1:5" x14ac:dyDescent="0.2">
      <c r="A274" s="465"/>
      <c r="B274" s="465"/>
      <c r="C274" s="465"/>
      <c r="D274" s="465"/>
      <c r="E274" s="465"/>
    </row>
    <row r="275" spans="1:5" x14ac:dyDescent="0.2">
      <c r="A275" s="465"/>
      <c r="B275" s="465"/>
      <c r="C275" s="465"/>
      <c r="D275" s="465"/>
      <c r="E275" s="465"/>
    </row>
    <row r="276" spans="1:5" x14ac:dyDescent="0.2">
      <c r="A276" s="465"/>
      <c r="B276" s="465"/>
      <c r="C276" s="465"/>
      <c r="D276" s="465"/>
      <c r="E276" s="465"/>
    </row>
    <row r="277" spans="1:5" x14ac:dyDescent="0.2">
      <c r="A277" s="465"/>
      <c r="B277" s="465"/>
      <c r="C277" s="465"/>
      <c r="D277" s="465"/>
      <c r="E277" s="465"/>
    </row>
    <row r="278" spans="1:5" x14ac:dyDescent="0.2">
      <c r="A278" s="465"/>
      <c r="B278" s="465"/>
      <c r="C278" s="465"/>
      <c r="D278" s="465"/>
      <c r="E278" s="465"/>
    </row>
    <row r="279" spans="1:5" x14ac:dyDescent="0.2">
      <c r="A279" s="465"/>
      <c r="B279" s="465"/>
      <c r="C279" s="465"/>
      <c r="D279" s="465"/>
      <c r="E279" s="465"/>
    </row>
    <row r="280" spans="1:5" x14ac:dyDescent="0.2">
      <c r="A280" s="465"/>
      <c r="B280" s="465"/>
      <c r="C280" s="465"/>
      <c r="D280" s="465"/>
      <c r="E280" s="465"/>
    </row>
    <row r="281" spans="1:5" x14ac:dyDescent="0.2">
      <c r="A281" s="465"/>
      <c r="B281" s="465"/>
      <c r="C281" s="465"/>
      <c r="D281" s="465"/>
      <c r="E281" s="465"/>
    </row>
    <row r="282" spans="1:5" x14ac:dyDescent="0.2">
      <c r="A282" s="465"/>
      <c r="B282" s="465"/>
      <c r="C282" s="465"/>
      <c r="D282" s="465"/>
      <c r="E282" s="465"/>
    </row>
    <row r="283" spans="1:5" x14ac:dyDescent="0.2">
      <c r="A283" s="465"/>
      <c r="B283" s="465"/>
      <c r="C283" s="465"/>
      <c r="D283" s="465"/>
      <c r="E283" s="465"/>
    </row>
    <row r="284" spans="1:5" x14ac:dyDescent="0.2">
      <c r="A284" s="465"/>
      <c r="B284" s="465"/>
      <c r="C284" s="465"/>
      <c r="D284" s="465"/>
      <c r="E284" s="465"/>
    </row>
    <row r="285" spans="1:5" x14ac:dyDescent="0.2">
      <c r="A285" s="465"/>
      <c r="B285" s="465"/>
      <c r="C285" s="465"/>
      <c r="D285" s="465"/>
      <c r="E285" s="465"/>
    </row>
    <row r="286" spans="1:5" x14ac:dyDescent="0.2">
      <c r="A286" s="465"/>
      <c r="B286" s="465"/>
      <c r="C286" s="465"/>
      <c r="D286" s="465"/>
      <c r="E286" s="465"/>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3" customWidth="1"/>
    <col min="2" max="4" width="13.75" style="452" customWidth="1"/>
    <col min="5" max="7" width="13.75" style="487" customWidth="1"/>
    <col min="8" max="8" width="13.75" style="475" customWidth="1"/>
    <col min="9" max="14" width="13.75" style="487" customWidth="1"/>
    <col min="15" max="16384" width="11" style="452"/>
  </cols>
  <sheetData>
    <row r="1" spans="1:14" s="474" customFormat="1" ht="15" customHeight="1" x14ac:dyDescent="0.2">
      <c r="E1" s="475"/>
      <c r="F1" s="475"/>
      <c r="G1" s="475"/>
      <c r="H1" s="475"/>
      <c r="I1" s="475"/>
      <c r="J1" s="475"/>
      <c r="K1" s="475"/>
      <c r="L1" s="475"/>
      <c r="M1" s="475"/>
      <c r="N1" s="475"/>
    </row>
    <row r="2" spans="1:14" s="474" customFormat="1" ht="15" customHeight="1" x14ac:dyDescent="0.2">
      <c r="A2" s="476" t="s">
        <v>65</v>
      </c>
      <c r="E2" s="475"/>
      <c r="F2" s="475"/>
      <c r="G2" s="475"/>
      <c r="H2" s="475"/>
      <c r="I2" s="475"/>
      <c r="J2" s="475"/>
      <c r="K2" s="475"/>
      <c r="L2" s="475"/>
      <c r="M2" s="475"/>
      <c r="N2" s="475"/>
    </row>
    <row r="3" spans="1:14" s="474" customFormat="1" ht="15" customHeight="1" x14ac:dyDescent="0.2">
      <c r="E3" s="475"/>
      <c r="F3" s="475"/>
      <c r="G3" s="475"/>
      <c r="H3" s="475"/>
      <c r="I3" s="475"/>
      <c r="J3" s="475"/>
      <c r="K3" s="475"/>
      <c r="L3" s="475"/>
      <c r="M3" s="475"/>
      <c r="N3" s="475"/>
    </row>
    <row r="4" spans="1:14" s="474" customFormat="1" ht="15" customHeight="1" x14ac:dyDescent="0.2">
      <c r="B4" s="676" t="s">
        <v>436</v>
      </c>
      <c r="C4" s="676"/>
      <c r="D4" s="676" t="s">
        <v>437</v>
      </c>
      <c r="E4" s="676"/>
      <c r="F4" s="677" t="s">
        <v>438</v>
      </c>
      <c r="G4" s="677"/>
      <c r="H4" s="677" t="s">
        <v>439</v>
      </c>
      <c r="I4" s="677"/>
      <c r="J4" s="677" t="s">
        <v>440</v>
      </c>
      <c r="K4" s="677"/>
      <c r="L4" s="677"/>
      <c r="M4" s="677"/>
      <c r="N4" s="677"/>
    </row>
    <row r="5" spans="1:14" s="474" customFormat="1" ht="15" customHeight="1" x14ac:dyDescent="0.2">
      <c r="B5" s="474" t="s">
        <v>441</v>
      </c>
      <c r="C5" s="474" t="s">
        <v>442</v>
      </c>
      <c r="D5" s="474" t="s">
        <v>441</v>
      </c>
      <c r="E5" s="474" t="s">
        <v>442</v>
      </c>
      <c r="F5" s="474" t="s">
        <v>441</v>
      </c>
      <c r="G5" s="474" t="s">
        <v>442</v>
      </c>
      <c r="H5" s="474" t="s">
        <v>441</v>
      </c>
      <c r="I5" s="474" t="s">
        <v>442</v>
      </c>
      <c r="J5" s="475" t="s">
        <v>443</v>
      </c>
      <c r="K5" s="475" t="s">
        <v>444</v>
      </c>
      <c r="L5" s="475" t="s">
        <v>445</v>
      </c>
      <c r="M5" s="475" t="s">
        <v>446</v>
      </c>
      <c r="N5" s="475" t="s">
        <v>447</v>
      </c>
    </row>
    <row r="6" spans="1:14" s="474" customFormat="1" ht="15" customHeight="1" x14ac:dyDescent="0.2">
      <c r="A6" s="477" t="s">
        <v>448</v>
      </c>
      <c r="B6" s="478">
        <f>'Tabelle 2.3'!J11</f>
        <v>-0.19991645282568479</v>
      </c>
      <c r="C6" s="479">
        <f>'Tabelle 3.3'!J11</f>
        <v>-3.4640936412527683</v>
      </c>
      <c r="D6" s="480">
        <f t="shared" ref="D6:E9" si="0">IF(OR(AND(B6&gt;=-50,B6&lt;=50),ISNUMBER(B6)=FALSE),B6,"")</f>
        <v>-0.19991645282568479</v>
      </c>
      <c r="E6" s="480">
        <f t="shared" si="0"/>
        <v>-3.4640936412527683</v>
      </c>
      <c r="F6" s="475" t="str">
        <f t="shared" ref="F6:G9" si="1">IF(ISNUMBER(B6)=FALSE,"",IF(B6&lt;-50,"&lt; -50",IF(B6&gt;50,"&gt; 50","")))</f>
        <v/>
      </c>
      <c r="G6" s="475" t="str">
        <f t="shared" si="1"/>
        <v/>
      </c>
      <c r="H6" s="481" t="str">
        <f t="shared" ref="H6:I9" si="2">IF(B6&lt;-50,0.75,IF(B6&gt;50,-0.75,""))</f>
        <v/>
      </c>
      <c r="I6" s="481" t="str">
        <f t="shared" si="2"/>
        <v/>
      </c>
      <c r="J6" s="475" t="e">
        <f>IF(OR(B6&lt;-50,B6&gt;50),N6,#N/A)</f>
        <v>#N/A</v>
      </c>
      <c r="K6" s="475" t="e">
        <f>IF(B6&lt;-50,-45,IF(B6&gt;50,45,#N/A))</f>
        <v>#N/A</v>
      </c>
      <c r="L6" s="475" t="e">
        <f>IF(OR(C6&lt;-50,C6&gt;50),N6,#N/A)</f>
        <v>#N/A</v>
      </c>
      <c r="M6" s="475" t="e">
        <f>IF(C6&lt;-50,-45,IF(C6&gt;50,45,#N/A))</f>
        <v>#N/A</v>
      </c>
      <c r="N6" s="475">
        <v>5</v>
      </c>
    </row>
    <row r="7" spans="1:14" s="474" customFormat="1" ht="15" customHeight="1" x14ac:dyDescent="0.2">
      <c r="A7" s="477" t="s">
        <v>449</v>
      </c>
      <c r="B7" s="478">
        <f>'Tabelle 2.1'!J25</f>
        <v>1.0013227114154917</v>
      </c>
      <c r="C7" s="479">
        <f>'Tabelle 3.1'!J23</f>
        <v>-1.8915068707011207</v>
      </c>
      <c r="D7" s="480">
        <f t="shared" si="0"/>
        <v>1.0013227114154917</v>
      </c>
      <c r="E7" s="480">
        <f>IF(OR(AND(C7&gt;=-50,C7&lt;=50),ISNUMBER(C7)=FALSE),C7,"")</f>
        <v>-1.8915068707011207</v>
      </c>
      <c r="F7" s="475" t="str">
        <f t="shared" si="1"/>
        <v/>
      </c>
      <c r="G7" s="475" t="str">
        <f>IF(ISNUMBER(C7)=FALSE,"",IF(C7&lt;-50,"&lt; -50",IF(C7&gt;50,"&gt; 50","")))</f>
        <v/>
      </c>
      <c r="H7" s="481" t="str">
        <f t="shared" si="2"/>
        <v/>
      </c>
      <c r="I7" s="481" t="str">
        <f>IF(C7&lt;-50,0.75,IF(C7&gt;50,-0.75,""))</f>
        <v/>
      </c>
      <c r="J7" s="475" t="e">
        <f>IF(OR(B7&lt;-50,B7&gt;50),N7,#N/A)</f>
        <v>#N/A</v>
      </c>
      <c r="K7" s="475" t="e">
        <f>IF(B7&lt;-50,-45,IF(B7&gt;50,45,#N/A))</f>
        <v>#N/A</v>
      </c>
      <c r="L7" s="475" t="e">
        <f>IF(OR(C7&lt;-50,C7&gt;50),N7,#N/A)</f>
        <v>#N/A</v>
      </c>
      <c r="M7" s="475" t="e">
        <f>IF(C7&lt;-50,-45,IF(C7&gt;50,45,#N/A))</f>
        <v>#N/A</v>
      </c>
      <c r="N7" s="475">
        <v>15</v>
      </c>
    </row>
    <row r="8" spans="1:14" s="474" customFormat="1" ht="15" customHeight="1" x14ac:dyDescent="0.2">
      <c r="A8" s="477" t="s">
        <v>450</v>
      </c>
      <c r="B8" s="478">
        <f>'Tabelle 2.1'!J38</f>
        <v>1.1186464311118853</v>
      </c>
      <c r="C8" s="479">
        <f>'Tabelle 3.1'!J34</f>
        <v>-2.7637010795899166</v>
      </c>
      <c r="D8" s="480">
        <f t="shared" si="0"/>
        <v>1.1186464311118853</v>
      </c>
      <c r="E8" s="480">
        <f>IF(OR(AND(C8&gt;=-50,C8&lt;=50),ISNUMBER(C8)=FALSE),C8,"")</f>
        <v>-2.7637010795899166</v>
      </c>
      <c r="F8" s="475" t="str">
        <f t="shared" si="1"/>
        <v/>
      </c>
      <c r="G8" s="475" t="str">
        <f>IF(ISNUMBER(C8)=FALSE,"",IF(C8&lt;-50,"&lt; -50",IF(C8&gt;50,"&gt; 50","")))</f>
        <v/>
      </c>
      <c r="H8" s="481" t="str">
        <f t="shared" si="2"/>
        <v/>
      </c>
      <c r="I8" s="481" t="str">
        <f>IF(C8&lt;-50,0.75,IF(C8&gt;50,-0.75,""))</f>
        <v/>
      </c>
      <c r="J8" s="475" t="e">
        <f>IF(OR(B8&lt;-50,B8&gt;50),N8,#N/A)</f>
        <v>#N/A</v>
      </c>
      <c r="K8" s="475" t="e">
        <f>IF(B8&lt;-50,-45,IF(B8&gt;50,45,#N/A))</f>
        <v>#N/A</v>
      </c>
      <c r="L8" s="475" t="e">
        <f>IF(OR(C8&lt;-50,C8&gt;50),N8,#N/A)</f>
        <v>#N/A</v>
      </c>
      <c r="M8" s="475" t="e">
        <f>IF(C8&lt;-50,-45,IF(C8&gt;50,45,#N/A))</f>
        <v>#N/A</v>
      </c>
      <c r="N8" s="475">
        <v>25</v>
      </c>
    </row>
    <row r="9" spans="1:14" s="474" customFormat="1" ht="15" customHeight="1" x14ac:dyDescent="0.2">
      <c r="A9" s="477" t="s">
        <v>451</v>
      </c>
      <c r="B9" s="478">
        <f>'Tabelle 2.1'!J51</f>
        <v>1.0875687030768</v>
      </c>
      <c r="C9" s="479">
        <f>'Tabelle 3.1'!J45</f>
        <v>-2.8655893304673015</v>
      </c>
      <c r="D9" s="480">
        <f t="shared" si="0"/>
        <v>1.0875687030768</v>
      </c>
      <c r="E9" s="480">
        <f t="shared" si="0"/>
        <v>-2.8655893304673015</v>
      </c>
      <c r="F9" s="475" t="str">
        <f t="shared" si="1"/>
        <v/>
      </c>
      <c r="G9" s="475" t="str">
        <f t="shared" si="1"/>
        <v/>
      </c>
      <c r="H9" s="481" t="str">
        <f t="shared" si="2"/>
        <v/>
      </c>
      <c r="I9" s="481" t="str">
        <f t="shared" si="2"/>
        <v/>
      </c>
      <c r="J9" s="475" t="e">
        <f>IF(OR(B9&lt;-50,B9&gt;50),N9,#N/A)</f>
        <v>#N/A</v>
      </c>
      <c r="K9" s="475" t="e">
        <f>IF(B9&lt;-50,-45,IF(B9&gt;50,45,#N/A))</f>
        <v>#N/A</v>
      </c>
      <c r="L9" s="475" t="e">
        <f>IF(OR(C9&lt;-50,C9&gt;50),N9,#N/A)</f>
        <v>#N/A</v>
      </c>
      <c r="M9" s="475" t="e">
        <f>IF(C9&lt;-50,-45,IF(C9&gt;50,45,#N/A))</f>
        <v>#N/A</v>
      </c>
      <c r="N9" s="475">
        <v>35</v>
      </c>
    </row>
    <row r="10" spans="1:14" s="474" customFormat="1" ht="15" customHeight="1" x14ac:dyDescent="0.2">
      <c r="E10" s="475"/>
      <c r="F10" s="475"/>
      <c r="G10" s="475"/>
      <c r="H10" s="475"/>
      <c r="I10" s="475"/>
      <c r="J10" s="475"/>
      <c r="K10" s="475"/>
      <c r="L10" s="475"/>
      <c r="M10" s="475"/>
      <c r="N10" s="475"/>
    </row>
    <row r="11" spans="1:14" s="474" customFormat="1" ht="15" customHeight="1" x14ac:dyDescent="0.2">
      <c r="E11" s="475"/>
      <c r="F11" s="475"/>
      <c r="G11" s="475"/>
      <c r="H11" s="475"/>
      <c r="I11" s="475"/>
      <c r="J11" s="475"/>
      <c r="K11" s="475"/>
      <c r="L11" s="475"/>
      <c r="M11" s="475"/>
      <c r="N11" s="475"/>
    </row>
    <row r="12" spans="1:14" s="474" customFormat="1" ht="15" customHeight="1" x14ac:dyDescent="0.2">
      <c r="A12" s="683" t="s">
        <v>452</v>
      </c>
      <c r="B12" s="676" t="s">
        <v>436</v>
      </c>
      <c r="C12" s="676"/>
      <c r="D12" s="676" t="s">
        <v>437</v>
      </c>
      <c r="E12" s="676"/>
      <c r="F12" s="677" t="s">
        <v>438</v>
      </c>
      <c r="G12" s="677"/>
      <c r="H12" s="677" t="s">
        <v>439</v>
      </c>
      <c r="I12" s="677"/>
      <c r="J12" s="677" t="s">
        <v>440</v>
      </c>
      <c r="K12" s="677"/>
      <c r="L12" s="677"/>
      <c r="M12" s="677"/>
      <c r="N12" s="677"/>
    </row>
    <row r="13" spans="1:14" s="474" customFormat="1" ht="15" customHeight="1" x14ac:dyDescent="0.2">
      <c r="A13" s="683"/>
      <c r="B13" s="474" t="s">
        <v>441</v>
      </c>
      <c r="C13" s="474" t="s">
        <v>442</v>
      </c>
      <c r="D13" s="474" t="s">
        <v>441</v>
      </c>
      <c r="E13" s="474" t="s">
        <v>442</v>
      </c>
      <c r="F13" s="474" t="s">
        <v>441</v>
      </c>
      <c r="G13" s="474" t="s">
        <v>442</v>
      </c>
      <c r="H13" s="474" t="s">
        <v>441</v>
      </c>
      <c r="I13" s="474" t="s">
        <v>442</v>
      </c>
      <c r="J13" s="475" t="s">
        <v>443</v>
      </c>
      <c r="K13" s="475" t="s">
        <v>444</v>
      </c>
      <c r="L13" s="475" t="s">
        <v>445</v>
      </c>
      <c r="M13" s="475" t="s">
        <v>446</v>
      </c>
      <c r="N13" s="475" t="s">
        <v>447</v>
      </c>
    </row>
    <row r="14" spans="1:14" s="474" customFormat="1" ht="15" customHeight="1" x14ac:dyDescent="0.2">
      <c r="A14" s="474">
        <v>1</v>
      </c>
      <c r="B14" s="478">
        <f>'Tabelle 2.3'!J11</f>
        <v>-0.19991645282568479</v>
      </c>
      <c r="C14" s="479">
        <f>'Tabelle 3.3'!J11</f>
        <v>-3.4640936412527683</v>
      </c>
      <c r="D14" s="480">
        <f>IF(OR(AND(B14&gt;=-50,B14&lt;=50),ISNUMBER(B14)=FALSE),B14,"")</f>
        <v>-0.19991645282568479</v>
      </c>
      <c r="E14" s="480">
        <f>IF(OR(AND(C14&gt;=-50,C14&lt;=50),ISNUMBER(C14)=FALSE),C14,"")</f>
        <v>-3.4640936412527683</v>
      </c>
      <c r="F14" s="475" t="str">
        <f>IF(ISNUMBER(B14)=FALSE,"",IF(B14&lt;-50,"&lt; -50",IF(B14&gt;50,"&gt; 50","")))</f>
        <v/>
      </c>
      <c r="G14" s="475" t="str">
        <f>IF(ISNUMBER(C14)=FALSE,"",IF(C14&lt;-50,"&lt; -50",IF(C14&gt;50,"&gt; 50","")))</f>
        <v/>
      </c>
      <c r="H14" s="481" t="str">
        <f>IF(B14&lt;-50,0.75,IF(B14&gt;50,-0.75,""))</f>
        <v/>
      </c>
      <c r="I14" s="481" t="str">
        <f>IF(C14&lt;-50,0.75,IF(C14&gt;50,-0.75,""))</f>
        <v/>
      </c>
      <c r="J14" s="475" t="e">
        <f>IF(OR(B14&lt;-50,B14&gt;50),N14,#N/A)</f>
        <v>#N/A</v>
      </c>
      <c r="K14" s="475" t="e">
        <f>IF(B14&lt;-50,-45,IF(B14&gt;50,45,#N/A))</f>
        <v>#N/A</v>
      </c>
      <c r="L14" s="475" t="e">
        <f>IF(OR(C14&lt;-50,C14&gt;50),N14,#N/A)</f>
        <v>#N/A</v>
      </c>
      <c r="M14" s="475" t="e">
        <f>IF(C14&lt;-50,-45,IF(C14&gt;50,45,#N/A))</f>
        <v>#N/A</v>
      </c>
      <c r="N14" s="475">
        <v>5</v>
      </c>
    </row>
    <row r="15" spans="1:14" s="474" customFormat="1" ht="15" customHeight="1" x14ac:dyDescent="0.2">
      <c r="A15" s="474">
        <v>2</v>
      </c>
      <c r="B15" s="478">
        <f>'Tabelle 2.3'!J12</f>
        <v>7.8853046594982077</v>
      </c>
      <c r="C15" s="479">
        <f>'Tabelle 3.3'!J12</f>
        <v>11.428571428571429</v>
      </c>
      <c r="D15" s="480">
        <f t="shared" ref="D15:E45" si="3">IF(OR(AND(B15&gt;=-50,B15&lt;=50),ISNUMBER(B15)=FALSE),B15,"")</f>
        <v>7.8853046594982077</v>
      </c>
      <c r="E15" s="480">
        <f t="shared" si="3"/>
        <v>11.428571428571429</v>
      </c>
      <c r="F15" s="475" t="str">
        <f t="shared" ref="F15:G45" si="4">IF(ISNUMBER(B15)=FALSE,"",IF(B15&lt;-50,"&lt; -50",IF(B15&gt;50,"&gt; 50","")))</f>
        <v/>
      </c>
      <c r="G15" s="475" t="str">
        <f t="shared" si="4"/>
        <v/>
      </c>
      <c r="H15" s="481" t="str">
        <f t="shared" ref="H15:I45" si="5">IF(B15&lt;-50,0.75,IF(B15&gt;50,-0.75,""))</f>
        <v/>
      </c>
      <c r="I15" s="481" t="str">
        <f t="shared" si="5"/>
        <v/>
      </c>
      <c r="J15" s="475" t="e">
        <f t="shared" ref="J15:J45" si="6">IF(OR(B15&lt;-50,B15&gt;50),N15,#N/A)</f>
        <v>#N/A</v>
      </c>
      <c r="K15" s="475" t="e">
        <f t="shared" ref="K15:K45" si="7">IF(B15&lt;-50,-45,IF(B15&gt;50,45,#N/A))</f>
        <v>#N/A</v>
      </c>
      <c r="L15" s="475" t="e">
        <f t="shared" ref="L15:L45" si="8">IF(OR(C15&lt;-50,C15&gt;50),N15,#N/A)</f>
        <v>#N/A</v>
      </c>
      <c r="M15" s="475" t="e">
        <f t="shared" ref="M15:M45" si="9">IF(C15&lt;-50,-45,IF(C15&gt;50,45,#N/A))</f>
        <v>#N/A</v>
      </c>
      <c r="N15" s="475">
        <v>15</v>
      </c>
    </row>
    <row r="16" spans="1:14" s="474" customFormat="1" ht="15" customHeight="1" x14ac:dyDescent="0.2">
      <c r="A16" s="474">
        <v>3</v>
      </c>
      <c r="B16" s="478">
        <f>'Tabelle 2.3'!J13</f>
        <v>-0.89485458612975388</v>
      </c>
      <c r="C16" s="479">
        <f>'Tabelle 3.3'!J13</f>
        <v>-10.447761194029852</v>
      </c>
      <c r="D16" s="480">
        <f t="shared" si="3"/>
        <v>-0.89485458612975388</v>
      </c>
      <c r="E16" s="480">
        <f t="shared" si="3"/>
        <v>-10.447761194029852</v>
      </c>
      <c r="F16" s="475" t="str">
        <f t="shared" si="4"/>
        <v/>
      </c>
      <c r="G16" s="475" t="str">
        <f t="shared" si="4"/>
        <v/>
      </c>
      <c r="H16" s="481" t="str">
        <f t="shared" si="5"/>
        <v/>
      </c>
      <c r="I16" s="481" t="str">
        <f t="shared" si="5"/>
        <v/>
      </c>
      <c r="J16" s="475" t="e">
        <f t="shared" si="6"/>
        <v>#N/A</v>
      </c>
      <c r="K16" s="475" t="e">
        <f t="shared" si="7"/>
        <v>#N/A</v>
      </c>
      <c r="L16" s="475" t="e">
        <f t="shared" si="8"/>
        <v>#N/A</v>
      </c>
      <c r="M16" s="475" t="e">
        <f t="shared" si="9"/>
        <v>#N/A</v>
      </c>
      <c r="N16" s="475">
        <v>25</v>
      </c>
    </row>
    <row r="17" spans="1:14" s="474" customFormat="1" ht="15" customHeight="1" x14ac:dyDescent="0.2">
      <c r="A17" s="474">
        <v>4</v>
      </c>
      <c r="B17" s="478">
        <f>'Tabelle 2.3'!J14</f>
        <v>-5.0099453008453505</v>
      </c>
      <c r="C17" s="479">
        <f>'Tabelle 3.3'!J14</f>
        <v>-12.401746724890829</v>
      </c>
      <c r="D17" s="480">
        <f t="shared" si="3"/>
        <v>-5.0099453008453505</v>
      </c>
      <c r="E17" s="480">
        <f t="shared" si="3"/>
        <v>-12.401746724890829</v>
      </c>
      <c r="F17" s="475" t="str">
        <f t="shared" si="4"/>
        <v/>
      </c>
      <c r="G17" s="475" t="str">
        <f t="shared" si="4"/>
        <v/>
      </c>
      <c r="H17" s="481" t="str">
        <f t="shared" si="5"/>
        <v/>
      </c>
      <c r="I17" s="481" t="str">
        <f t="shared" si="5"/>
        <v/>
      </c>
      <c r="J17" s="475" t="e">
        <f t="shared" si="6"/>
        <v>#N/A</v>
      </c>
      <c r="K17" s="475" t="e">
        <f t="shared" si="7"/>
        <v>#N/A</v>
      </c>
      <c r="L17" s="475" t="e">
        <f t="shared" si="8"/>
        <v>#N/A</v>
      </c>
      <c r="M17" s="475" t="e">
        <f t="shared" si="9"/>
        <v>#N/A</v>
      </c>
      <c r="N17" s="475">
        <v>36</v>
      </c>
    </row>
    <row r="18" spans="1:14" s="474" customFormat="1" ht="15" customHeight="1" x14ac:dyDescent="0.2">
      <c r="A18" s="474">
        <v>5</v>
      </c>
      <c r="B18" s="478">
        <f>'Tabelle 2.3'!J15</f>
        <v>2.1231422505307855</v>
      </c>
      <c r="C18" s="479">
        <f>'Tabelle 3.3'!J15</f>
        <v>-4.9122807017543861</v>
      </c>
      <c r="D18" s="480">
        <f t="shared" si="3"/>
        <v>2.1231422505307855</v>
      </c>
      <c r="E18" s="480">
        <f t="shared" si="3"/>
        <v>-4.9122807017543861</v>
      </c>
      <c r="F18" s="475" t="str">
        <f t="shared" si="4"/>
        <v/>
      </c>
      <c r="G18" s="475" t="str">
        <f t="shared" si="4"/>
        <v/>
      </c>
      <c r="H18" s="481" t="str">
        <f t="shared" si="5"/>
        <v/>
      </c>
      <c r="I18" s="481" t="str">
        <f t="shared" si="5"/>
        <v/>
      </c>
      <c r="J18" s="475" t="e">
        <f t="shared" si="6"/>
        <v>#N/A</v>
      </c>
      <c r="K18" s="475" t="e">
        <f t="shared" si="7"/>
        <v>#N/A</v>
      </c>
      <c r="L18" s="475" t="e">
        <f t="shared" si="8"/>
        <v>#N/A</v>
      </c>
      <c r="M18" s="475" t="e">
        <f t="shared" si="9"/>
        <v>#N/A</v>
      </c>
      <c r="N18" s="475">
        <v>46</v>
      </c>
    </row>
    <row r="19" spans="1:14" s="474" customFormat="1" ht="15" customHeight="1" x14ac:dyDescent="0.2">
      <c r="A19" s="474">
        <v>6</v>
      </c>
      <c r="B19" s="478">
        <f>'Tabelle 2.3'!J16</f>
        <v>-5.9030598429461145</v>
      </c>
      <c r="C19" s="479">
        <f>'Tabelle 3.3'!J16</f>
        <v>-17.247238742565845</v>
      </c>
      <c r="D19" s="480">
        <f t="shared" si="3"/>
        <v>-5.9030598429461145</v>
      </c>
      <c r="E19" s="480">
        <f t="shared" si="3"/>
        <v>-17.247238742565845</v>
      </c>
      <c r="F19" s="475" t="str">
        <f t="shared" si="4"/>
        <v/>
      </c>
      <c r="G19" s="475" t="str">
        <f t="shared" si="4"/>
        <v/>
      </c>
      <c r="H19" s="481" t="str">
        <f t="shared" si="5"/>
        <v/>
      </c>
      <c r="I19" s="481" t="str">
        <f t="shared" si="5"/>
        <v/>
      </c>
      <c r="J19" s="475" t="e">
        <f t="shared" si="6"/>
        <v>#N/A</v>
      </c>
      <c r="K19" s="475" t="e">
        <f t="shared" si="7"/>
        <v>#N/A</v>
      </c>
      <c r="L19" s="475" t="e">
        <f t="shared" si="8"/>
        <v>#N/A</v>
      </c>
      <c r="M19" s="475" t="e">
        <f t="shared" si="9"/>
        <v>#N/A</v>
      </c>
      <c r="N19" s="475">
        <v>56</v>
      </c>
    </row>
    <row r="20" spans="1:14" s="474" customFormat="1" ht="15" customHeight="1" x14ac:dyDescent="0.2">
      <c r="A20" s="474">
        <v>7</v>
      </c>
      <c r="B20" s="478">
        <f>'Tabelle 2.3'!J17</f>
        <v>-6.3005983808518131</v>
      </c>
      <c r="C20" s="479">
        <f>'Tabelle 3.3'!J17</f>
        <v>-15.116279069767442</v>
      </c>
      <c r="D20" s="480">
        <f t="shared" si="3"/>
        <v>-6.3005983808518131</v>
      </c>
      <c r="E20" s="480">
        <f t="shared" si="3"/>
        <v>-15.116279069767442</v>
      </c>
      <c r="F20" s="475" t="str">
        <f t="shared" si="4"/>
        <v/>
      </c>
      <c r="G20" s="475" t="str">
        <f t="shared" si="4"/>
        <v/>
      </c>
      <c r="H20" s="481" t="str">
        <f t="shared" si="5"/>
        <v/>
      </c>
      <c r="I20" s="481" t="str">
        <f t="shared" si="5"/>
        <v/>
      </c>
      <c r="J20" s="475" t="e">
        <f t="shared" si="6"/>
        <v>#N/A</v>
      </c>
      <c r="K20" s="475" t="e">
        <f t="shared" si="7"/>
        <v>#N/A</v>
      </c>
      <c r="L20" s="475" t="e">
        <f t="shared" si="8"/>
        <v>#N/A</v>
      </c>
      <c r="M20" s="475" t="e">
        <f t="shared" si="9"/>
        <v>#N/A</v>
      </c>
      <c r="N20" s="475">
        <v>67</v>
      </c>
    </row>
    <row r="21" spans="1:14" s="474" customFormat="1" ht="15" customHeight="1" x14ac:dyDescent="0.2">
      <c r="A21" s="474">
        <v>8</v>
      </c>
      <c r="B21" s="478">
        <f>'Tabelle 2.3'!J18</f>
        <v>3.4698343232260083</v>
      </c>
      <c r="C21" s="479">
        <f>'Tabelle 3.3'!J18</f>
        <v>9.0909090909090917</v>
      </c>
      <c r="D21" s="480">
        <f t="shared" si="3"/>
        <v>3.4698343232260083</v>
      </c>
      <c r="E21" s="480">
        <f t="shared" si="3"/>
        <v>9.0909090909090917</v>
      </c>
      <c r="F21" s="475" t="str">
        <f t="shared" si="4"/>
        <v/>
      </c>
      <c r="G21" s="475" t="str">
        <f t="shared" si="4"/>
        <v/>
      </c>
      <c r="H21" s="481" t="str">
        <f t="shared" si="5"/>
        <v/>
      </c>
      <c r="I21" s="481" t="str">
        <f t="shared" si="5"/>
        <v/>
      </c>
      <c r="J21" s="475" t="e">
        <f t="shared" si="6"/>
        <v>#N/A</v>
      </c>
      <c r="K21" s="475" t="e">
        <f t="shared" si="7"/>
        <v>#N/A</v>
      </c>
      <c r="L21" s="475" t="e">
        <f t="shared" si="8"/>
        <v>#N/A</v>
      </c>
      <c r="M21" s="475" t="e">
        <f t="shared" si="9"/>
        <v>#N/A</v>
      </c>
      <c r="N21" s="475">
        <v>77</v>
      </c>
    </row>
    <row r="22" spans="1:14" s="474" customFormat="1" ht="15" customHeight="1" x14ac:dyDescent="0.2">
      <c r="A22" s="474">
        <v>9</v>
      </c>
      <c r="B22" s="478">
        <f>'Tabelle 2.3'!J19</f>
        <v>2.4717702498444027</v>
      </c>
      <c r="C22" s="479">
        <f>'Tabelle 3.3'!J19</f>
        <v>-1.1339258351210542</v>
      </c>
      <c r="D22" s="480">
        <f t="shared" si="3"/>
        <v>2.4717702498444027</v>
      </c>
      <c r="E22" s="480">
        <f t="shared" si="3"/>
        <v>-1.1339258351210542</v>
      </c>
      <c r="F22" s="475" t="str">
        <f t="shared" si="4"/>
        <v/>
      </c>
      <c r="G22" s="475" t="str">
        <f t="shared" si="4"/>
        <v/>
      </c>
      <c r="H22" s="481" t="str">
        <f t="shared" si="5"/>
        <v/>
      </c>
      <c r="I22" s="481" t="str">
        <f t="shared" si="5"/>
        <v/>
      </c>
      <c r="J22" s="475" t="e">
        <f t="shared" si="6"/>
        <v>#N/A</v>
      </c>
      <c r="K22" s="475" t="e">
        <f t="shared" si="7"/>
        <v>#N/A</v>
      </c>
      <c r="L22" s="475" t="e">
        <f t="shared" si="8"/>
        <v>#N/A</v>
      </c>
      <c r="M22" s="475" t="e">
        <f t="shared" si="9"/>
        <v>#N/A</v>
      </c>
      <c r="N22" s="475">
        <v>87</v>
      </c>
    </row>
    <row r="23" spans="1:14" s="474" customFormat="1" ht="15" customHeight="1" x14ac:dyDescent="0.2">
      <c r="A23" s="474">
        <v>10</v>
      </c>
      <c r="B23" s="478">
        <f>'Tabelle 2.3'!J20</f>
        <v>8.4232804232804241</v>
      </c>
      <c r="C23" s="479">
        <f>'Tabelle 3.3'!J20</f>
        <v>-2.0887728459530028</v>
      </c>
      <c r="D23" s="480">
        <f t="shared" si="3"/>
        <v>8.4232804232804241</v>
      </c>
      <c r="E23" s="480">
        <f t="shared" si="3"/>
        <v>-2.0887728459530028</v>
      </c>
      <c r="F23" s="475" t="str">
        <f t="shared" si="4"/>
        <v/>
      </c>
      <c r="G23" s="475" t="str">
        <f t="shared" si="4"/>
        <v/>
      </c>
      <c r="H23" s="481" t="str">
        <f t="shared" si="5"/>
        <v/>
      </c>
      <c r="I23" s="481" t="str">
        <f t="shared" si="5"/>
        <v/>
      </c>
      <c r="J23" s="475" t="e">
        <f t="shared" si="6"/>
        <v>#N/A</v>
      </c>
      <c r="K23" s="475" t="e">
        <f t="shared" si="7"/>
        <v>#N/A</v>
      </c>
      <c r="L23" s="475" t="e">
        <f t="shared" si="8"/>
        <v>#N/A</v>
      </c>
      <c r="M23" s="475" t="e">
        <f t="shared" si="9"/>
        <v>#N/A</v>
      </c>
      <c r="N23" s="475">
        <v>98</v>
      </c>
    </row>
    <row r="24" spans="1:14" s="474" customFormat="1" ht="15" customHeight="1" x14ac:dyDescent="0.2">
      <c r="A24" s="474">
        <v>11</v>
      </c>
      <c r="B24" s="478">
        <f>'Tabelle 2.3'!J21</f>
        <v>13.73510861948143</v>
      </c>
      <c r="C24" s="479">
        <f>'Tabelle 3.3'!J21</f>
        <v>-4.5255474452554747</v>
      </c>
      <c r="D24" s="480">
        <f t="shared" si="3"/>
        <v>13.73510861948143</v>
      </c>
      <c r="E24" s="480">
        <f t="shared" si="3"/>
        <v>-4.5255474452554747</v>
      </c>
      <c r="F24" s="475" t="str">
        <f t="shared" si="4"/>
        <v/>
      </c>
      <c r="G24" s="475" t="str">
        <f t="shared" si="4"/>
        <v/>
      </c>
      <c r="H24" s="481" t="str">
        <f t="shared" si="5"/>
        <v/>
      </c>
      <c r="I24" s="481" t="str">
        <f t="shared" si="5"/>
        <v/>
      </c>
      <c r="J24" s="475" t="e">
        <f t="shared" si="6"/>
        <v>#N/A</v>
      </c>
      <c r="K24" s="475" t="e">
        <f t="shared" si="7"/>
        <v>#N/A</v>
      </c>
      <c r="L24" s="475" t="e">
        <f t="shared" si="8"/>
        <v>#N/A</v>
      </c>
      <c r="M24" s="475" t="e">
        <f t="shared" si="9"/>
        <v>#N/A</v>
      </c>
      <c r="N24" s="475">
        <v>108</v>
      </c>
    </row>
    <row r="25" spans="1:14" s="474" customFormat="1" ht="15" customHeight="1" x14ac:dyDescent="0.2">
      <c r="A25" s="474">
        <v>12</v>
      </c>
      <c r="B25" s="478">
        <f>'Tabelle 2.3'!J22</f>
        <v>27.448453608247423</v>
      </c>
      <c r="C25" s="479">
        <f>'Tabelle 3.3'!J22</f>
        <v>5.5813953488372094</v>
      </c>
      <c r="D25" s="480">
        <f t="shared" si="3"/>
        <v>27.448453608247423</v>
      </c>
      <c r="E25" s="480">
        <f t="shared" si="3"/>
        <v>5.5813953488372094</v>
      </c>
      <c r="F25" s="475" t="str">
        <f t="shared" si="4"/>
        <v/>
      </c>
      <c r="G25" s="475" t="str">
        <f t="shared" si="4"/>
        <v/>
      </c>
      <c r="H25" s="481" t="str">
        <f t="shared" si="5"/>
        <v/>
      </c>
      <c r="I25" s="481" t="str">
        <f t="shared" si="5"/>
        <v/>
      </c>
      <c r="J25" s="475" t="e">
        <f t="shared" si="6"/>
        <v>#N/A</v>
      </c>
      <c r="K25" s="475" t="e">
        <f t="shared" si="7"/>
        <v>#N/A</v>
      </c>
      <c r="L25" s="475" t="e">
        <f t="shared" si="8"/>
        <v>#N/A</v>
      </c>
      <c r="M25" s="475" t="e">
        <f t="shared" si="9"/>
        <v>#N/A</v>
      </c>
      <c r="N25" s="475">
        <v>118</v>
      </c>
    </row>
    <row r="26" spans="1:14" s="474" customFormat="1" ht="15" customHeight="1" x14ac:dyDescent="0.2">
      <c r="A26" s="474">
        <v>13</v>
      </c>
      <c r="B26" s="478">
        <f>'Tabelle 2.3'!J23</f>
        <v>-3.6576444769568397</v>
      </c>
      <c r="C26" s="479">
        <f>'Tabelle 3.3'!J23</f>
        <v>-5.5776892430278888</v>
      </c>
      <c r="D26" s="480">
        <f t="shared" si="3"/>
        <v>-3.6576444769568397</v>
      </c>
      <c r="E26" s="480">
        <f t="shared" si="3"/>
        <v>-5.5776892430278888</v>
      </c>
      <c r="F26" s="475" t="str">
        <f t="shared" si="4"/>
        <v/>
      </c>
      <c r="G26" s="475" t="str">
        <f t="shared" si="4"/>
        <v/>
      </c>
      <c r="H26" s="481" t="str">
        <f t="shared" si="5"/>
        <v/>
      </c>
      <c r="I26" s="481" t="str">
        <f t="shared" si="5"/>
        <v/>
      </c>
      <c r="J26" s="475" t="e">
        <f t="shared" si="6"/>
        <v>#N/A</v>
      </c>
      <c r="K26" s="475" t="e">
        <f t="shared" si="7"/>
        <v>#N/A</v>
      </c>
      <c r="L26" s="475" t="e">
        <f t="shared" si="8"/>
        <v>#N/A</v>
      </c>
      <c r="M26" s="475" t="e">
        <f t="shared" si="9"/>
        <v>#N/A</v>
      </c>
      <c r="N26" s="475">
        <v>129</v>
      </c>
    </row>
    <row r="27" spans="1:14" s="474" customFormat="1" ht="15" customHeight="1" x14ac:dyDescent="0.2">
      <c r="A27" s="474">
        <v>14</v>
      </c>
      <c r="B27" s="478">
        <f>'Tabelle 2.3'!J24</f>
        <v>-1.1966701352757545</v>
      </c>
      <c r="C27" s="479">
        <f>'Tabelle 3.3'!J24</f>
        <v>-6.6161268090971745</v>
      </c>
      <c r="D27" s="480">
        <f t="shared" si="3"/>
        <v>-1.1966701352757545</v>
      </c>
      <c r="E27" s="480">
        <f t="shared" si="3"/>
        <v>-6.6161268090971745</v>
      </c>
      <c r="F27" s="475" t="str">
        <f t="shared" si="4"/>
        <v/>
      </c>
      <c r="G27" s="475" t="str">
        <f t="shared" si="4"/>
        <v/>
      </c>
      <c r="H27" s="481" t="str">
        <f t="shared" si="5"/>
        <v/>
      </c>
      <c r="I27" s="481" t="str">
        <f t="shared" si="5"/>
        <v/>
      </c>
      <c r="J27" s="475" t="e">
        <f t="shared" si="6"/>
        <v>#N/A</v>
      </c>
      <c r="K27" s="475" t="e">
        <f t="shared" si="7"/>
        <v>#N/A</v>
      </c>
      <c r="L27" s="475" t="e">
        <f t="shared" si="8"/>
        <v>#N/A</v>
      </c>
      <c r="M27" s="475" t="e">
        <f t="shared" si="9"/>
        <v>#N/A</v>
      </c>
      <c r="N27" s="475">
        <v>139</v>
      </c>
    </row>
    <row r="28" spans="1:14" s="474" customFormat="1" ht="15" customHeight="1" x14ac:dyDescent="0.2">
      <c r="A28" s="474">
        <v>15</v>
      </c>
      <c r="B28" s="478">
        <f>'Tabelle 2.3'!J25</f>
        <v>0.95510983763132762</v>
      </c>
      <c r="C28" s="479">
        <f>'Tabelle 3.3'!J25</f>
        <v>-8.3976535967891319</v>
      </c>
      <c r="D28" s="480">
        <f t="shared" si="3"/>
        <v>0.95510983763132762</v>
      </c>
      <c r="E28" s="480">
        <f t="shared" si="3"/>
        <v>-8.3976535967891319</v>
      </c>
      <c r="F28" s="475" t="str">
        <f t="shared" si="4"/>
        <v/>
      </c>
      <c r="G28" s="475" t="str">
        <f t="shared" si="4"/>
        <v/>
      </c>
      <c r="H28" s="481" t="str">
        <f t="shared" si="5"/>
        <v/>
      </c>
      <c r="I28" s="481" t="str">
        <f t="shared" si="5"/>
        <v/>
      </c>
      <c r="J28" s="475" t="e">
        <f t="shared" si="6"/>
        <v>#N/A</v>
      </c>
      <c r="K28" s="475" t="e">
        <f t="shared" si="7"/>
        <v>#N/A</v>
      </c>
      <c r="L28" s="475" t="e">
        <f t="shared" si="8"/>
        <v>#N/A</v>
      </c>
      <c r="M28" s="475" t="e">
        <f t="shared" si="9"/>
        <v>#N/A</v>
      </c>
      <c r="N28" s="475">
        <v>149</v>
      </c>
    </row>
    <row r="29" spans="1:14" s="474" customFormat="1" ht="15" customHeight="1" x14ac:dyDescent="0.2">
      <c r="A29" s="474">
        <v>16</v>
      </c>
      <c r="B29" s="478">
        <f>'Tabelle 2.3'!J26</f>
        <v>-46.467817896389327</v>
      </c>
      <c r="C29" s="479">
        <f>'Tabelle 3.3'!J26</f>
        <v>-13.793103448275861</v>
      </c>
      <c r="D29" s="480">
        <f t="shared" si="3"/>
        <v>-46.467817896389327</v>
      </c>
      <c r="E29" s="480">
        <f t="shared" si="3"/>
        <v>-13.793103448275861</v>
      </c>
      <c r="F29" s="475" t="str">
        <f t="shared" si="4"/>
        <v/>
      </c>
      <c r="G29" s="475" t="str">
        <f t="shared" si="4"/>
        <v/>
      </c>
      <c r="H29" s="481" t="str">
        <f t="shared" si="5"/>
        <v/>
      </c>
      <c r="I29" s="481" t="str">
        <f t="shared" si="5"/>
        <v/>
      </c>
      <c r="J29" s="475" t="e">
        <f t="shared" si="6"/>
        <v>#N/A</v>
      </c>
      <c r="K29" s="475" t="e">
        <f t="shared" si="7"/>
        <v>#N/A</v>
      </c>
      <c r="L29" s="475" t="e">
        <f t="shared" si="8"/>
        <v>#N/A</v>
      </c>
      <c r="M29" s="475" t="e">
        <f t="shared" si="9"/>
        <v>#N/A</v>
      </c>
      <c r="N29" s="475">
        <v>160</v>
      </c>
    </row>
    <row r="30" spans="1:14" s="474" customFormat="1" ht="15" customHeight="1" x14ac:dyDescent="0.2">
      <c r="A30" s="474">
        <v>17</v>
      </c>
      <c r="B30" s="478">
        <f>'Tabelle 2.3'!J27</f>
        <v>5.9053408597481543</v>
      </c>
      <c r="C30" s="479">
        <f>'Tabelle 3.3'!J27</f>
        <v>5.6782334384858046</v>
      </c>
      <c r="D30" s="480">
        <f t="shared" si="3"/>
        <v>5.9053408597481543</v>
      </c>
      <c r="E30" s="480">
        <f t="shared" si="3"/>
        <v>5.6782334384858046</v>
      </c>
      <c r="F30" s="475" t="str">
        <f t="shared" si="4"/>
        <v/>
      </c>
      <c r="G30" s="475" t="str">
        <f t="shared" si="4"/>
        <v/>
      </c>
      <c r="H30" s="481" t="str">
        <f t="shared" si="5"/>
        <v/>
      </c>
      <c r="I30" s="481" t="str">
        <f t="shared" si="5"/>
        <v/>
      </c>
      <c r="J30" s="475" t="e">
        <f t="shared" si="6"/>
        <v>#N/A</v>
      </c>
      <c r="K30" s="475" t="e">
        <f t="shared" si="7"/>
        <v>#N/A</v>
      </c>
      <c r="L30" s="475" t="e">
        <f t="shared" si="8"/>
        <v>#N/A</v>
      </c>
      <c r="M30" s="475" t="e">
        <f t="shared" si="9"/>
        <v>#N/A</v>
      </c>
      <c r="N30" s="475">
        <v>170</v>
      </c>
    </row>
    <row r="31" spans="1:14" s="474" customFormat="1" ht="15" customHeight="1" x14ac:dyDescent="0.2">
      <c r="A31" s="474">
        <v>18</v>
      </c>
      <c r="B31" s="478">
        <f>'Tabelle 2.3'!J28</f>
        <v>4.746240601503759</v>
      </c>
      <c r="C31" s="479">
        <f>'Tabelle 3.3'!J28</f>
        <v>-1.405152224824356</v>
      </c>
      <c r="D31" s="480">
        <f t="shared" si="3"/>
        <v>4.746240601503759</v>
      </c>
      <c r="E31" s="480">
        <f t="shared" si="3"/>
        <v>-1.405152224824356</v>
      </c>
      <c r="F31" s="475" t="str">
        <f t="shared" si="4"/>
        <v/>
      </c>
      <c r="G31" s="475" t="str">
        <f t="shared" si="4"/>
        <v/>
      </c>
      <c r="H31" s="481" t="str">
        <f t="shared" si="5"/>
        <v/>
      </c>
      <c r="I31" s="481" t="str">
        <f t="shared" si="5"/>
        <v/>
      </c>
      <c r="J31" s="475" t="e">
        <f t="shared" si="6"/>
        <v>#N/A</v>
      </c>
      <c r="K31" s="475" t="e">
        <f t="shared" si="7"/>
        <v>#N/A</v>
      </c>
      <c r="L31" s="475" t="e">
        <f t="shared" si="8"/>
        <v>#N/A</v>
      </c>
      <c r="M31" s="475" t="e">
        <f t="shared" si="9"/>
        <v>#N/A</v>
      </c>
      <c r="N31" s="475">
        <v>180</v>
      </c>
    </row>
    <row r="32" spans="1:14" s="474" customFormat="1" ht="15" customHeight="1" x14ac:dyDescent="0.2">
      <c r="A32" s="474">
        <v>19</v>
      </c>
      <c r="B32" s="478">
        <f>'Tabelle 2.3'!J29</f>
        <v>3.8888888888888888</v>
      </c>
      <c r="C32" s="479">
        <f>'Tabelle 3.3'!J29</f>
        <v>0.73839662447257381</v>
      </c>
      <c r="D32" s="480">
        <f t="shared" si="3"/>
        <v>3.8888888888888888</v>
      </c>
      <c r="E32" s="480">
        <f t="shared" si="3"/>
        <v>0.73839662447257381</v>
      </c>
      <c r="F32" s="475" t="str">
        <f t="shared" si="4"/>
        <v/>
      </c>
      <c r="G32" s="475" t="str">
        <f t="shared" si="4"/>
        <v/>
      </c>
      <c r="H32" s="481" t="str">
        <f t="shared" si="5"/>
        <v/>
      </c>
      <c r="I32" s="481" t="str">
        <f t="shared" si="5"/>
        <v/>
      </c>
      <c r="J32" s="475" t="e">
        <f t="shared" si="6"/>
        <v>#N/A</v>
      </c>
      <c r="K32" s="475" t="e">
        <f t="shared" si="7"/>
        <v>#N/A</v>
      </c>
      <c r="L32" s="475" t="e">
        <f t="shared" si="8"/>
        <v>#N/A</v>
      </c>
      <c r="M32" s="475" t="e">
        <f t="shared" si="9"/>
        <v>#N/A</v>
      </c>
      <c r="N32" s="475">
        <v>191</v>
      </c>
    </row>
    <row r="33" spans="1:14" s="474" customFormat="1" ht="15" customHeight="1" x14ac:dyDescent="0.2">
      <c r="A33" s="474">
        <v>20</v>
      </c>
      <c r="B33" s="478">
        <f>'Tabelle 2.3'!J30</f>
        <v>5.4865110639587753</v>
      </c>
      <c r="C33" s="479">
        <f>'Tabelle 3.3'!J30</f>
        <v>4.4834307992202733</v>
      </c>
      <c r="D33" s="480">
        <f t="shared" si="3"/>
        <v>5.4865110639587753</v>
      </c>
      <c r="E33" s="480">
        <f t="shared" si="3"/>
        <v>4.4834307992202733</v>
      </c>
      <c r="F33" s="475" t="str">
        <f t="shared" si="4"/>
        <v/>
      </c>
      <c r="G33" s="475" t="str">
        <f t="shared" si="4"/>
        <v/>
      </c>
      <c r="H33" s="481" t="str">
        <f t="shared" si="5"/>
        <v/>
      </c>
      <c r="I33" s="481" t="str">
        <f t="shared" si="5"/>
        <v/>
      </c>
      <c r="J33" s="475" t="e">
        <f t="shared" si="6"/>
        <v>#N/A</v>
      </c>
      <c r="K33" s="475" t="e">
        <f t="shared" si="7"/>
        <v>#N/A</v>
      </c>
      <c r="L33" s="475" t="e">
        <f t="shared" si="8"/>
        <v>#N/A</v>
      </c>
      <c r="M33" s="475" t="e">
        <f t="shared" si="9"/>
        <v>#N/A</v>
      </c>
      <c r="N33" s="475">
        <v>201</v>
      </c>
    </row>
    <row r="34" spans="1:14" s="474" customFormat="1" ht="15" customHeight="1" x14ac:dyDescent="0.2">
      <c r="A34" s="474">
        <v>21</v>
      </c>
      <c r="B34" s="478">
        <f>'Tabelle 2.3'!J31</f>
        <v>-0.70077084793272604</v>
      </c>
      <c r="C34" s="479">
        <f>'Tabelle 3.3'!J31</f>
        <v>1.1132623426911907</v>
      </c>
      <c r="D34" s="480">
        <f t="shared" si="3"/>
        <v>-0.70077084793272604</v>
      </c>
      <c r="E34" s="480">
        <f t="shared" si="3"/>
        <v>1.1132623426911907</v>
      </c>
      <c r="F34" s="475" t="str">
        <f t="shared" si="4"/>
        <v/>
      </c>
      <c r="G34" s="475" t="str">
        <f t="shared" si="4"/>
        <v/>
      </c>
      <c r="H34" s="481" t="str">
        <f t="shared" si="5"/>
        <v/>
      </c>
      <c r="I34" s="481" t="str">
        <f t="shared" si="5"/>
        <v/>
      </c>
      <c r="J34" s="475" t="e">
        <f t="shared" si="6"/>
        <v>#N/A</v>
      </c>
      <c r="K34" s="475" t="e">
        <f t="shared" si="7"/>
        <v>#N/A</v>
      </c>
      <c r="L34" s="475" t="e">
        <f t="shared" si="8"/>
        <v>#N/A</v>
      </c>
      <c r="M34" s="475" t="e">
        <f t="shared" si="9"/>
        <v>#N/A</v>
      </c>
      <c r="N34" s="475">
        <v>211</v>
      </c>
    </row>
    <row r="35" spans="1:14" s="474" customFormat="1" ht="15" customHeight="1" x14ac:dyDescent="0.2">
      <c r="A35" s="474">
        <v>22</v>
      </c>
      <c r="B35" s="478" t="str">
        <f>'Tabelle 2.3'!J32</f>
        <v>*</v>
      </c>
      <c r="C35" s="479" t="str">
        <f>'Tabelle 3.3'!J32</f>
        <v>*</v>
      </c>
      <c r="D35" s="480" t="str">
        <f t="shared" si="3"/>
        <v>*</v>
      </c>
      <c r="E35" s="480" t="str">
        <f t="shared" si="3"/>
        <v>*</v>
      </c>
      <c r="F35" s="475" t="str">
        <f t="shared" si="4"/>
        <v/>
      </c>
      <c r="G35" s="475" t="str">
        <f t="shared" si="4"/>
        <v/>
      </c>
      <c r="H35" s="481">
        <f t="shared" si="5"/>
        <v>-0.75</v>
      </c>
      <c r="I35" s="481">
        <f t="shared" si="5"/>
        <v>-0.75</v>
      </c>
      <c r="J35" s="475">
        <f t="shared" si="6"/>
        <v>222</v>
      </c>
      <c r="K35" s="475">
        <f t="shared" si="7"/>
        <v>45</v>
      </c>
      <c r="L35" s="475">
        <f t="shared" si="8"/>
        <v>222</v>
      </c>
      <c r="M35" s="475">
        <f t="shared" si="9"/>
        <v>45</v>
      </c>
      <c r="N35" s="475">
        <v>222</v>
      </c>
    </row>
    <row r="36" spans="1:14" s="474" customFormat="1" ht="15" customHeight="1" x14ac:dyDescent="0.2">
      <c r="A36" s="474">
        <v>23</v>
      </c>
      <c r="B36" s="478"/>
      <c r="C36" s="479"/>
      <c r="D36" s="480">
        <f t="shared" si="3"/>
        <v>0</v>
      </c>
      <c r="E36" s="480">
        <f t="shared" si="3"/>
        <v>0</v>
      </c>
      <c r="F36" s="475" t="str">
        <f t="shared" si="4"/>
        <v/>
      </c>
      <c r="G36" s="475" t="str">
        <f t="shared" si="4"/>
        <v/>
      </c>
      <c r="H36" s="481" t="str">
        <f t="shared" si="5"/>
        <v/>
      </c>
      <c r="I36" s="481" t="str">
        <f t="shared" si="5"/>
        <v/>
      </c>
      <c r="J36" s="475" t="e">
        <f t="shared" si="6"/>
        <v>#N/A</v>
      </c>
      <c r="K36" s="475" t="e">
        <f t="shared" si="7"/>
        <v>#N/A</v>
      </c>
      <c r="L36" s="475" t="e">
        <f t="shared" si="8"/>
        <v>#N/A</v>
      </c>
      <c r="M36" s="475" t="e">
        <f t="shared" si="9"/>
        <v>#N/A</v>
      </c>
      <c r="N36" s="475">
        <v>232</v>
      </c>
    </row>
    <row r="37" spans="1:14" s="474" customFormat="1" ht="15" customHeight="1" x14ac:dyDescent="0.2">
      <c r="A37" s="474">
        <v>24</v>
      </c>
      <c r="B37" s="478">
        <f>'Tabelle 2.3'!J34</f>
        <v>7.8853046594982077</v>
      </c>
      <c r="C37" s="479">
        <f>'Tabelle 3.3'!J34</f>
        <v>11.428571428571429</v>
      </c>
      <c r="D37" s="480">
        <f t="shared" si="3"/>
        <v>7.8853046594982077</v>
      </c>
      <c r="E37" s="480">
        <f t="shared" si="3"/>
        <v>11.428571428571429</v>
      </c>
      <c r="F37" s="475" t="str">
        <f t="shared" si="4"/>
        <v/>
      </c>
      <c r="G37" s="475" t="str">
        <f t="shared" si="4"/>
        <v/>
      </c>
      <c r="H37" s="481" t="str">
        <f t="shared" si="5"/>
        <v/>
      </c>
      <c r="I37" s="481" t="str">
        <f t="shared" si="5"/>
        <v/>
      </c>
      <c r="J37" s="475" t="e">
        <f t="shared" si="6"/>
        <v>#N/A</v>
      </c>
      <c r="K37" s="475" t="e">
        <f t="shared" si="7"/>
        <v>#N/A</v>
      </c>
      <c r="L37" s="475" t="e">
        <f t="shared" si="8"/>
        <v>#N/A</v>
      </c>
      <c r="M37" s="475" t="e">
        <f t="shared" si="9"/>
        <v>#N/A</v>
      </c>
      <c r="N37" s="475">
        <v>242</v>
      </c>
    </row>
    <row r="38" spans="1:14" s="474" customFormat="1" ht="15" customHeight="1" x14ac:dyDescent="0.2">
      <c r="A38" s="474">
        <v>25</v>
      </c>
      <c r="B38" s="478">
        <f>'Tabelle 2.3'!J35</f>
        <v>-3.9671682626538987</v>
      </c>
      <c r="C38" s="479">
        <f>'Tabelle 3.3'!J35</f>
        <v>-7.0273631840796016</v>
      </c>
      <c r="D38" s="480">
        <f t="shared" si="3"/>
        <v>-3.9671682626538987</v>
      </c>
      <c r="E38" s="480">
        <f t="shared" si="3"/>
        <v>-7.0273631840796016</v>
      </c>
      <c r="F38" s="475" t="str">
        <f t="shared" si="4"/>
        <v/>
      </c>
      <c r="G38" s="475" t="str">
        <f t="shared" si="4"/>
        <v/>
      </c>
      <c r="H38" s="481" t="str">
        <f t="shared" si="5"/>
        <v/>
      </c>
      <c r="I38" s="481" t="str">
        <f t="shared" si="5"/>
        <v/>
      </c>
      <c r="J38" s="475" t="e">
        <f t="shared" si="6"/>
        <v>#N/A</v>
      </c>
      <c r="K38" s="475" t="e">
        <f t="shared" si="7"/>
        <v>#N/A</v>
      </c>
      <c r="L38" s="475" t="e">
        <f t="shared" si="8"/>
        <v>#N/A</v>
      </c>
      <c r="M38" s="475" t="e">
        <f t="shared" si="9"/>
        <v>#N/A</v>
      </c>
      <c r="N38" s="475">
        <v>253</v>
      </c>
    </row>
    <row r="39" spans="1:14" s="474" customFormat="1" ht="15" customHeight="1" x14ac:dyDescent="0.2">
      <c r="A39" s="474">
        <v>26</v>
      </c>
      <c r="B39" s="478">
        <f>'Tabelle 2.3'!J36</f>
        <v>2.4223140283800775</v>
      </c>
      <c r="C39" s="479">
        <f>'Tabelle 3.3'!J36</f>
        <v>-2.9279279279279278</v>
      </c>
      <c r="D39" s="480">
        <f t="shared" si="3"/>
        <v>2.4223140283800775</v>
      </c>
      <c r="E39" s="480">
        <f t="shared" si="3"/>
        <v>-2.9279279279279278</v>
      </c>
      <c r="F39" s="475" t="str">
        <f t="shared" si="4"/>
        <v/>
      </c>
      <c r="G39" s="475" t="str">
        <f t="shared" si="4"/>
        <v/>
      </c>
      <c r="H39" s="481" t="str">
        <f t="shared" si="5"/>
        <v/>
      </c>
      <c r="I39" s="481" t="str">
        <f t="shared" si="5"/>
        <v/>
      </c>
      <c r="J39" s="475" t="e">
        <f t="shared" si="6"/>
        <v>#N/A</v>
      </c>
      <c r="K39" s="475" t="e">
        <f t="shared" si="7"/>
        <v>#N/A</v>
      </c>
      <c r="L39" s="475" t="e">
        <f t="shared" si="8"/>
        <v>#N/A</v>
      </c>
      <c r="M39" s="475" t="e">
        <f t="shared" si="9"/>
        <v>#N/A</v>
      </c>
      <c r="N39" s="475">
        <v>263</v>
      </c>
    </row>
    <row r="40" spans="1:14" s="474" customFormat="1" ht="15" customHeight="1" x14ac:dyDescent="0.2">
      <c r="A40" s="474">
        <v>27</v>
      </c>
      <c r="B40" s="478" t="e">
        <f>'Tabelle 2.3'!#REF!</f>
        <v>#REF!</v>
      </c>
      <c r="C40" s="479" t="e">
        <f>'Tabelle 3.3'!#REF!</f>
        <v>#REF!</v>
      </c>
      <c r="D40" s="480" t="e">
        <f t="shared" si="3"/>
        <v>#REF!</v>
      </c>
      <c r="E40" s="480" t="e">
        <f t="shared" si="3"/>
        <v>#REF!</v>
      </c>
      <c r="F40" s="475" t="str">
        <f t="shared" si="4"/>
        <v/>
      </c>
      <c r="G40" s="475" t="str">
        <f t="shared" si="4"/>
        <v/>
      </c>
      <c r="H40" s="481" t="e">
        <f t="shared" si="5"/>
        <v>#REF!</v>
      </c>
      <c r="I40" s="481" t="e">
        <f t="shared" si="5"/>
        <v>#REF!</v>
      </c>
      <c r="J40" s="475" t="e">
        <f t="shared" si="6"/>
        <v>#REF!</v>
      </c>
      <c r="K40" s="475" t="e">
        <f t="shared" si="7"/>
        <v>#REF!</v>
      </c>
      <c r="L40" s="475" t="e">
        <f t="shared" si="8"/>
        <v>#REF!</v>
      </c>
      <c r="M40" s="475" t="e">
        <f t="shared" si="9"/>
        <v>#REF!</v>
      </c>
      <c r="N40" s="475">
        <v>273</v>
      </c>
    </row>
    <row r="41" spans="1:14" s="474" customFormat="1" ht="15" customHeight="1" x14ac:dyDescent="0.2">
      <c r="A41" s="474">
        <v>28</v>
      </c>
      <c r="B41" s="478" t="e">
        <f>'Tabelle 2.3'!#REF!</f>
        <v>#REF!</v>
      </c>
      <c r="C41" s="479" t="e">
        <f>'Tabelle 3.3'!#REF!</f>
        <v>#REF!</v>
      </c>
      <c r="D41" s="480" t="e">
        <f t="shared" si="3"/>
        <v>#REF!</v>
      </c>
      <c r="E41" s="480" t="e">
        <f t="shared" si="3"/>
        <v>#REF!</v>
      </c>
      <c r="F41" s="475" t="str">
        <f t="shared" si="4"/>
        <v/>
      </c>
      <c r="G41" s="475" t="str">
        <f t="shared" si="4"/>
        <v/>
      </c>
      <c r="H41" s="481" t="e">
        <f t="shared" si="5"/>
        <v>#REF!</v>
      </c>
      <c r="I41" s="481" t="e">
        <f t="shared" si="5"/>
        <v>#REF!</v>
      </c>
      <c r="J41" s="475" t="e">
        <f t="shared" si="6"/>
        <v>#REF!</v>
      </c>
      <c r="K41" s="475" t="e">
        <f t="shared" si="7"/>
        <v>#REF!</v>
      </c>
      <c r="L41" s="475" t="e">
        <f t="shared" si="8"/>
        <v>#REF!</v>
      </c>
      <c r="M41" s="475" t="e">
        <f t="shared" si="9"/>
        <v>#REF!</v>
      </c>
      <c r="N41" s="475">
        <v>284</v>
      </c>
    </row>
    <row r="42" spans="1:14" s="474" customFormat="1" ht="15" customHeight="1" x14ac:dyDescent="0.2">
      <c r="A42" s="474">
        <v>29</v>
      </c>
      <c r="B42" s="478" t="e">
        <f>'Tabelle 2.3'!#REF!</f>
        <v>#REF!</v>
      </c>
      <c r="C42" s="479" t="e">
        <f>'Tabelle 3.3'!#REF!</f>
        <v>#REF!</v>
      </c>
      <c r="D42" s="480" t="e">
        <f t="shared" si="3"/>
        <v>#REF!</v>
      </c>
      <c r="E42" s="480" t="e">
        <f t="shared" si="3"/>
        <v>#REF!</v>
      </c>
      <c r="F42" s="475" t="str">
        <f t="shared" si="4"/>
        <v/>
      </c>
      <c r="G42" s="475" t="str">
        <f t="shared" si="4"/>
        <v/>
      </c>
      <c r="H42" s="481" t="e">
        <f t="shared" si="5"/>
        <v>#REF!</v>
      </c>
      <c r="I42" s="481" t="e">
        <f t="shared" si="5"/>
        <v>#REF!</v>
      </c>
      <c r="J42" s="475" t="e">
        <f t="shared" si="6"/>
        <v>#REF!</v>
      </c>
      <c r="K42" s="475" t="e">
        <f t="shared" si="7"/>
        <v>#REF!</v>
      </c>
      <c r="L42" s="475" t="e">
        <f t="shared" si="8"/>
        <v>#REF!</v>
      </c>
      <c r="M42" s="475" t="e">
        <f t="shared" si="9"/>
        <v>#REF!</v>
      </c>
      <c r="N42" s="475">
        <v>294</v>
      </c>
    </row>
    <row r="43" spans="1:14" s="474" customFormat="1" ht="15" customHeight="1" x14ac:dyDescent="0.2">
      <c r="A43" s="474">
        <v>30</v>
      </c>
      <c r="B43" s="478" t="e">
        <f>'Tabelle 2.3'!#REF!</f>
        <v>#REF!</v>
      </c>
      <c r="C43" s="479" t="e">
        <f>'Tabelle 3.3'!#REF!</f>
        <v>#REF!</v>
      </c>
      <c r="D43" s="480" t="e">
        <f t="shared" si="3"/>
        <v>#REF!</v>
      </c>
      <c r="E43" s="480" t="e">
        <f t="shared" si="3"/>
        <v>#REF!</v>
      </c>
      <c r="F43" s="475" t="str">
        <f t="shared" si="4"/>
        <v/>
      </c>
      <c r="G43" s="475" t="str">
        <f t="shared" si="4"/>
        <v/>
      </c>
      <c r="H43" s="481" t="e">
        <f t="shared" si="5"/>
        <v>#REF!</v>
      </c>
      <c r="I43" s="481" t="e">
        <f t="shared" si="5"/>
        <v>#REF!</v>
      </c>
      <c r="J43" s="475" t="e">
        <f t="shared" si="6"/>
        <v>#REF!</v>
      </c>
      <c r="K43" s="475" t="e">
        <f t="shared" si="7"/>
        <v>#REF!</v>
      </c>
      <c r="L43" s="475" t="e">
        <f t="shared" si="8"/>
        <v>#REF!</v>
      </c>
      <c r="M43" s="475" t="e">
        <f t="shared" si="9"/>
        <v>#REF!</v>
      </c>
      <c r="N43" s="475">
        <v>304</v>
      </c>
    </row>
    <row r="44" spans="1:14" s="474" customFormat="1" ht="15" customHeight="1" x14ac:dyDescent="0.2">
      <c r="A44" s="474">
        <v>31</v>
      </c>
      <c r="B44" s="478" t="e">
        <f>'Tabelle 2.3'!#REF!</f>
        <v>#REF!</v>
      </c>
      <c r="C44" s="479" t="e">
        <f>'Tabelle 3.3'!#REF!</f>
        <v>#REF!</v>
      </c>
      <c r="D44" s="480" t="e">
        <f t="shared" si="3"/>
        <v>#REF!</v>
      </c>
      <c r="E44" s="480" t="e">
        <f t="shared" si="3"/>
        <v>#REF!</v>
      </c>
      <c r="F44" s="475" t="str">
        <f t="shared" si="4"/>
        <v/>
      </c>
      <c r="G44" s="475" t="str">
        <f t="shared" si="4"/>
        <v/>
      </c>
      <c r="H44" s="481" t="e">
        <f t="shared" si="5"/>
        <v>#REF!</v>
      </c>
      <c r="I44" s="481" t="e">
        <f t="shared" si="5"/>
        <v>#REF!</v>
      </c>
      <c r="J44" s="475" t="e">
        <f t="shared" si="6"/>
        <v>#REF!</v>
      </c>
      <c r="K44" s="475" t="e">
        <f t="shared" si="7"/>
        <v>#REF!</v>
      </c>
      <c r="L44" s="475" t="e">
        <f t="shared" si="8"/>
        <v>#REF!</v>
      </c>
      <c r="M44" s="475" t="e">
        <f t="shared" si="9"/>
        <v>#REF!</v>
      </c>
      <c r="N44" s="475">
        <v>315</v>
      </c>
    </row>
    <row r="45" spans="1:14" s="474" customFormat="1" ht="15" customHeight="1" x14ac:dyDescent="0.2">
      <c r="A45" s="474">
        <v>32</v>
      </c>
      <c r="B45" s="478">
        <f>'Tabelle 2.3'!J36</f>
        <v>2.4223140283800775</v>
      </c>
      <c r="C45" s="479">
        <f>'Tabelle 3.3'!J36</f>
        <v>-2.9279279279279278</v>
      </c>
      <c r="D45" s="480">
        <f t="shared" si="3"/>
        <v>2.4223140283800775</v>
      </c>
      <c r="E45" s="480">
        <f t="shared" si="3"/>
        <v>-2.9279279279279278</v>
      </c>
      <c r="F45" s="475" t="str">
        <f t="shared" si="4"/>
        <v/>
      </c>
      <c r="G45" s="475" t="str">
        <f t="shared" si="4"/>
        <v/>
      </c>
      <c r="H45" s="481" t="str">
        <f t="shared" si="5"/>
        <v/>
      </c>
      <c r="I45" s="481" t="str">
        <f t="shared" si="5"/>
        <v/>
      </c>
      <c r="J45" s="475" t="e">
        <f t="shared" si="6"/>
        <v>#N/A</v>
      </c>
      <c r="K45" s="475" t="e">
        <f t="shared" si="7"/>
        <v>#N/A</v>
      </c>
      <c r="L45" s="475" t="e">
        <f t="shared" si="8"/>
        <v>#N/A</v>
      </c>
      <c r="M45" s="475" t="e">
        <f t="shared" si="9"/>
        <v>#N/A</v>
      </c>
      <c r="N45" s="475">
        <v>325</v>
      </c>
    </row>
    <row r="46" spans="1:14" s="474" customFormat="1" ht="15" customHeight="1" x14ac:dyDescent="0.2">
      <c r="E46" s="475"/>
      <c r="F46" s="475"/>
      <c r="G46" s="475"/>
      <c r="H46" s="475"/>
      <c r="I46" s="475"/>
      <c r="J46" s="475"/>
      <c r="K46" s="475"/>
      <c r="L46" s="475"/>
      <c r="M46" s="475"/>
      <c r="N46" s="475"/>
    </row>
    <row r="47" spans="1:14" s="474" customFormat="1" ht="15" customHeight="1" x14ac:dyDescent="0.2">
      <c r="D47" s="482"/>
      <c r="E47" s="475"/>
      <c r="F47" s="475"/>
      <c r="G47" s="475"/>
      <c r="H47" s="475"/>
      <c r="I47" s="475"/>
      <c r="J47" s="475"/>
      <c r="K47" s="475"/>
      <c r="L47" s="475"/>
      <c r="M47" s="475"/>
      <c r="N47" s="475"/>
    </row>
    <row r="48" spans="1:14" s="474" customFormat="1" ht="15" customHeight="1" x14ac:dyDescent="0.2">
      <c r="A48" s="476" t="s">
        <v>453</v>
      </c>
      <c r="E48" s="475"/>
      <c r="F48" s="475"/>
      <c r="G48" s="475"/>
      <c r="H48" s="475"/>
      <c r="I48" s="475"/>
      <c r="J48" s="475"/>
      <c r="K48" s="475"/>
      <c r="L48" s="475"/>
      <c r="M48" s="475"/>
      <c r="N48" s="475"/>
    </row>
    <row r="49" spans="1:14" ht="15" customHeight="1" x14ac:dyDescent="0.2">
      <c r="A49" s="678" t="s">
        <v>454</v>
      </c>
      <c r="B49" s="679" t="s">
        <v>102</v>
      </c>
      <c r="C49" s="679"/>
      <c r="D49" s="679"/>
      <c r="E49" s="680" t="s">
        <v>455</v>
      </c>
      <c r="F49" s="680"/>
      <c r="G49" s="680"/>
      <c r="H49" s="681" t="s">
        <v>456</v>
      </c>
      <c r="I49" s="682" t="s">
        <v>457</v>
      </c>
      <c r="J49" s="682"/>
      <c r="K49" s="682"/>
      <c r="L49" s="483" t="s">
        <v>458</v>
      </c>
      <c r="M49" s="460"/>
      <c r="N49" s="452"/>
    </row>
    <row r="50" spans="1:14" ht="39.950000000000003" customHeight="1" x14ac:dyDescent="0.2">
      <c r="A50" s="678"/>
      <c r="B50" s="484" t="s">
        <v>441</v>
      </c>
      <c r="C50" s="484" t="s">
        <v>120</v>
      </c>
      <c r="D50" s="484" t="s">
        <v>121</v>
      </c>
      <c r="E50" s="484" t="s">
        <v>441</v>
      </c>
      <c r="F50" s="484" t="s">
        <v>120</v>
      </c>
      <c r="G50" s="484" t="s">
        <v>121</v>
      </c>
      <c r="H50" s="681"/>
      <c r="I50" s="484" t="s">
        <v>441</v>
      </c>
      <c r="J50" s="484" t="s">
        <v>120</v>
      </c>
      <c r="K50" s="484" t="s">
        <v>121</v>
      </c>
      <c r="L50" s="484" t="s">
        <v>459</v>
      </c>
      <c r="M50" s="484"/>
      <c r="N50" s="484"/>
    </row>
    <row r="51" spans="1:14" ht="15" customHeight="1" x14ac:dyDescent="0.2">
      <c r="A51" s="485" t="s">
        <v>460</v>
      </c>
      <c r="B51" s="486">
        <v>59091</v>
      </c>
      <c r="C51" s="486">
        <v>9859</v>
      </c>
      <c r="D51" s="486">
        <v>6708</v>
      </c>
      <c r="E51" s="487">
        <f>IF($A$51=37802,IF(COUNTBLANK(B$51:B$70)&gt;0,#N/A,B51/B$51*100),IF(COUNTBLANK(B$51:B$75)&gt;0,#N/A,B51/B$51*100))</f>
        <v>100</v>
      </c>
      <c r="F51" s="487">
        <f>IF($A$51=37802,IF(COUNTBLANK(C$51:C$70)&gt;0,#N/A,C51/C$51*100),IF(COUNTBLANK(C$51:C$75)&gt;0,#N/A,C51/C$51*100))</f>
        <v>100</v>
      </c>
      <c r="G51" s="487">
        <f>IF($A$51=37802,IF(COUNTBLANK(D$51:D$70)&gt;0,#N/A,D51/D$51*100),IF(COUNTBLANK(D$51:D$75)&gt;0,#N/A,D51/D$51*100))</f>
        <v>100</v>
      </c>
      <c r="H51" s="488" t="str">
        <f>IF(ISERROR(L51)=TRUE,IF(MONTH(A51)=MONTH(MAX(A$51:A$75)),A51,""),"")</f>
        <v/>
      </c>
      <c r="I51" s="487" t="str">
        <f>IF($H51&lt;&gt;"",E51,"")</f>
        <v/>
      </c>
      <c r="J51" s="487" t="str">
        <f>IF($H51&lt;&gt;"",F51,"")</f>
        <v/>
      </c>
      <c r="K51" s="487" t="str">
        <f t="shared" ref="J51:K66" si="10">IF($H51&lt;&gt;"",G51,"")</f>
        <v/>
      </c>
      <c r="L51" s="487" t="e">
        <f>IF(A$51=37802,IF(AND(COUNTBLANK(B$51:B$70)&lt;&gt;0,COUNTBLANK(C$51:C$70)&lt;&gt;0,COUNTBLANK(D$51:D$70)&lt;&gt;0),135,#N/A),IF(AND(COUNTBLANK(B$51:B$75)&lt;&gt;0,COUNTBLANK(C$51:C$75)&lt;&gt;0,COUNTBLANK(D$51:D$75)&lt;&gt;0),135,#N/A))</f>
        <v>#N/A</v>
      </c>
    </row>
    <row r="52" spans="1:14" ht="15" customHeight="1" x14ac:dyDescent="0.2">
      <c r="A52" s="485" t="s">
        <v>461</v>
      </c>
      <c r="B52" s="486">
        <v>59677</v>
      </c>
      <c r="C52" s="486">
        <v>10070</v>
      </c>
      <c r="D52" s="486">
        <v>6887</v>
      </c>
      <c r="E52" s="487">
        <f t="shared" ref="E52:G70" si="11">IF($A$51=37802,IF(COUNTBLANK(B$51:B$70)&gt;0,#N/A,B52/B$51*100),IF(COUNTBLANK(B$51:B$75)&gt;0,#N/A,B52/B$51*100))</f>
        <v>100.99169078201417</v>
      </c>
      <c r="F52" s="487">
        <f t="shared" si="11"/>
        <v>102.14017648848768</v>
      </c>
      <c r="G52" s="487">
        <f t="shared" si="11"/>
        <v>102.66845557543232</v>
      </c>
      <c r="H52" s="488" t="str">
        <f>IF(ISERROR(L52)=TRUE,IF(MONTH(A52)=MONTH(MAX(A$51:A$75)),A52,""),"")</f>
        <v/>
      </c>
      <c r="I52" s="487" t="str">
        <f t="shared" ref="I52:K75" si="12">IF($H52&lt;&gt;"",E52,"")</f>
        <v/>
      </c>
      <c r="J52" s="487" t="str">
        <f t="shared" si="10"/>
        <v/>
      </c>
      <c r="K52" s="487" t="str">
        <f t="shared" si="10"/>
        <v/>
      </c>
      <c r="L52" s="487" t="e">
        <f t="shared" ref="L52:L75" si="13">IF(A$51=37802,IF(AND(COUNTBLANK(B$51:B$70)&lt;&gt;0,COUNTBLANK(C$51:C$70)&lt;&gt;0,COUNTBLANK(D$51:D$70)&lt;&gt;0),135,#N/A),IF(AND(COUNTBLANK(B$51:B$75)&lt;&gt;0,COUNTBLANK(C$51:C$75)&lt;&gt;0,COUNTBLANK(D$51:D$75)&lt;&gt;0),135,#N/A))</f>
        <v>#N/A</v>
      </c>
    </row>
    <row r="53" spans="1:14" ht="15" customHeight="1" x14ac:dyDescent="0.2">
      <c r="A53" s="489">
        <v>41883</v>
      </c>
      <c r="B53" s="486">
        <v>60433</v>
      </c>
      <c r="C53" s="486">
        <v>9981</v>
      </c>
      <c r="D53" s="486">
        <v>6914</v>
      </c>
      <c r="E53" s="487">
        <f t="shared" si="11"/>
        <v>102.27107342911781</v>
      </c>
      <c r="F53" s="487">
        <f t="shared" si="11"/>
        <v>101.23744801704026</v>
      </c>
      <c r="G53" s="487">
        <f t="shared" si="11"/>
        <v>103.07096004770425</v>
      </c>
      <c r="H53" s="488">
        <f>IF(ISERROR(L53)=TRUE,IF(MONTH(A53)=MONTH(MAX(A$51:A$75)),A53,""),"")</f>
        <v>41883</v>
      </c>
      <c r="I53" s="487">
        <f t="shared" si="12"/>
        <v>102.27107342911781</v>
      </c>
      <c r="J53" s="487">
        <f t="shared" si="10"/>
        <v>101.23744801704026</v>
      </c>
      <c r="K53" s="487">
        <f t="shared" si="10"/>
        <v>103.07096004770425</v>
      </c>
      <c r="L53" s="487" t="e">
        <f t="shared" si="13"/>
        <v>#N/A</v>
      </c>
    </row>
    <row r="54" spans="1:14" ht="15" customHeight="1" x14ac:dyDescent="0.2">
      <c r="A54" s="489" t="s">
        <v>462</v>
      </c>
      <c r="B54" s="486">
        <v>59966</v>
      </c>
      <c r="C54" s="486">
        <v>10071</v>
      </c>
      <c r="D54" s="486">
        <v>6864</v>
      </c>
      <c r="E54" s="487">
        <f t="shared" si="11"/>
        <v>101.48076695266623</v>
      </c>
      <c r="F54" s="487">
        <f t="shared" si="11"/>
        <v>102.1503195050208</v>
      </c>
      <c r="G54" s="487">
        <f t="shared" si="11"/>
        <v>102.32558139534885</v>
      </c>
      <c r="H54" s="488" t="str">
        <f>IF(ISERROR(L54)=TRUE,IF(MONTH(A54)=MONTH(MAX(A$51:A$75)),A54,""),"")</f>
        <v/>
      </c>
      <c r="I54" s="487" t="str">
        <f t="shared" si="12"/>
        <v/>
      </c>
      <c r="J54" s="487" t="str">
        <f t="shared" si="10"/>
        <v/>
      </c>
      <c r="K54" s="487" t="str">
        <f t="shared" si="10"/>
        <v/>
      </c>
      <c r="L54" s="487" t="e">
        <f t="shared" si="13"/>
        <v>#N/A</v>
      </c>
    </row>
    <row r="55" spans="1:14" ht="15" customHeight="1" x14ac:dyDescent="0.2">
      <c r="A55" s="489" t="s">
        <v>463</v>
      </c>
      <c r="B55" s="486">
        <v>60434</v>
      </c>
      <c r="C55" s="486">
        <v>9904</v>
      </c>
      <c r="D55" s="486">
        <v>6898</v>
      </c>
      <c r="E55" s="487">
        <f t="shared" si="11"/>
        <v>102.27276573420656</v>
      </c>
      <c r="F55" s="487">
        <f t="shared" si="11"/>
        <v>100.45643574399026</v>
      </c>
      <c r="G55" s="487">
        <f t="shared" si="11"/>
        <v>102.83243887895051</v>
      </c>
      <c r="H55" s="488" t="str">
        <f t="shared" ref="H55:H70" si="14">IF(ISERROR(L55)=TRUE,IF(MONTH(A55)=MONTH(MAX(A$51:A$75)),A55,""),"")</f>
        <v/>
      </c>
      <c r="I55" s="487" t="str">
        <f t="shared" si="12"/>
        <v/>
      </c>
      <c r="J55" s="487" t="str">
        <f t="shared" si="10"/>
        <v/>
      </c>
      <c r="K55" s="487" t="str">
        <f t="shared" si="10"/>
        <v/>
      </c>
      <c r="L55" s="487" t="e">
        <f t="shared" si="13"/>
        <v>#N/A</v>
      </c>
    </row>
    <row r="56" spans="1:14" ht="15" customHeight="1" x14ac:dyDescent="0.2">
      <c r="A56" s="489" t="s">
        <v>464</v>
      </c>
      <c r="B56" s="486">
        <v>60841</v>
      </c>
      <c r="C56" s="486">
        <v>10006</v>
      </c>
      <c r="D56" s="486">
        <v>7070</v>
      </c>
      <c r="E56" s="487">
        <f t="shared" si="11"/>
        <v>102.96153390533244</v>
      </c>
      <c r="F56" s="487">
        <f t="shared" si="11"/>
        <v>101.4910234303682</v>
      </c>
      <c r="G56" s="487">
        <f t="shared" si="11"/>
        <v>105.39654144305305</v>
      </c>
      <c r="H56" s="488" t="str">
        <f t="shared" si="14"/>
        <v/>
      </c>
      <c r="I56" s="487" t="str">
        <f t="shared" si="12"/>
        <v/>
      </c>
      <c r="J56" s="487" t="str">
        <f t="shared" si="10"/>
        <v/>
      </c>
      <c r="K56" s="487" t="str">
        <f t="shared" si="10"/>
        <v/>
      </c>
      <c r="L56" s="487" t="e">
        <f t="shared" si="13"/>
        <v>#N/A</v>
      </c>
    </row>
    <row r="57" spans="1:14" ht="15" customHeight="1" x14ac:dyDescent="0.2">
      <c r="A57" s="489">
        <v>42248</v>
      </c>
      <c r="B57" s="486">
        <v>62044</v>
      </c>
      <c r="C57" s="486">
        <v>9998</v>
      </c>
      <c r="D57" s="486">
        <v>7199</v>
      </c>
      <c r="E57" s="487">
        <f t="shared" si="11"/>
        <v>104.99737692711241</v>
      </c>
      <c r="F57" s="487">
        <f t="shared" si="11"/>
        <v>101.40987929810325</v>
      </c>
      <c r="G57" s="487">
        <f t="shared" si="11"/>
        <v>107.31961836613</v>
      </c>
      <c r="H57" s="488">
        <f t="shared" si="14"/>
        <v>42248</v>
      </c>
      <c r="I57" s="487">
        <f t="shared" si="12"/>
        <v>104.99737692711241</v>
      </c>
      <c r="J57" s="487">
        <f t="shared" si="10"/>
        <v>101.40987929810325</v>
      </c>
      <c r="K57" s="487">
        <f t="shared" si="10"/>
        <v>107.31961836613</v>
      </c>
      <c r="L57" s="487" t="e">
        <f t="shared" si="13"/>
        <v>#N/A</v>
      </c>
    </row>
    <row r="58" spans="1:14" ht="15" customHeight="1" x14ac:dyDescent="0.2">
      <c r="A58" s="489" t="s">
        <v>465</v>
      </c>
      <c r="B58" s="486">
        <v>61884</v>
      </c>
      <c r="C58" s="486">
        <v>9981</v>
      </c>
      <c r="D58" s="486">
        <v>7155</v>
      </c>
      <c r="E58" s="487">
        <f t="shared" si="11"/>
        <v>104.7266081129106</v>
      </c>
      <c r="F58" s="487">
        <f t="shared" si="11"/>
        <v>101.23744801704026</v>
      </c>
      <c r="G58" s="487">
        <f t="shared" si="11"/>
        <v>106.66368515205724</v>
      </c>
      <c r="H58" s="488" t="str">
        <f t="shared" si="14"/>
        <v/>
      </c>
      <c r="I58" s="487" t="str">
        <f t="shared" si="12"/>
        <v/>
      </c>
      <c r="J58" s="487" t="str">
        <f t="shared" si="10"/>
        <v/>
      </c>
      <c r="K58" s="487" t="str">
        <f t="shared" si="10"/>
        <v/>
      </c>
      <c r="L58" s="487" t="e">
        <f t="shared" si="13"/>
        <v>#N/A</v>
      </c>
    </row>
    <row r="59" spans="1:14" ht="15" customHeight="1" x14ac:dyDescent="0.2">
      <c r="A59" s="489" t="s">
        <v>466</v>
      </c>
      <c r="B59" s="486">
        <v>61650</v>
      </c>
      <c r="C59" s="486">
        <v>9847</v>
      </c>
      <c r="D59" s="486">
        <v>7057</v>
      </c>
      <c r="E59" s="487">
        <f t="shared" si="11"/>
        <v>104.33060872214041</v>
      </c>
      <c r="F59" s="487">
        <f t="shared" si="11"/>
        <v>99.878283801602592</v>
      </c>
      <c r="G59" s="487">
        <f t="shared" si="11"/>
        <v>105.20274299344068</v>
      </c>
      <c r="H59" s="488" t="str">
        <f t="shared" si="14"/>
        <v/>
      </c>
      <c r="I59" s="487" t="str">
        <f t="shared" si="12"/>
        <v/>
      </c>
      <c r="J59" s="487" t="str">
        <f t="shared" si="10"/>
        <v/>
      </c>
      <c r="K59" s="487" t="str">
        <f t="shared" si="10"/>
        <v/>
      </c>
      <c r="L59" s="487" t="e">
        <f t="shared" si="13"/>
        <v>#N/A</v>
      </c>
    </row>
    <row r="60" spans="1:14" ht="15" customHeight="1" x14ac:dyDescent="0.2">
      <c r="A60" s="489" t="s">
        <v>467</v>
      </c>
      <c r="B60" s="486">
        <v>61854</v>
      </c>
      <c r="C60" s="486">
        <v>9923</v>
      </c>
      <c r="D60" s="486">
        <v>7216</v>
      </c>
      <c r="E60" s="487">
        <f t="shared" si="11"/>
        <v>104.67583896024775</v>
      </c>
      <c r="F60" s="487">
        <f t="shared" si="11"/>
        <v>100.64915305811948</v>
      </c>
      <c r="G60" s="487">
        <f t="shared" si="11"/>
        <v>107.57304710793083</v>
      </c>
      <c r="H60" s="488" t="str">
        <f t="shared" si="14"/>
        <v/>
      </c>
      <c r="I60" s="487" t="str">
        <f t="shared" si="12"/>
        <v/>
      </c>
      <c r="J60" s="487" t="str">
        <f t="shared" si="10"/>
        <v/>
      </c>
      <c r="K60" s="487" t="str">
        <f t="shared" si="10"/>
        <v/>
      </c>
      <c r="L60" s="487" t="e">
        <f t="shared" si="13"/>
        <v>#N/A</v>
      </c>
    </row>
    <row r="61" spans="1:14" ht="15" customHeight="1" x14ac:dyDescent="0.2">
      <c r="A61" s="489">
        <v>42614</v>
      </c>
      <c r="B61" s="486">
        <v>63137</v>
      </c>
      <c r="C61" s="486">
        <v>9757</v>
      </c>
      <c r="D61" s="486">
        <v>7326</v>
      </c>
      <c r="E61" s="487">
        <f t="shared" si="11"/>
        <v>106.84706638912864</v>
      </c>
      <c r="F61" s="487">
        <f t="shared" si="11"/>
        <v>98.965412313622068</v>
      </c>
      <c r="G61" s="487">
        <f t="shared" si="11"/>
        <v>109.2128801431127</v>
      </c>
      <c r="H61" s="488">
        <f t="shared" si="14"/>
        <v>42614</v>
      </c>
      <c r="I61" s="487">
        <f t="shared" si="12"/>
        <v>106.84706638912864</v>
      </c>
      <c r="J61" s="487">
        <f t="shared" si="10"/>
        <v>98.965412313622068</v>
      </c>
      <c r="K61" s="487">
        <f t="shared" si="10"/>
        <v>109.2128801431127</v>
      </c>
      <c r="L61" s="487" t="e">
        <f t="shared" si="13"/>
        <v>#N/A</v>
      </c>
    </row>
    <row r="62" spans="1:14" ht="15" customHeight="1" x14ac:dyDescent="0.2">
      <c r="A62" s="489" t="s">
        <v>468</v>
      </c>
      <c r="B62" s="486">
        <v>62966</v>
      </c>
      <c r="C62" s="486">
        <v>9805</v>
      </c>
      <c r="D62" s="486">
        <v>7280</v>
      </c>
      <c r="E62" s="487">
        <f t="shared" si="11"/>
        <v>106.55768221895043</v>
      </c>
      <c r="F62" s="487">
        <f t="shared" si="11"/>
        <v>99.452277107211685</v>
      </c>
      <c r="G62" s="487">
        <f t="shared" si="11"/>
        <v>108.52713178294573</v>
      </c>
      <c r="H62" s="488" t="str">
        <f t="shared" si="14"/>
        <v/>
      </c>
      <c r="I62" s="487" t="str">
        <f t="shared" si="12"/>
        <v/>
      </c>
      <c r="J62" s="487" t="str">
        <f t="shared" si="10"/>
        <v/>
      </c>
      <c r="K62" s="487" t="str">
        <f t="shared" si="10"/>
        <v/>
      </c>
      <c r="L62" s="487" t="e">
        <f t="shared" si="13"/>
        <v>#N/A</v>
      </c>
    </row>
    <row r="63" spans="1:14" ht="15" customHeight="1" x14ac:dyDescent="0.2">
      <c r="A63" s="489" t="s">
        <v>469</v>
      </c>
      <c r="B63" s="486">
        <v>63237</v>
      </c>
      <c r="C63" s="486">
        <v>9670</v>
      </c>
      <c r="D63" s="486">
        <v>7179</v>
      </c>
      <c r="E63" s="487">
        <f t="shared" si="11"/>
        <v>107.01629689800478</v>
      </c>
      <c r="F63" s="487">
        <f t="shared" si="11"/>
        <v>98.082969875240906</v>
      </c>
      <c r="G63" s="487">
        <f t="shared" si="11"/>
        <v>107.02146690518784</v>
      </c>
      <c r="H63" s="488" t="str">
        <f t="shared" si="14"/>
        <v/>
      </c>
      <c r="I63" s="487" t="str">
        <f t="shared" si="12"/>
        <v/>
      </c>
      <c r="J63" s="487" t="str">
        <f t="shared" si="10"/>
        <v/>
      </c>
      <c r="K63" s="487" t="str">
        <f t="shared" si="10"/>
        <v/>
      </c>
      <c r="L63" s="487" t="e">
        <f t="shared" si="13"/>
        <v>#N/A</v>
      </c>
    </row>
    <row r="64" spans="1:14" ht="15" customHeight="1" x14ac:dyDescent="0.2">
      <c r="A64" s="489" t="s">
        <v>470</v>
      </c>
      <c r="B64" s="486">
        <v>63744</v>
      </c>
      <c r="C64" s="486">
        <v>9784</v>
      </c>
      <c r="D64" s="486">
        <v>7407</v>
      </c>
      <c r="E64" s="487">
        <f t="shared" si="11"/>
        <v>107.87429557800681</v>
      </c>
      <c r="F64" s="487">
        <f t="shared" si="11"/>
        <v>99.239273760016232</v>
      </c>
      <c r="G64" s="487">
        <f t="shared" si="11"/>
        <v>110.42039355992846</v>
      </c>
      <c r="H64" s="488" t="str">
        <f t="shared" si="14"/>
        <v/>
      </c>
      <c r="I64" s="487" t="str">
        <f t="shared" si="12"/>
        <v/>
      </c>
      <c r="J64" s="487" t="str">
        <f t="shared" si="10"/>
        <v/>
      </c>
      <c r="K64" s="487" t="str">
        <f t="shared" si="10"/>
        <v/>
      </c>
      <c r="L64" s="487" t="e">
        <f t="shared" si="13"/>
        <v>#N/A</v>
      </c>
    </row>
    <row r="65" spans="1:12" ht="15" customHeight="1" x14ac:dyDescent="0.2">
      <c r="A65" s="489">
        <v>42979</v>
      </c>
      <c r="B65" s="486">
        <v>65028</v>
      </c>
      <c r="C65" s="486">
        <v>9629</v>
      </c>
      <c r="D65" s="486">
        <v>7580</v>
      </c>
      <c r="E65" s="487">
        <f t="shared" si="11"/>
        <v>110.04721531197646</v>
      </c>
      <c r="F65" s="487">
        <f t="shared" si="11"/>
        <v>97.667106197383106</v>
      </c>
      <c r="G65" s="487">
        <f t="shared" si="11"/>
        <v>112.99940369707811</v>
      </c>
      <c r="H65" s="488">
        <f t="shared" si="14"/>
        <v>42979</v>
      </c>
      <c r="I65" s="487">
        <f t="shared" si="12"/>
        <v>110.04721531197646</v>
      </c>
      <c r="J65" s="487">
        <f t="shared" si="10"/>
        <v>97.667106197383106</v>
      </c>
      <c r="K65" s="487">
        <f t="shared" si="10"/>
        <v>112.99940369707811</v>
      </c>
      <c r="L65" s="487" t="e">
        <f t="shared" si="13"/>
        <v>#N/A</v>
      </c>
    </row>
    <row r="66" spans="1:12" ht="15" customHeight="1" x14ac:dyDescent="0.2">
      <c r="A66" s="489" t="s">
        <v>471</v>
      </c>
      <c r="B66" s="486">
        <v>65209</v>
      </c>
      <c r="C66" s="486">
        <v>10088</v>
      </c>
      <c r="D66" s="486">
        <v>8301</v>
      </c>
      <c r="E66" s="487">
        <f t="shared" si="11"/>
        <v>110.35352253304225</v>
      </c>
      <c r="F66" s="487">
        <f t="shared" si="11"/>
        <v>102.32275078608377</v>
      </c>
      <c r="G66" s="487">
        <f t="shared" si="11"/>
        <v>123.74776386404294</v>
      </c>
      <c r="H66" s="488" t="str">
        <f t="shared" si="14"/>
        <v/>
      </c>
      <c r="I66" s="487" t="str">
        <f t="shared" si="12"/>
        <v/>
      </c>
      <c r="J66" s="487" t="str">
        <f t="shared" si="10"/>
        <v/>
      </c>
      <c r="K66" s="487" t="str">
        <f t="shared" si="10"/>
        <v/>
      </c>
      <c r="L66" s="487" t="e">
        <f t="shared" si="13"/>
        <v>#N/A</v>
      </c>
    </row>
    <row r="67" spans="1:12" ht="15" customHeight="1" x14ac:dyDescent="0.2">
      <c r="A67" s="489" t="s">
        <v>472</v>
      </c>
      <c r="B67" s="486">
        <v>65397</v>
      </c>
      <c r="C67" s="486">
        <v>10061</v>
      </c>
      <c r="D67" s="486">
        <v>8479</v>
      </c>
      <c r="E67" s="487">
        <f t="shared" si="11"/>
        <v>110.67167588972939</v>
      </c>
      <c r="F67" s="487">
        <f t="shared" si="11"/>
        <v>102.04888933968962</v>
      </c>
      <c r="G67" s="487">
        <f t="shared" si="11"/>
        <v>126.40131186642816</v>
      </c>
      <c r="H67" s="488" t="str">
        <f t="shared" si="14"/>
        <v/>
      </c>
      <c r="I67" s="487" t="str">
        <f t="shared" si="12"/>
        <v/>
      </c>
      <c r="J67" s="487" t="str">
        <f t="shared" si="12"/>
        <v/>
      </c>
      <c r="K67" s="487" t="str">
        <f t="shared" si="12"/>
        <v/>
      </c>
      <c r="L67" s="487" t="e">
        <f t="shared" si="13"/>
        <v>#N/A</v>
      </c>
    </row>
    <row r="68" spans="1:12" ht="15" customHeight="1" x14ac:dyDescent="0.2">
      <c r="A68" s="489" t="s">
        <v>473</v>
      </c>
      <c r="B68" s="486">
        <v>65906</v>
      </c>
      <c r="C68" s="486">
        <v>10251</v>
      </c>
      <c r="D68" s="486">
        <v>8924</v>
      </c>
      <c r="E68" s="487">
        <f t="shared" si="11"/>
        <v>111.53305917990895</v>
      </c>
      <c r="F68" s="487">
        <f t="shared" si="11"/>
        <v>103.97606248098184</v>
      </c>
      <c r="G68" s="487">
        <f t="shared" si="11"/>
        <v>133.03518187239118</v>
      </c>
      <c r="H68" s="488" t="str">
        <f t="shared" si="14"/>
        <v/>
      </c>
      <c r="I68" s="487" t="str">
        <f t="shared" si="12"/>
        <v/>
      </c>
      <c r="J68" s="487" t="str">
        <f t="shared" si="12"/>
        <v/>
      </c>
      <c r="K68" s="487" t="str">
        <f t="shared" si="12"/>
        <v/>
      </c>
      <c r="L68" s="487" t="e">
        <f t="shared" si="13"/>
        <v>#N/A</v>
      </c>
    </row>
    <row r="69" spans="1:12" ht="15" customHeight="1" x14ac:dyDescent="0.2">
      <c r="A69" s="489">
        <v>43344</v>
      </c>
      <c r="B69" s="486">
        <v>67130</v>
      </c>
      <c r="C69" s="486">
        <v>9962</v>
      </c>
      <c r="D69" s="486">
        <v>9103</v>
      </c>
      <c r="E69" s="487">
        <f t="shared" si="11"/>
        <v>113.60444060855291</v>
      </c>
      <c r="F69" s="487">
        <f t="shared" si="11"/>
        <v>101.04473070291104</v>
      </c>
      <c r="G69" s="487">
        <f t="shared" si="11"/>
        <v>135.7036374478235</v>
      </c>
      <c r="H69" s="488">
        <f t="shared" si="14"/>
        <v>43344</v>
      </c>
      <c r="I69" s="487">
        <f t="shared" si="12"/>
        <v>113.60444060855291</v>
      </c>
      <c r="J69" s="487">
        <f t="shared" si="12"/>
        <v>101.04473070291104</v>
      </c>
      <c r="K69" s="487">
        <f t="shared" si="12"/>
        <v>135.7036374478235</v>
      </c>
      <c r="L69" s="487" t="e">
        <f t="shared" si="13"/>
        <v>#N/A</v>
      </c>
    </row>
    <row r="70" spans="1:12" ht="15" customHeight="1" x14ac:dyDescent="0.2">
      <c r="A70" s="489" t="s">
        <v>474</v>
      </c>
      <c r="B70" s="486">
        <v>66992</v>
      </c>
      <c r="C70" s="486">
        <v>9993</v>
      </c>
      <c r="D70" s="486">
        <v>8994</v>
      </c>
      <c r="E70" s="487">
        <f t="shared" si="11"/>
        <v>113.37090250630384</v>
      </c>
      <c r="F70" s="487">
        <f t="shared" si="11"/>
        <v>101.35916421543767</v>
      </c>
      <c r="G70" s="487">
        <f t="shared" si="11"/>
        <v>134.07871198568873</v>
      </c>
      <c r="H70" s="488" t="str">
        <f t="shared" si="14"/>
        <v/>
      </c>
      <c r="I70" s="487" t="str">
        <f t="shared" si="12"/>
        <v/>
      </c>
      <c r="J70" s="487" t="str">
        <f t="shared" si="12"/>
        <v/>
      </c>
      <c r="K70" s="487" t="str">
        <f t="shared" si="12"/>
        <v/>
      </c>
      <c r="L70" s="487" t="e">
        <f t="shared" si="13"/>
        <v>#N/A</v>
      </c>
    </row>
    <row r="71" spans="1:12" ht="15" customHeight="1" x14ac:dyDescent="0.2">
      <c r="A71" s="489" t="s">
        <v>475</v>
      </c>
      <c r="B71" s="486">
        <v>67028</v>
      </c>
      <c r="C71" s="486">
        <v>9886</v>
      </c>
      <c r="D71" s="486">
        <v>9080</v>
      </c>
      <c r="E71" s="490">
        <f t="shared" ref="E71:G75" si="15">IF($A$51=37802,IF(COUNTBLANK(B$51:B$70)&gt;0,#N/A,IF(ISBLANK(B71)=FALSE,B71/B$51*100,#N/A)),IF(COUNTBLANK(B$51:B$75)&gt;0,#N/A,B71/B$51*100))</f>
        <v>113.43182548949923</v>
      </c>
      <c r="F71" s="490">
        <f t="shared" si="15"/>
        <v>100.27386144639416</v>
      </c>
      <c r="G71" s="490">
        <f t="shared" si="15"/>
        <v>135.36076326774</v>
      </c>
      <c r="H71" s="491" t="str">
        <f>IF(A$51=37802,IF(ISERROR(L71)=TRUE,IF(ISBLANK(A71)=FALSE,IF(MONTH(A71)=MONTH(MAX(A$51:A$75)),A71,""),""),""),IF(ISERROR(L71)=TRUE,IF(MONTH(A71)=MONTH(MAX(A$51:A$75)),A71,""),""))</f>
        <v/>
      </c>
      <c r="I71" s="487" t="str">
        <f t="shared" si="12"/>
        <v/>
      </c>
      <c r="J71" s="487" t="str">
        <f t="shared" si="12"/>
        <v/>
      </c>
      <c r="K71" s="487" t="str">
        <f t="shared" si="12"/>
        <v/>
      </c>
      <c r="L71" s="487" t="e">
        <f t="shared" si="13"/>
        <v>#N/A</v>
      </c>
    </row>
    <row r="72" spans="1:12" ht="15" customHeight="1" x14ac:dyDescent="0.2">
      <c r="A72" s="489" t="s">
        <v>476</v>
      </c>
      <c r="B72" s="486">
        <v>67004</v>
      </c>
      <c r="C72" s="486">
        <v>9942</v>
      </c>
      <c r="D72" s="486">
        <v>9180</v>
      </c>
      <c r="E72" s="490">
        <f t="shared" si="15"/>
        <v>113.39121016736897</v>
      </c>
      <c r="F72" s="490">
        <f t="shared" si="15"/>
        <v>100.84187037224869</v>
      </c>
      <c r="G72" s="490">
        <f t="shared" si="15"/>
        <v>136.8515205724508</v>
      </c>
      <c r="H72" s="491" t="str">
        <f>IF(A$51=37802,IF(ISERROR(L72)=TRUE,IF(ISBLANK(A72)=FALSE,IF(MONTH(A72)=MONTH(MAX(A$51:A$75)),A72,""),""),""),IF(ISERROR(L72)=TRUE,IF(MONTH(A72)=MONTH(MAX(A$51:A$75)),A72,""),""))</f>
        <v/>
      </c>
      <c r="I72" s="487" t="str">
        <f t="shared" si="12"/>
        <v/>
      </c>
      <c r="J72" s="487" t="str">
        <f t="shared" si="12"/>
        <v/>
      </c>
      <c r="K72" s="487" t="str">
        <f t="shared" si="12"/>
        <v/>
      </c>
      <c r="L72" s="487" t="e">
        <f t="shared" si="13"/>
        <v>#N/A</v>
      </c>
    </row>
    <row r="73" spans="1:12" ht="15" customHeight="1" x14ac:dyDescent="0.2">
      <c r="A73" s="489">
        <v>43709</v>
      </c>
      <c r="B73" s="486">
        <v>67581</v>
      </c>
      <c r="C73" s="486">
        <v>9785</v>
      </c>
      <c r="D73" s="486">
        <v>9377</v>
      </c>
      <c r="E73" s="490">
        <f t="shared" si="15"/>
        <v>114.3676702035843</v>
      </c>
      <c r="F73" s="490">
        <f t="shared" si="15"/>
        <v>99.249416776549353</v>
      </c>
      <c r="G73" s="490">
        <f t="shared" si="15"/>
        <v>139.78831246273106</v>
      </c>
      <c r="H73" s="491">
        <f>IF(A$51=37802,IF(ISERROR(L73)=TRUE,IF(ISBLANK(A73)=FALSE,IF(MONTH(A73)=MONTH(MAX(A$51:A$75)),A73,""),""),""),IF(ISERROR(L73)=TRUE,IF(MONTH(A73)=MONTH(MAX(A$51:A$75)),A73,""),""))</f>
        <v>43709</v>
      </c>
      <c r="I73" s="487">
        <f t="shared" si="12"/>
        <v>114.3676702035843</v>
      </c>
      <c r="J73" s="487">
        <f t="shared" si="12"/>
        <v>99.249416776549353</v>
      </c>
      <c r="K73" s="487">
        <f t="shared" si="12"/>
        <v>139.78831246273106</v>
      </c>
      <c r="L73" s="487" t="e">
        <f t="shared" si="13"/>
        <v>#N/A</v>
      </c>
    </row>
    <row r="74" spans="1:12" ht="15" customHeight="1" x14ac:dyDescent="0.2">
      <c r="A74" s="489" t="s">
        <v>477</v>
      </c>
      <c r="B74" s="486">
        <v>67054</v>
      </c>
      <c r="C74" s="486">
        <v>9812</v>
      </c>
      <c r="D74" s="486">
        <v>9300</v>
      </c>
      <c r="E74" s="490">
        <f t="shared" si="15"/>
        <v>113.47582542180706</v>
      </c>
      <c r="F74" s="490">
        <f t="shared" si="15"/>
        <v>99.523278222943503</v>
      </c>
      <c r="G74" s="490">
        <f t="shared" si="15"/>
        <v>138.64042933810376</v>
      </c>
      <c r="H74" s="491" t="str">
        <f>IF(A$51=37802,IF(ISERROR(L74)=TRUE,IF(ISBLANK(A74)=FALSE,IF(MONTH(A74)=MONTH(MAX(A$51:A$75)),A74,""),""),""),IF(ISERROR(L74)=TRUE,IF(MONTH(A74)=MONTH(MAX(A$51:A$75)),A74,""),""))</f>
        <v/>
      </c>
      <c r="I74" s="487" t="str">
        <f t="shared" si="12"/>
        <v/>
      </c>
      <c r="J74" s="487" t="str">
        <f t="shared" si="12"/>
        <v/>
      </c>
      <c r="K74" s="487" t="str">
        <f t="shared" si="12"/>
        <v/>
      </c>
      <c r="L74" s="487" t="e">
        <f t="shared" si="13"/>
        <v>#N/A</v>
      </c>
    </row>
    <row r="75" spans="1:12" ht="15" customHeight="1" x14ac:dyDescent="0.2">
      <c r="A75" s="489" t="s">
        <v>478</v>
      </c>
      <c r="B75" s="486">
        <v>66894</v>
      </c>
      <c r="C75" s="492">
        <v>9403</v>
      </c>
      <c r="D75" s="492">
        <v>8906</v>
      </c>
      <c r="E75" s="490">
        <f t="shared" si="15"/>
        <v>113.20505660760523</v>
      </c>
      <c r="F75" s="490">
        <f t="shared" si="15"/>
        <v>95.374784460898681</v>
      </c>
      <c r="G75" s="490">
        <f t="shared" si="15"/>
        <v>132.76684555754323</v>
      </c>
      <c r="H75" s="491" t="str">
        <f>IF(A$51=37802,IF(ISERROR(L75)=TRUE,IF(ISBLANK(A75)=FALSE,IF(MONTH(A75)=MONTH(MAX(A$51:A$75)),A75,""),""),""),IF(ISERROR(L75)=TRUE,IF(MONTH(A75)=MONTH(MAX(A$51:A$75)),A75,""),""))</f>
        <v/>
      </c>
      <c r="I75" s="487" t="str">
        <f t="shared" si="12"/>
        <v/>
      </c>
      <c r="J75" s="487" t="str">
        <f t="shared" si="12"/>
        <v/>
      </c>
      <c r="K75" s="487" t="str">
        <f t="shared" si="12"/>
        <v/>
      </c>
      <c r="L75" s="487" t="e">
        <f t="shared" si="13"/>
        <v>#N/A</v>
      </c>
    </row>
    <row r="77" spans="1:12" ht="15" customHeight="1" x14ac:dyDescent="0.2">
      <c r="I77" s="487">
        <f>IF(I75&lt;&gt;"",I75,IF(I74&lt;&gt;"",I74,IF(I73&lt;&gt;"",I73,IF(I72&lt;&gt;"",I72,IF(I71&lt;&gt;"",I71,IF(I70&lt;&gt;"",I70,""))))))</f>
        <v>114.3676702035843</v>
      </c>
      <c r="J77" s="487">
        <f>IF(J75&lt;&gt;"",J75,IF(J74&lt;&gt;"",J74,IF(J73&lt;&gt;"",J73,IF(J72&lt;&gt;"",J72,IF(J71&lt;&gt;"",J71,IF(J70&lt;&gt;"",J70,""))))))</f>
        <v>99.249416776549353</v>
      </c>
      <c r="K77" s="487">
        <f>IF(K75&lt;&gt;"",K75,IF(K74&lt;&gt;"",K74,IF(K73&lt;&gt;"",K73,IF(K72&lt;&gt;"",K72,IF(K71&lt;&gt;"",K71,IF(K70&lt;&gt;"",K70,""))))))</f>
        <v>139.78831246273106</v>
      </c>
    </row>
    <row r="78" spans="1:12" ht="15" customHeight="1" x14ac:dyDescent="0.2">
      <c r="I78" s="494">
        <f>RANK(I77,$I77:$K77)</f>
        <v>2</v>
      </c>
      <c r="J78" s="494">
        <f>RANK(J77,$I77:$K77)</f>
        <v>3</v>
      </c>
      <c r="K78" s="494">
        <f>RANK(K77,$I77:$K77)</f>
        <v>1</v>
      </c>
    </row>
    <row r="79" spans="1:12" ht="15" customHeight="1" x14ac:dyDescent="0.2">
      <c r="I79" s="487" t="str">
        <f>"SvB: "&amp;IF(I77&gt;100,"+","")&amp;TEXT(I77-100,"0,0")&amp;"%"</f>
        <v>SvB: +14,4%</v>
      </c>
      <c r="J79" s="487" t="str">
        <f>"GeB - ausschließlich: "&amp;IF(J77&gt;100,"+","")&amp;TEXT(J77-100,"0,0")&amp;"%"</f>
        <v>GeB - ausschließlich: -0,8%</v>
      </c>
      <c r="K79" s="487" t="str">
        <f>"GeB - im Nebenjob: "&amp;IF(K77&gt;100,"+","")&amp;TEXT(K77-100,"0,0")&amp;"%"</f>
        <v>GeB - im Nebenjob: +39,8%</v>
      </c>
    </row>
    <row r="81" spans="9:9" ht="15" customHeight="1" x14ac:dyDescent="0.2">
      <c r="I81" s="487" t="str">
        <f>IF(ISERROR(HLOOKUP(1,I$78:K$79,2,FALSE)),"",HLOOKUP(1,I$78:K$79,2,FALSE))</f>
        <v>GeB - im Nebenjob: +39,8%</v>
      </c>
    </row>
    <row r="82" spans="9:9" ht="15" customHeight="1" x14ac:dyDescent="0.2">
      <c r="I82" s="487" t="str">
        <f>IF(ISERROR(HLOOKUP(2,I$78:K$79,2,FALSE)),"",HLOOKUP(2,I$78:K$79,2,FALSE))</f>
        <v>SvB: +14,4%</v>
      </c>
    </row>
    <row r="83" spans="9:9" ht="15" customHeight="1" x14ac:dyDescent="0.2">
      <c r="I83" s="487" t="str">
        <f>IF(ISERROR(HLOOKUP(3,I$78:K$79,2,FALSE)),"",HLOOKUP(3,I$78:K$79,2,FALSE))</f>
        <v>GeB - ausschließlich: -0,8%</v>
      </c>
    </row>
  </sheetData>
  <mergeCells count="16">
    <mergeCell ref="J12:N12"/>
    <mergeCell ref="A49:A50"/>
    <mergeCell ref="B49:D49"/>
    <mergeCell ref="E49:G49"/>
    <mergeCell ref="H49:H50"/>
    <mergeCell ref="I49:K49"/>
    <mergeCell ref="A12:A13"/>
    <mergeCell ref="B12:C12"/>
    <mergeCell ref="D12:E12"/>
    <mergeCell ref="F12:G12"/>
    <mergeCell ref="H12:I12"/>
    <mergeCell ref="B4:C4"/>
    <mergeCell ref="D4:E4"/>
    <mergeCell ref="F4:G4"/>
    <mergeCell ref="H4:I4"/>
    <mergeCell ref="J4:N4"/>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2" customWidth="1"/>
    <col min="2" max="2" width="15.125" style="522" customWidth="1"/>
    <col min="3" max="3" width="20.375" style="522" customWidth="1"/>
    <col min="4" max="5" width="10" style="522" customWidth="1"/>
    <col min="6" max="8" width="11" style="522"/>
    <col min="9" max="9" width="13.75" style="522" customWidth="1"/>
    <col min="10" max="256" width="11" style="522"/>
    <col min="257" max="257" width="2.375" style="522" customWidth="1"/>
    <col min="258" max="258" width="15.125" style="522" customWidth="1"/>
    <col min="259" max="259" width="20.375" style="522" customWidth="1"/>
    <col min="260" max="261" width="10" style="522" customWidth="1"/>
    <col min="262" max="264" width="11" style="522"/>
    <col min="265" max="265" width="13.75" style="522" customWidth="1"/>
    <col min="266" max="512" width="11" style="522"/>
    <col min="513" max="513" width="2.375" style="522" customWidth="1"/>
    <col min="514" max="514" width="15.125" style="522" customWidth="1"/>
    <col min="515" max="515" width="20.375" style="522" customWidth="1"/>
    <col min="516" max="517" width="10" style="522" customWidth="1"/>
    <col min="518" max="520" width="11" style="522"/>
    <col min="521" max="521" width="13.75" style="522" customWidth="1"/>
    <col min="522" max="768" width="11" style="522"/>
    <col min="769" max="769" width="2.375" style="522" customWidth="1"/>
    <col min="770" max="770" width="15.125" style="522" customWidth="1"/>
    <col min="771" max="771" width="20.375" style="522" customWidth="1"/>
    <col min="772" max="773" width="10" style="522" customWidth="1"/>
    <col min="774" max="776" width="11" style="522"/>
    <col min="777" max="777" width="13.75" style="522" customWidth="1"/>
    <col min="778" max="1024" width="11" style="522"/>
    <col min="1025" max="1025" width="2.375" style="522" customWidth="1"/>
    <col min="1026" max="1026" width="15.125" style="522" customWidth="1"/>
    <col min="1027" max="1027" width="20.375" style="522" customWidth="1"/>
    <col min="1028" max="1029" width="10" style="522" customWidth="1"/>
    <col min="1030" max="1032" width="11" style="522"/>
    <col min="1033" max="1033" width="13.75" style="522" customWidth="1"/>
    <col min="1034" max="1280" width="11" style="522"/>
    <col min="1281" max="1281" width="2.375" style="522" customWidth="1"/>
    <col min="1282" max="1282" width="15.125" style="522" customWidth="1"/>
    <col min="1283" max="1283" width="20.375" style="522" customWidth="1"/>
    <col min="1284" max="1285" width="10" style="522" customWidth="1"/>
    <col min="1286" max="1288" width="11" style="522"/>
    <col min="1289" max="1289" width="13.75" style="522" customWidth="1"/>
    <col min="1290" max="1536" width="11" style="522"/>
    <col min="1537" max="1537" width="2.375" style="522" customWidth="1"/>
    <col min="1538" max="1538" width="15.125" style="522" customWidth="1"/>
    <col min="1539" max="1539" width="20.375" style="522" customWidth="1"/>
    <col min="1540" max="1541" width="10" style="522" customWidth="1"/>
    <col min="1542" max="1544" width="11" style="522"/>
    <col min="1545" max="1545" width="13.75" style="522" customWidth="1"/>
    <col min="1546" max="1792" width="11" style="522"/>
    <col min="1793" max="1793" width="2.375" style="522" customWidth="1"/>
    <col min="1794" max="1794" width="15.125" style="522" customWidth="1"/>
    <col min="1795" max="1795" width="20.375" style="522" customWidth="1"/>
    <col min="1796" max="1797" width="10" style="522" customWidth="1"/>
    <col min="1798" max="1800" width="11" style="522"/>
    <col min="1801" max="1801" width="13.75" style="522" customWidth="1"/>
    <col min="1802" max="2048" width="11" style="522"/>
    <col min="2049" max="2049" width="2.375" style="522" customWidth="1"/>
    <col min="2050" max="2050" width="15.125" style="522" customWidth="1"/>
    <col min="2051" max="2051" width="20.375" style="522" customWidth="1"/>
    <col min="2052" max="2053" width="10" style="522" customWidth="1"/>
    <col min="2054" max="2056" width="11" style="522"/>
    <col min="2057" max="2057" width="13.75" style="522" customWidth="1"/>
    <col min="2058" max="2304" width="11" style="522"/>
    <col min="2305" max="2305" width="2.375" style="522" customWidth="1"/>
    <col min="2306" max="2306" width="15.125" style="522" customWidth="1"/>
    <col min="2307" max="2307" width="20.375" style="522" customWidth="1"/>
    <col min="2308" max="2309" width="10" style="522" customWidth="1"/>
    <col min="2310" max="2312" width="11" style="522"/>
    <col min="2313" max="2313" width="13.75" style="522" customWidth="1"/>
    <col min="2314" max="2560" width="11" style="522"/>
    <col min="2561" max="2561" width="2.375" style="522" customWidth="1"/>
    <col min="2562" max="2562" width="15.125" style="522" customWidth="1"/>
    <col min="2563" max="2563" width="20.375" style="522" customWidth="1"/>
    <col min="2564" max="2565" width="10" style="522" customWidth="1"/>
    <col min="2566" max="2568" width="11" style="522"/>
    <col min="2569" max="2569" width="13.75" style="522" customWidth="1"/>
    <col min="2570" max="2816" width="11" style="522"/>
    <col min="2817" max="2817" width="2.375" style="522" customWidth="1"/>
    <col min="2818" max="2818" width="15.125" style="522" customWidth="1"/>
    <col min="2819" max="2819" width="20.375" style="522" customWidth="1"/>
    <col min="2820" max="2821" width="10" style="522" customWidth="1"/>
    <col min="2822" max="2824" width="11" style="522"/>
    <col min="2825" max="2825" width="13.75" style="522" customWidth="1"/>
    <col min="2826" max="3072" width="11" style="522"/>
    <col min="3073" max="3073" width="2.375" style="522" customWidth="1"/>
    <col min="3074" max="3074" width="15.125" style="522" customWidth="1"/>
    <col min="3075" max="3075" width="20.375" style="522" customWidth="1"/>
    <col min="3076" max="3077" width="10" style="522" customWidth="1"/>
    <col min="3078" max="3080" width="11" style="522"/>
    <col min="3081" max="3081" width="13.75" style="522" customWidth="1"/>
    <col min="3082" max="3328" width="11" style="522"/>
    <col min="3329" max="3329" width="2.375" style="522" customWidth="1"/>
    <col min="3330" max="3330" width="15.125" style="522" customWidth="1"/>
    <col min="3331" max="3331" width="20.375" style="522" customWidth="1"/>
    <col min="3332" max="3333" width="10" style="522" customWidth="1"/>
    <col min="3334" max="3336" width="11" style="522"/>
    <col min="3337" max="3337" width="13.75" style="522" customWidth="1"/>
    <col min="3338" max="3584" width="11" style="522"/>
    <col min="3585" max="3585" width="2.375" style="522" customWidth="1"/>
    <col min="3586" max="3586" width="15.125" style="522" customWidth="1"/>
    <col min="3587" max="3587" width="20.375" style="522" customWidth="1"/>
    <col min="3588" max="3589" width="10" style="522" customWidth="1"/>
    <col min="3590" max="3592" width="11" style="522"/>
    <col min="3593" max="3593" width="13.75" style="522" customWidth="1"/>
    <col min="3594" max="3840" width="11" style="522"/>
    <col min="3841" max="3841" width="2.375" style="522" customWidth="1"/>
    <col min="3842" max="3842" width="15.125" style="522" customWidth="1"/>
    <col min="3843" max="3843" width="20.375" style="522" customWidth="1"/>
    <col min="3844" max="3845" width="10" style="522" customWidth="1"/>
    <col min="3846" max="3848" width="11" style="522"/>
    <col min="3849" max="3849" width="13.75" style="522" customWidth="1"/>
    <col min="3850" max="4096" width="11" style="522"/>
    <col min="4097" max="4097" width="2.375" style="522" customWidth="1"/>
    <col min="4098" max="4098" width="15.125" style="522" customWidth="1"/>
    <col min="4099" max="4099" width="20.375" style="522" customWidth="1"/>
    <col min="4100" max="4101" width="10" style="522" customWidth="1"/>
    <col min="4102" max="4104" width="11" style="522"/>
    <col min="4105" max="4105" width="13.75" style="522" customWidth="1"/>
    <col min="4106" max="4352" width="11" style="522"/>
    <col min="4353" max="4353" width="2.375" style="522" customWidth="1"/>
    <col min="4354" max="4354" width="15.125" style="522" customWidth="1"/>
    <col min="4355" max="4355" width="20.375" style="522" customWidth="1"/>
    <col min="4356" max="4357" width="10" style="522" customWidth="1"/>
    <col min="4358" max="4360" width="11" style="522"/>
    <col min="4361" max="4361" width="13.75" style="522" customWidth="1"/>
    <col min="4362" max="4608" width="11" style="522"/>
    <col min="4609" max="4609" width="2.375" style="522" customWidth="1"/>
    <col min="4610" max="4610" width="15.125" style="522" customWidth="1"/>
    <col min="4611" max="4611" width="20.375" style="522" customWidth="1"/>
    <col min="4612" max="4613" width="10" style="522" customWidth="1"/>
    <col min="4614" max="4616" width="11" style="522"/>
    <col min="4617" max="4617" width="13.75" style="522" customWidth="1"/>
    <col min="4618" max="4864" width="11" style="522"/>
    <col min="4865" max="4865" width="2.375" style="522" customWidth="1"/>
    <col min="4866" max="4866" width="15.125" style="522" customWidth="1"/>
    <col min="4867" max="4867" width="20.375" style="522" customWidth="1"/>
    <col min="4868" max="4869" width="10" style="522" customWidth="1"/>
    <col min="4870" max="4872" width="11" style="522"/>
    <col min="4873" max="4873" width="13.75" style="522" customWidth="1"/>
    <col min="4874" max="5120" width="11" style="522"/>
    <col min="5121" max="5121" width="2.375" style="522" customWidth="1"/>
    <col min="5122" max="5122" width="15.125" style="522" customWidth="1"/>
    <col min="5123" max="5123" width="20.375" style="522" customWidth="1"/>
    <col min="5124" max="5125" width="10" style="522" customWidth="1"/>
    <col min="5126" max="5128" width="11" style="522"/>
    <col min="5129" max="5129" width="13.75" style="522" customWidth="1"/>
    <col min="5130" max="5376" width="11" style="522"/>
    <col min="5377" max="5377" width="2.375" style="522" customWidth="1"/>
    <col min="5378" max="5378" width="15.125" style="522" customWidth="1"/>
    <col min="5379" max="5379" width="20.375" style="522" customWidth="1"/>
    <col min="5380" max="5381" width="10" style="522" customWidth="1"/>
    <col min="5382" max="5384" width="11" style="522"/>
    <col min="5385" max="5385" width="13.75" style="522" customWidth="1"/>
    <col min="5386" max="5632" width="11" style="522"/>
    <col min="5633" max="5633" width="2.375" style="522" customWidth="1"/>
    <col min="5634" max="5634" width="15.125" style="522" customWidth="1"/>
    <col min="5635" max="5635" width="20.375" style="522" customWidth="1"/>
    <col min="5636" max="5637" width="10" style="522" customWidth="1"/>
    <col min="5638" max="5640" width="11" style="522"/>
    <col min="5641" max="5641" width="13.75" style="522" customWidth="1"/>
    <col min="5642" max="5888" width="11" style="522"/>
    <col min="5889" max="5889" width="2.375" style="522" customWidth="1"/>
    <col min="5890" max="5890" width="15.125" style="522" customWidth="1"/>
    <col min="5891" max="5891" width="20.375" style="522" customWidth="1"/>
    <col min="5892" max="5893" width="10" style="522" customWidth="1"/>
    <col min="5894" max="5896" width="11" style="522"/>
    <col min="5897" max="5897" width="13.75" style="522" customWidth="1"/>
    <col min="5898" max="6144" width="11" style="522"/>
    <col min="6145" max="6145" width="2.375" style="522" customWidth="1"/>
    <col min="6146" max="6146" width="15.125" style="522" customWidth="1"/>
    <col min="6147" max="6147" width="20.375" style="522" customWidth="1"/>
    <col min="6148" max="6149" width="10" style="522" customWidth="1"/>
    <col min="6150" max="6152" width="11" style="522"/>
    <col min="6153" max="6153" width="13.75" style="522" customWidth="1"/>
    <col min="6154" max="6400" width="11" style="522"/>
    <col min="6401" max="6401" width="2.375" style="522" customWidth="1"/>
    <col min="6402" max="6402" width="15.125" style="522" customWidth="1"/>
    <col min="6403" max="6403" width="20.375" style="522" customWidth="1"/>
    <col min="6404" max="6405" width="10" style="522" customWidth="1"/>
    <col min="6406" max="6408" width="11" style="522"/>
    <col min="6409" max="6409" width="13.75" style="522" customWidth="1"/>
    <col min="6410" max="6656" width="11" style="522"/>
    <col min="6657" max="6657" width="2.375" style="522" customWidth="1"/>
    <col min="6658" max="6658" width="15.125" style="522" customWidth="1"/>
    <col min="6659" max="6659" width="20.375" style="522" customWidth="1"/>
    <col min="6660" max="6661" width="10" style="522" customWidth="1"/>
    <col min="6662" max="6664" width="11" style="522"/>
    <col min="6665" max="6665" width="13.75" style="522" customWidth="1"/>
    <col min="6666" max="6912" width="11" style="522"/>
    <col min="6913" max="6913" width="2.375" style="522" customWidth="1"/>
    <col min="6914" max="6914" width="15.125" style="522" customWidth="1"/>
    <col min="6915" max="6915" width="20.375" style="522" customWidth="1"/>
    <col min="6916" max="6917" width="10" style="522" customWidth="1"/>
    <col min="6918" max="6920" width="11" style="522"/>
    <col min="6921" max="6921" width="13.75" style="522" customWidth="1"/>
    <col min="6922" max="7168" width="11" style="522"/>
    <col min="7169" max="7169" width="2.375" style="522" customWidth="1"/>
    <col min="7170" max="7170" width="15.125" style="522" customWidth="1"/>
    <col min="7171" max="7171" width="20.375" style="522" customWidth="1"/>
    <col min="7172" max="7173" width="10" style="522" customWidth="1"/>
    <col min="7174" max="7176" width="11" style="522"/>
    <col min="7177" max="7177" width="13.75" style="522" customWidth="1"/>
    <col min="7178" max="7424" width="11" style="522"/>
    <col min="7425" max="7425" width="2.375" style="522" customWidth="1"/>
    <col min="7426" max="7426" width="15.125" style="522" customWidth="1"/>
    <col min="7427" max="7427" width="20.375" style="522" customWidth="1"/>
    <col min="7428" max="7429" width="10" style="522" customWidth="1"/>
    <col min="7430" max="7432" width="11" style="522"/>
    <col min="7433" max="7433" width="13.75" style="522" customWidth="1"/>
    <col min="7434" max="7680" width="11" style="522"/>
    <col min="7681" max="7681" width="2.375" style="522" customWidth="1"/>
    <col min="7682" max="7682" width="15.125" style="522" customWidth="1"/>
    <col min="7683" max="7683" width="20.375" style="522" customWidth="1"/>
    <col min="7684" max="7685" width="10" style="522" customWidth="1"/>
    <col min="7686" max="7688" width="11" style="522"/>
    <col min="7689" max="7689" width="13.75" style="522" customWidth="1"/>
    <col min="7690" max="7936" width="11" style="522"/>
    <col min="7937" max="7937" width="2.375" style="522" customWidth="1"/>
    <col min="7938" max="7938" width="15.125" style="522" customWidth="1"/>
    <col min="7939" max="7939" width="20.375" style="522" customWidth="1"/>
    <col min="7940" max="7941" width="10" style="522" customWidth="1"/>
    <col min="7942" max="7944" width="11" style="522"/>
    <col min="7945" max="7945" width="13.75" style="522" customWidth="1"/>
    <col min="7946" max="8192" width="11" style="522"/>
    <col min="8193" max="8193" width="2.375" style="522" customWidth="1"/>
    <col min="8194" max="8194" width="15.125" style="522" customWidth="1"/>
    <col min="8195" max="8195" width="20.375" style="522" customWidth="1"/>
    <col min="8196" max="8197" width="10" style="522" customWidth="1"/>
    <col min="8198" max="8200" width="11" style="522"/>
    <col min="8201" max="8201" width="13.75" style="522" customWidth="1"/>
    <col min="8202" max="8448" width="11" style="522"/>
    <col min="8449" max="8449" width="2.375" style="522" customWidth="1"/>
    <col min="8450" max="8450" width="15.125" style="522" customWidth="1"/>
    <col min="8451" max="8451" width="20.375" style="522" customWidth="1"/>
    <col min="8452" max="8453" width="10" style="522" customWidth="1"/>
    <col min="8454" max="8456" width="11" style="522"/>
    <col min="8457" max="8457" width="13.75" style="522" customWidth="1"/>
    <col min="8458" max="8704" width="11" style="522"/>
    <col min="8705" max="8705" width="2.375" style="522" customWidth="1"/>
    <col min="8706" max="8706" width="15.125" style="522" customWidth="1"/>
    <col min="8707" max="8707" width="20.375" style="522" customWidth="1"/>
    <col min="8708" max="8709" width="10" style="522" customWidth="1"/>
    <col min="8710" max="8712" width="11" style="522"/>
    <col min="8713" max="8713" width="13.75" style="522" customWidth="1"/>
    <col min="8714" max="8960" width="11" style="522"/>
    <col min="8961" max="8961" width="2.375" style="522" customWidth="1"/>
    <col min="8962" max="8962" width="15.125" style="522" customWidth="1"/>
    <col min="8963" max="8963" width="20.375" style="522" customWidth="1"/>
    <col min="8964" max="8965" width="10" style="522" customWidth="1"/>
    <col min="8966" max="8968" width="11" style="522"/>
    <col min="8969" max="8969" width="13.75" style="522" customWidth="1"/>
    <col min="8970" max="9216" width="11" style="522"/>
    <col min="9217" max="9217" width="2.375" style="522" customWidth="1"/>
    <col min="9218" max="9218" width="15.125" style="522" customWidth="1"/>
    <col min="9219" max="9219" width="20.375" style="522" customWidth="1"/>
    <col min="9220" max="9221" width="10" style="522" customWidth="1"/>
    <col min="9222" max="9224" width="11" style="522"/>
    <col min="9225" max="9225" width="13.75" style="522" customWidth="1"/>
    <col min="9226" max="9472" width="11" style="522"/>
    <col min="9473" max="9473" width="2.375" style="522" customWidth="1"/>
    <col min="9474" max="9474" width="15.125" style="522" customWidth="1"/>
    <col min="9475" max="9475" width="20.375" style="522" customWidth="1"/>
    <col min="9476" max="9477" width="10" style="522" customWidth="1"/>
    <col min="9478" max="9480" width="11" style="522"/>
    <col min="9481" max="9481" width="13.75" style="522" customWidth="1"/>
    <col min="9482" max="9728" width="11" style="522"/>
    <col min="9729" max="9729" width="2.375" style="522" customWidth="1"/>
    <col min="9730" max="9730" width="15.125" style="522" customWidth="1"/>
    <col min="9731" max="9731" width="20.375" style="522" customWidth="1"/>
    <col min="9732" max="9733" width="10" style="522" customWidth="1"/>
    <col min="9734" max="9736" width="11" style="522"/>
    <col min="9737" max="9737" width="13.75" style="522" customWidth="1"/>
    <col min="9738" max="9984" width="11" style="522"/>
    <col min="9985" max="9985" width="2.375" style="522" customWidth="1"/>
    <col min="9986" max="9986" width="15.125" style="522" customWidth="1"/>
    <col min="9987" max="9987" width="20.375" style="522" customWidth="1"/>
    <col min="9988" max="9989" width="10" style="522" customWidth="1"/>
    <col min="9990" max="9992" width="11" style="522"/>
    <col min="9993" max="9993" width="13.75" style="522" customWidth="1"/>
    <col min="9994" max="10240" width="11" style="522"/>
    <col min="10241" max="10241" width="2.375" style="522" customWidth="1"/>
    <col min="10242" max="10242" width="15.125" style="522" customWidth="1"/>
    <col min="10243" max="10243" width="20.375" style="522" customWidth="1"/>
    <col min="10244" max="10245" width="10" style="522" customWidth="1"/>
    <col min="10246" max="10248" width="11" style="522"/>
    <col min="10249" max="10249" width="13.75" style="522" customWidth="1"/>
    <col min="10250" max="10496" width="11" style="522"/>
    <col min="10497" max="10497" width="2.375" style="522" customWidth="1"/>
    <col min="10498" max="10498" width="15.125" style="522" customWidth="1"/>
    <col min="10499" max="10499" width="20.375" style="522" customWidth="1"/>
    <col min="10500" max="10501" width="10" style="522" customWidth="1"/>
    <col min="10502" max="10504" width="11" style="522"/>
    <col min="10505" max="10505" width="13.75" style="522" customWidth="1"/>
    <col min="10506" max="10752" width="11" style="522"/>
    <col min="10753" max="10753" width="2.375" style="522" customWidth="1"/>
    <col min="10754" max="10754" width="15.125" style="522" customWidth="1"/>
    <col min="10755" max="10755" width="20.375" style="522" customWidth="1"/>
    <col min="10756" max="10757" width="10" style="522" customWidth="1"/>
    <col min="10758" max="10760" width="11" style="522"/>
    <col min="10761" max="10761" width="13.75" style="522" customWidth="1"/>
    <col min="10762" max="11008" width="11" style="522"/>
    <col min="11009" max="11009" width="2.375" style="522" customWidth="1"/>
    <col min="11010" max="11010" width="15.125" style="522" customWidth="1"/>
    <col min="11011" max="11011" width="20.375" style="522" customWidth="1"/>
    <col min="11012" max="11013" width="10" style="522" customWidth="1"/>
    <col min="11014" max="11016" width="11" style="522"/>
    <col min="11017" max="11017" width="13.75" style="522" customWidth="1"/>
    <col min="11018" max="11264" width="11" style="522"/>
    <col min="11265" max="11265" width="2.375" style="522" customWidth="1"/>
    <col min="11266" max="11266" width="15.125" style="522" customWidth="1"/>
    <col min="11267" max="11267" width="20.375" style="522" customWidth="1"/>
    <col min="11268" max="11269" width="10" style="522" customWidth="1"/>
    <col min="11270" max="11272" width="11" style="522"/>
    <col min="11273" max="11273" width="13.75" style="522" customWidth="1"/>
    <col min="11274" max="11520" width="11" style="522"/>
    <col min="11521" max="11521" width="2.375" style="522" customWidth="1"/>
    <col min="11522" max="11522" width="15.125" style="522" customWidth="1"/>
    <col min="11523" max="11523" width="20.375" style="522" customWidth="1"/>
    <col min="11524" max="11525" width="10" style="522" customWidth="1"/>
    <col min="11526" max="11528" width="11" style="522"/>
    <col min="11529" max="11529" width="13.75" style="522" customWidth="1"/>
    <col min="11530" max="11776" width="11" style="522"/>
    <col min="11777" max="11777" width="2.375" style="522" customWidth="1"/>
    <col min="11778" max="11778" width="15.125" style="522" customWidth="1"/>
    <col min="11779" max="11779" width="20.375" style="522" customWidth="1"/>
    <col min="11780" max="11781" width="10" style="522" customWidth="1"/>
    <col min="11782" max="11784" width="11" style="522"/>
    <col min="11785" max="11785" width="13.75" style="522" customWidth="1"/>
    <col min="11786" max="12032" width="11" style="522"/>
    <col min="12033" max="12033" width="2.375" style="522" customWidth="1"/>
    <col min="12034" max="12034" width="15.125" style="522" customWidth="1"/>
    <col min="12035" max="12035" width="20.375" style="522" customWidth="1"/>
    <col min="12036" max="12037" width="10" style="522" customWidth="1"/>
    <col min="12038" max="12040" width="11" style="522"/>
    <col min="12041" max="12041" width="13.75" style="522" customWidth="1"/>
    <col min="12042" max="12288" width="11" style="522"/>
    <col min="12289" max="12289" width="2.375" style="522" customWidth="1"/>
    <col min="12290" max="12290" width="15.125" style="522" customWidth="1"/>
    <col min="12291" max="12291" width="20.375" style="522" customWidth="1"/>
    <col min="12292" max="12293" width="10" style="522" customWidth="1"/>
    <col min="12294" max="12296" width="11" style="522"/>
    <col min="12297" max="12297" width="13.75" style="522" customWidth="1"/>
    <col min="12298" max="12544" width="11" style="522"/>
    <col min="12545" max="12545" width="2.375" style="522" customWidth="1"/>
    <col min="12546" max="12546" width="15.125" style="522" customWidth="1"/>
    <col min="12547" max="12547" width="20.375" style="522" customWidth="1"/>
    <col min="12548" max="12549" width="10" style="522" customWidth="1"/>
    <col min="12550" max="12552" width="11" style="522"/>
    <col min="12553" max="12553" width="13.75" style="522" customWidth="1"/>
    <col min="12554" max="12800" width="11" style="522"/>
    <col min="12801" max="12801" width="2.375" style="522" customWidth="1"/>
    <col min="12802" max="12802" width="15.125" style="522" customWidth="1"/>
    <col min="12803" max="12803" width="20.375" style="522" customWidth="1"/>
    <col min="12804" max="12805" width="10" style="522" customWidth="1"/>
    <col min="12806" max="12808" width="11" style="522"/>
    <col min="12809" max="12809" width="13.75" style="522" customWidth="1"/>
    <col min="12810" max="13056" width="11" style="522"/>
    <col min="13057" max="13057" width="2.375" style="522" customWidth="1"/>
    <col min="13058" max="13058" width="15.125" style="522" customWidth="1"/>
    <col min="13059" max="13059" width="20.375" style="522" customWidth="1"/>
    <col min="13060" max="13061" width="10" style="522" customWidth="1"/>
    <col min="13062" max="13064" width="11" style="522"/>
    <col min="13065" max="13065" width="13.75" style="522" customWidth="1"/>
    <col min="13066" max="13312" width="11" style="522"/>
    <col min="13313" max="13313" width="2.375" style="522" customWidth="1"/>
    <col min="13314" max="13314" width="15.125" style="522" customWidth="1"/>
    <col min="13315" max="13315" width="20.375" style="522" customWidth="1"/>
    <col min="13316" max="13317" width="10" style="522" customWidth="1"/>
    <col min="13318" max="13320" width="11" style="522"/>
    <col min="13321" max="13321" width="13.75" style="522" customWidth="1"/>
    <col min="13322" max="13568" width="11" style="522"/>
    <col min="13569" max="13569" width="2.375" style="522" customWidth="1"/>
    <col min="13570" max="13570" width="15.125" style="522" customWidth="1"/>
    <col min="13571" max="13571" width="20.375" style="522" customWidth="1"/>
    <col min="13572" max="13573" width="10" style="522" customWidth="1"/>
    <col min="13574" max="13576" width="11" style="522"/>
    <col min="13577" max="13577" width="13.75" style="522" customWidth="1"/>
    <col min="13578" max="13824" width="11" style="522"/>
    <col min="13825" max="13825" width="2.375" style="522" customWidth="1"/>
    <col min="13826" max="13826" width="15.125" style="522" customWidth="1"/>
    <col min="13827" max="13827" width="20.375" style="522" customWidth="1"/>
    <col min="13828" max="13829" width="10" style="522" customWidth="1"/>
    <col min="13830" max="13832" width="11" style="522"/>
    <col min="13833" max="13833" width="13.75" style="522" customWidth="1"/>
    <col min="13834" max="14080" width="11" style="522"/>
    <col min="14081" max="14081" width="2.375" style="522" customWidth="1"/>
    <col min="14082" max="14082" width="15.125" style="522" customWidth="1"/>
    <col min="14083" max="14083" width="20.375" style="522" customWidth="1"/>
    <col min="14084" max="14085" width="10" style="522" customWidth="1"/>
    <col min="14086" max="14088" width="11" style="522"/>
    <col min="14089" max="14089" width="13.75" style="522" customWidth="1"/>
    <col min="14090" max="14336" width="11" style="522"/>
    <col min="14337" max="14337" width="2.375" style="522" customWidth="1"/>
    <col min="14338" max="14338" width="15.125" style="522" customWidth="1"/>
    <col min="14339" max="14339" width="20.375" style="522" customWidth="1"/>
    <col min="14340" max="14341" width="10" style="522" customWidth="1"/>
    <col min="14342" max="14344" width="11" style="522"/>
    <col min="14345" max="14345" width="13.75" style="522" customWidth="1"/>
    <col min="14346" max="14592" width="11" style="522"/>
    <col min="14593" max="14593" width="2.375" style="522" customWidth="1"/>
    <col min="14594" max="14594" width="15.125" style="522" customWidth="1"/>
    <col min="14595" max="14595" width="20.375" style="522" customWidth="1"/>
    <col min="14596" max="14597" width="10" style="522" customWidth="1"/>
    <col min="14598" max="14600" width="11" style="522"/>
    <col min="14601" max="14601" width="13.75" style="522" customWidth="1"/>
    <col min="14602" max="14848" width="11" style="522"/>
    <col min="14849" max="14849" width="2.375" style="522" customWidth="1"/>
    <col min="14850" max="14850" width="15.125" style="522" customWidth="1"/>
    <col min="14851" max="14851" width="20.375" style="522" customWidth="1"/>
    <col min="14852" max="14853" width="10" style="522" customWidth="1"/>
    <col min="14854" max="14856" width="11" style="522"/>
    <col min="14857" max="14857" width="13.75" style="522" customWidth="1"/>
    <col min="14858" max="15104" width="11" style="522"/>
    <col min="15105" max="15105" width="2.375" style="522" customWidth="1"/>
    <col min="15106" max="15106" width="15.125" style="522" customWidth="1"/>
    <col min="15107" max="15107" width="20.375" style="522" customWidth="1"/>
    <col min="15108" max="15109" width="10" style="522" customWidth="1"/>
    <col min="15110" max="15112" width="11" style="522"/>
    <col min="15113" max="15113" width="13.75" style="522" customWidth="1"/>
    <col min="15114" max="15360" width="11" style="522"/>
    <col min="15361" max="15361" width="2.375" style="522" customWidth="1"/>
    <col min="15362" max="15362" width="15.125" style="522" customWidth="1"/>
    <col min="15363" max="15363" width="20.375" style="522" customWidth="1"/>
    <col min="15364" max="15365" width="10" style="522" customWidth="1"/>
    <col min="15366" max="15368" width="11" style="522"/>
    <col min="15369" max="15369" width="13.75" style="522" customWidth="1"/>
    <col min="15370" max="15616" width="11" style="522"/>
    <col min="15617" max="15617" width="2.375" style="522" customWidth="1"/>
    <col min="15618" max="15618" width="15.125" style="522" customWidth="1"/>
    <col min="15619" max="15619" width="20.375" style="522" customWidth="1"/>
    <col min="15620" max="15621" width="10" style="522" customWidth="1"/>
    <col min="15622" max="15624" width="11" style="522"/>
    <col min="15625" max="15625" width="13.75" style="522" customWidth="1"/>
    <col min="15626" max="15872" width="11" style="522"/>
    <col min="15873" max="15873" width="2.375" style="522" customWidth="1"/>
    <col min="15874" max="15874" width="15.125" style="522" customWidth="1"/>
    <col min="15875" max="15875" width="20.375" style="522" customWidth="1"/>
    <col min="15876" max="15877" width="10" style="522" customWidth="1"/>
    <col min="15878" max="15880" width="11" style="522"/>
    <col min="15881" max="15881" width="13.75" style="522" customWidth="1"/>
    <col min="15882" max="16128" width="11" style="522"/>
    <col min="16129" max="16129" width="2.375" style="522" customWidth="1"/>
    <col min="16130" max="16130" width="15.125" style="522" customWidth="1"/>
    <col min="16131" max="16131" width="20.375" style="522" customWidth="1"/>
    <col min="16132" max="16133" width="10" style="522" customWidth="1"/>
    <col min="16134" max="16136" width="11" style="522"/>
    <col min="16137" max="16137" width="13.75" style="522" customWidth="1"/>
    <col min="16138" max="16384" width="11" style="522"/>
  </cols>
  <sheetData>
    <row r="1" spans="1:11" s="496" customFormat="1" ht="33.6" customHeight="1" x14ac:dyDescent="0.2">
      <c r="A1" s="495"/>
      <c r="B1" s="495"/>
      <c r="C1" s="495"/>
      <c r="D1" s="495"/>
      <c r="E1" s="15"/>
      <c r="F1" s="15"/>
      <c r="G1" s="15"/>
      <c r="I1" s="497"/>
    </row>
    <row r="2" spans="1:11" s="71" customFormat="1" ht="13.15" customHeight="1" x14ac:dyDescent="0.2">
      <c r="A2" s="498"/>
      <c r="C2" s="499"/>
      <c r="D2" s="499"/>
      <c r="G2" s="500" t="s">
        <v>479</v>
      </c>
      <c r="H2" s="501"/>
      <c r="I2" s="501"/>
      <c r="K2" s="497"/>
    </row>
    <row r="3" spans="1:11" s="496" customFormat="1" ht="19.5" customHeight="1" x14ac:dyDescent="0.25">
      <c r="A3" s="502" t="s">
        <v>480</v>
      </c>
      <c r="D3" s="503"/>
    </row>
    <row r="4" spans="1:11" s="71" customFormat="1" ht="19.5" customHeight="1" x14ac:dyDescent="0.2">
      <c r="A4" s="498"/>
      <c r="C4" s="499"/>
      <c r="D4" s="499"/>
      <c r="E4" s="499"/>
      <c r="G4" s="504"/>
      <c r="H4" s="501"/>
      <c r="I4" s="501"/>
    </row>
    <row r="5" spans="1:11" s="71" customFormat="1" ht="13.15" customHeight="1" x14ac:dyDescent="0.2">
      <c r="A5" s="498"/>
      <c r="C5" s="499"/>
      <c r="D5" s="499"/>
      <c r="E5" s="499"/>
      <c r="G5" s="504"/>
      <c r="H5" s="501"/>
      <c r="I5" s="501"/>
    </row>
    <row r="6" spans="1:11" s="71" customFormat="1" ht="13.15" customHeight="1" x14ac:dyDescent="0.2">
      <c r="A6" s="686" t="s">
        <v>481</v>
      </c>
      <c r="B6" s="675"/>
      <c r="C6" s="675"/>
      <c r="D6" s="675"/>
      <c r="E6" s="675"/>
      <c r="F6" s="687"/>
      <c r="G6" s="687"/>
      <c r="H6" s="501"/>
      <c r="I6" s="501"/>
    </row>
    <row r="7" spans="1:11" s="71" customFormat="1" ht="13.15" customHeight="1" x14ac:dyDescent="0.2">
      <c r="A7" s="498"/>
      <c r="C7" s="499"/>
      <c r="D7" s="499"/>
      <c r="E7" s="499"/>
      <c r="G7" s="504"/>
      <c r="H7" s="501"/>
      <c r="I7" s="501"/>
    </row>
    <row r="8" spans="1:11" s="504" customFormat="1" ht="13.15" customHeight="1" x14ac:dyDescent="0.2">
      <c r="B8" s="505" t="s">
        <v>482</v>
      </c>
      <c r="C8" s="506"/>
      <c r="D8" s="506"/>
      <c r="E8" s="507"/>
      <c r="F8" s="508"/>
      <c r="G8" s="508"/>
      <c r="H8" s="501"/>
      <c r="I8" s="501"/>
    </row>
    <row r="9" spans="1:11" s="504" customFormat="1" ht="13.15" customHeight="1" x14ac:dyDescent="0.2">
      <c r="A9" s="509"/>
      <c r="B9" s="684" t="s">
        <v>483</v>
      </c>
      <c r="C9" s="684"/>
      <c r="D9" s="685"/>
      <c r="E9" s="460"/>
      <c r="F9" s="460"/>
      <c r="H9" s="501"/>
      <c r="I9" s="501"/>
    </row>
    <row r="10" spans="1:11" s="504" customFormat="1" ht="13.15" customHeight="1" x14ac:dyDescent="0.2">
      <c r="A10" s="509"/>
      <c r="B10" s="684" t="s">
        <v>484</v>
      </c>
      <c r="C10" s="684"/>
      <c r="D10" s="685"/>
      <c r="E10" s="510"/>
      <c r="G10" s="511"/>
      <c r="H10" s="512"/>
      <c r="I10" s="512"/>
    </row>
    <row r="11" spans="1:11" s="504" customFormat="1" ht="13.15" customHeight="1" x14ac:dyDescent="0.2">
      <c r="A11" s="509"/>
      <c r="B11" s="684" t="s">
        <v>485</v>
      </c>
      <c r="C11" s="684"/>
      <c r="D11" s="685"/>
      <c r="E11" s="510"/>
      <c r="G11" s="511"/>
      <c r="H11" s="513"/>
      <c r="I11" s="513"/>
    </row>
    <row r="12" spans="1:11" s="504" customFormat="1" ht="13.15" customHeight="1" x14ac:dyDescent="0.2">
      <c r="A12" s="509"/>
      <c r="B12" s="684" t="s">
        <v>486</v>
      </c>
      <c r="C12" s="684"/>
      <c r="D12" s="685"/>
      <c r="E12" s="510"/>
      <c r="G12" s="511"/>
      <c r="H12" s="513"/>
      <c r="I12" s="513"/>
    </row>
    <row r="13" spans="1:11" s="504" customFormat="1" ht="13.15" customHeight="1" x14ac:dyDescent="0.2">
      <c r="A13" s="509"/>
      <c r="B13" s="684" t="s">
        <v>487</v>
      </c>
      <c r="C13" s="684"/>
      <c r="D13" s="685"/>
      <c r="E13" s="510"/>
      <c r="G13" s="511"/>
    </row>
    <row r="14" spans="1:11" s="504" customFormat="1" ht="13.15" customHeight="1" x14ac:dyDescent="0.2">
      <c r="A14" s="509"/>
      <c r="B14" s="684" t="s">
        <v>488</v>
      </c>
      <c r="C14" s="684"/>
      <c r="D14" s="685"/>
      <c r="E14" s="510"/>
      <c r="G14" s="511"/>
    </row>
    <row r="15" spans="1:11" s="504" customFormat="1" ht="13.15" customHeight="1" x14ac:dyDescent="0.2">
      <c r="A15" s="509"/>
      <c r="B15" s="684" t="s">
        <v>489</v>
      </c>
      <c r="C15" s="684"/>
      <c r="D15" s="685"/>
      <c r="E15" s="510"/>
      <c r="G15" s="511"/>
    </row>
    <row r="16" spans="1:11" s="504" customFormat="1" ht="13.15" customHeight="1" x14ac:dyDescent="0.2">
      <c r="A16" s="509"/>
      <c r="B16" s="684" t="s">
        <v>490</v>
      </c>
      <c r="C16" s="684"/>
      <c r="D16" s="685"/>
      <c r="E16" s="510"/>
      <c r="G16" s="511"/>
    </row>
    <row r="17" spans="1:8" s="504" customFormat="1" ht="13.15" customHeight="1" x14ac:dyDescent="0.2">
      <c r="A17" s="509"/>
      <c r="B17" s="688"/>
      <c r="C17" s="688"/>
      <c r="D17" s="514"/>
      <c r="E17" s="510"/>
      <c r="G17" s="511"/>
    </row>
    <row r="18" spans="1:8" s="504" customFormat="1" ht="13.15" customHeight="1" x14ac:dyDescent="0.2">
      <c r="B18" s="505" t="s">
        <v>491</v>
      </c>
      <c r="C18" s="515"/>
      <c r="D18" s="514"/>
      <c r="E18" s="510"/>
      <c r="G18" s="511"/>
    </row>
    <row r="19" spans="1:8" s="504" customFormat="1" ht="13.15" customHeight="1" x14ac:dyDescent="0.2">
      <c r="A19" s="509"/>
      <c r="B19" s="684" t="s">
        <v>492</v>
      </c>
      <c r="C19" s="684"/>
      <c r="D19" s="685"/>
      <c r="E19" s="510"/>
      <c r="G19" s="511"/>
    </row>
    <row r="20" spans="1:8" s="504" customFormat="1" ht="13.15" customHeight="1" x14ac:dyDescent="0.2">
      <c r="A20" s="509"/>
      <c r="B20" s="684" t="s">
        <v>493</v>
      </c>
      <c r="C20" s="684"/>
      <c r="D20" s="685"/>
      <c r="E20" s="510"/>
      <c r="G20" s="511"/>
    </row>
    <row r="21" spans="1:8" s="504" customFormat="1" ht="13.15" customHeight="1" x14ac:dyDescent="0.2">
      <c r="A21" s="509"/>
      <c r="B21" s="684" t="s">
        <v>494</v>
      </c>
      <c r="C21" s="684"/>
      <c r="D21" s="685"/>
      <c r="E21" s="510"/>
      <c r="G21" s="511"/>
    </row>
    <row r="22" spans="1:8" s="504" customFormat="1" ht="13.15" customHeight="1" x14ac:dyDescent="0.2">
      <c r="A22" s="509"/>
      <c r="B22" s="684" t="s">
        <v>495</v>
      </c>
      <c r="C22" s="684"/>
      <c r="D22" s="685"/>
      <c r="E22" s="510"/>
      <c r="G22" s="511"/>
    </row>
    <row r="23" spans="1:8" s="504" customFormat="1" ht="13.15" customHeight="1" x14ac:dyDescent="0.2">
      <c r="A23" s="509"/>
      <c r="B23" s="684" t="s">
        <v>496</v>
      </c>
      <c r="C23" s="684"/>
      <c r="D23" s="685"/>
      <c r="E23" s="510"/>
      <c r="G23" s="511"/>
    </row>
    <row r="24" spans="1:8" s="504" customFormat="1" ht="13.15" customHeight="1" x14ac:dyDescent="0.2">
      <c r="A24" s="509"/>
      <c r="B24" s="684" t="s">
        <v>497</v>
      </c>
      <c r="C24" s="684"/>
      <c r="D24" s="685"/>
      <c r="E24" s="510"/>
      <c r="G24" s="511"/>
    </row>
    <row r="25" spans="1:8" s="504" customFormat="1" ht="13.15" customHeight="1" x14ac:dyDescent="0.2">
      <c r="A25" s="509"/>
      <c r="B25" s="684" t="s">
        <v>498</v>
      </c>
      <c r="C25" s="684"/>
      <c r="D25" s="685"/>
      <c r="E25" s="510"/>
      <c r="G25" s="511"/>
    </row>
    <row r="26" spans="1:8" s="504" customFormat="1" ht="13.15" customHeight="1" x14ac:dyDescent="0.2">
      <c r="A26" s="509"/>
      <c r="B26" s="684" t="s">
        <v>499</v>
      </c>
      <c r="C26" s="684"/>
      <c r="D26" s="685"/>
      <c r="E26" s="510"/>
      <c r="G26" s="71"/>
    </row>
    <row r="27" spans="1:8" s="504" customFormat="1" ht="13.15" customHeight="1" x14ac:dyDescent="0.2">
      <c r="A27" s="509"/>
      <c r="B27" s="684" t="s">
        <v>500</v>
      </c>
      <c r="C27" s="684"/>
      <c r="D27" s="685"/>
      <c r="E27" s="510"/>
      <c r="G27" s="71"/>
    </row>
    <row r="28" spans="1:8" s="71" customFormat="1" ht="13.15" customHeight="1" x14ac:dyDescent="0.2">
      <c r="A28" s="509"/>
      <c r="B28" s="684" t="s">
        <v>501</v>
      </c>
      <c r="C28" s="684"/>
      <c r="D28" s="685"/>
      <c r="E28" s="510"/>
      <c r="F28" s="504"/>
    </row>
    <row r="29" spans="1:8" s="71" customFormat="1" ht="13.15" customHeight="1" x14ac:dyDescent="0.2">
      <c r="A29" s="509"/>
      <c r="B29" s="684" t="s">
        <v>502</v>
      </c>
      <c r="C29" s="684"/>
      <c r="D29" s="685"/>
      <c r="E29" s="510"/>
    </row>
    <row r="30" spans="1:8" s="71" customFormat="1" ht="13.15" customHeight="1" x14ac:dyDescent="0.2">
      <c r="A30" s="509"/>
      <c r="B30" s="684" t="s">
        <v>503</v>
      </c>
      <c r="C30" s="684"/>
      <c r="D30" s="685"/>
      <c r="E30" s="510"/>
    </row>
    <row r="31" spans="1:8" s="71" customFormat="1" ht="13.15" customHeight="1" x14ac:dyDescent="0.2">
      <c r="A31" s="509"/>
      <c r="B31" s="684" t="s">
        <v>504</v>
      </c>
      <c r="C31" s="684"/>
      <c r="D31" s="685"/>
      <c r="E31" s="510"/>
      <c r="H31" s="516"/>
    </row>
    <row r="32" spans="1:8" s="71" customFormat="1" ht="13.15" customHeight="1" x14ac:dyDescent="0.2">
      <c r="A32" s="509"/>
      <c r="B32" s="684" t="s">
        <v>505</v>
      </c>
      <c r="C32" s="684"/>
      <c r="D32" s="685"/>
      <c r="E32" s="510"/>
      <c r="H32" s="516"/>
    </row>
    <row r="33" spans="1:8" s="504" customFormat="1" ht="13.15" customHeight="1" x14ac:dyDescent="0.2">
      <c r="A33" s="509"/>
      <c r="B33" s="684" t="s">
        <v>506</v>
      </c>
      <c r="C33" s="684"/>
      <c r="D33" s="685"/>
      <c r="E33" s="510"/>
      <c r="F33" s="71"/>
      <c r="G33" s="71"/>
      <c r="H33" s="517"/>
    </row>
    <row r="34" spans="1:8" ht="13.15" customHeight="1" x14ac:dyDescent="0.2">
      <c r="A34" s="509"/>
      <c r="B34" s="518"/>
      <c r="C34" s="519"/>
      <c r="D34" s="520"/>
      <c r="E34" s="510"/>
      <c r="F34" s="71"/>
      <c r="G34" s="71"/>
      <c r="H34" s="521"/>
    </row>
    <row r="35" spans="1:8" ht="13.15" customHeight="1" x14ac:dyDescent="0.2">
      <c r="A35" s="690" t="s">
        <v>507</v>
      </c>
      <c r="B35" s="690"/>
      <c r="C35" s="690"/>
      <c r="D35" s="690"/>
      <c r="E35" s="690"/>
      <c r="F35" s="690"/>
      <c r="G35" s="690"/>
      <c r="H35" s="521"/>
    </row>
    <row r="36" spans="1:8" ht="13.15" customHeight="1" x14ac:dyDescent="0.2">
      <c r="A36" s="523"/>
      <c r="B36" s="524"/>
      <c r="C36" s="524"/>
      <c r="D36" s="525"/>
      <c r="E36" s="525"/>
      <c r="F36" s="525"/>
      <c r="G36" s="525"/>
      <c r="H36" s="521"/>
    </row>
    <row r="37" spans="1:8" ht="13.15" customHeight="1" x14ac:dyDescent="0.2">
      <c r="A37" s="689" t="s">
        <v>508</v>
      </c>
      <c r="B37" s="689"/>
      <c r="C37" s="689"/>
      <c r="D37" s="689"/>
      <c r="E37" s="689"/>
      <c r="F37" s="689"/>
      <c r="G37" s="689"/>
      <c r="H37" s="521"/>
    </row>
    <row r="38" spans="1:8" ht="13.15" customHeight="1" x14ac:dyDescent="0.2">
      <c r="A38" s="526"/>
      <c r="B38" s="527"/>
      <c r="C38" s="527"/>
      <c r="D38" s="514"/>
      <c r="E38" s="528"/>
      <c r="F38" s="516"/>
      <c r="G38" s="516"/>
      <c r="H38" s="521"/>
    </row>
    <row r="39" spans="1:8" ht="13.15" customHeight="1" x14ac:dyDescent="0.2">
      <c r="A39" s="691" t="s">
        <v>509</v>
      </c>
      <c r="B39" s="691"/>
      <c r="C39" s="691"/>
      <c r="D39" s="691"/>
      <c r="E39" s="691"/>
      <c r="F39" s="692"/>
      <c r="G39" s="692"/>
    </row>
    <row r="40" spans="1:8" ht="13.15" customHeight="1" x14ac:dyDescent="0.2">
      <c r="A40" s="692"/>
      <c r="B40" s="692"/>
      <c r="C40" s="692"/>
      <c r="D40" s="692"/>
      <c r="E40" s="692"/>
      <c r="F40" s="692"/>
      <c r="G40" s="692"/>
    </row>
    <row r="41" spans="1:8" ht="13.15" customHeight="1" x14ac:dyDescent="0.2">
      <c r="A41" s="529"/>
      <c r="B41" s="529"/>
      <c r="C41" s="529"/>
      <c r="D41" s="530"/>
      <c r="E41" s="530"/>
      <c r="F41" s="521"/>
      <c r="G41" s="521"/>
    </row>
    <row r="42" spans="1:8" ht="13.15" customHeight="1" x14ac:dyDescent="0.2">
      <c r="A42" s="693" t="s">
        <v>510</v>
      </c>
      <c r="B42" s="694"/>
      <c r="C42" s="694"/>
      <c r="D42" s="694"/>
      <c r="E42" s="694"/>
      <c r="F42" s="694"/>
      <c r="G42" s="694"/>
    </row>
    <row r="43" spans="1:8" ht="13.15" customHeight="1" x14ac:dyDescent="0.2">
      <c r="A43" s="689" t="s">
        <v>511</v>
      </c>
      <c r="B43" s="689"/>
      <c r="C43" s="531" t="s">
        <v>512</v>
      </c>
      <c r="D43" s="531"/>
      <c r="E43" s="531"/>
      <c r="F43" s="531"/>
      <c r="G43" s="531"/>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A43:B43"/>
    <mergeCell ref="B27:D27"/>
    <mergeCell ref="B28:D28"/>
    <mergeCell ref="B29:D29"/>
    <mergeCell ref="B30:D30"/>
    <mergeCell ref="B31:D31"/>
    <mergeCell ref="B32:D32"/>
    <mergeCell ref="B33:D33"/>
    <mergeCell ref="A35:G35"/>
    <mergeCell ref="A37:G37"/>
    <mergeCell ref="A39:G40"/>
    <mergeCell ref="A42:G42"/>
    <mergeCell ref="B26:D26"/>
    <mergeCell ref="B14:D14"/>
    <mergeCell ref="B15:D15"/>
    <mergeCell ref="B16:D16"/>
    <mergeCell ref="B17:C17"/>
    <mergeCell ref="B19:D19"/>
    <mergeCell ref="B20:D20"/>
    <mergeCell ref="B21:D21"/>
    <mergeCell ref="B22:D22"/>
    <mergeCell ref="B23:D23"/>
    <mergeCell ref="B24:D24"/>
    <mergeCell ref="B25:D25"/>
    <mergeCell ref="B13:D13"/>
    <mergeCell ref="A6:G6"/>
    <mergeCell ref="B9:D9"/>
    <mergeCell ref="B10:D10"/>
    <mergeCell ref="B11:D11"/>
    <mergeCell ref="B12:D1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57" t="s">
        <v>7</v>
      </c>
      <c r="B4" s="557"/>
      <c r="C4" s="557"/>
      <c r="D4" s="557"/>
      <c r="E4" s="557"/>
      <c r="F4" s="557"/>
    </row>
    <row r="5" spans="1:6" ht="12.75" customHeight="1" x14ac:dyDescent="0.2">
      <c r="A5" s="21"/>
      <c r="B5" s="22"/>
      <c r="C5" s="21"/>
      <c r="D5" s="22"/>
      <c r="E5" s="21"/>
      <c r="F5" s="21"/>
    </row>
    <row r="6" spans="1:6" ht="12.75" customHeight="1" x14ac:dyDescent="0.2">
      <c r="A6" s="25" t="s">
        <v>8</v>
      </c>
      <c r="B6" s="26"/>
      <c r="C6" s="558" t="s">
        <v>9</v>
      </c>
      <c r="D6" s="558"/>
      <c r="E6" s="558"/>
      <c r="F6" s="558"/>
    </row>
    <row r="7" spans="1:6" ht="12.75" customHeight="1" x14ac:dyDescent="0.2">
      <c r="A7" s="25"/>
      <c r="B7" s="26"/>
      <c r="C7" s="27"/>
      <c r="D7" s="27"/>
      <c r="E7" s="27"/>
      <c r="F7" s="27"/>
    </row>
    <row r="8" spans="1:6" ht="12.75" customHeight="1" x14ac:dyDescent="0.2">
      <c r="A8" s="25" t="s">
        <v>10</v>
      </c>
      <c r="B8" s="26"/>
      <c r="C8" s="558" t="s">
        <v>11</v>
      </c>
      <c r="D8" s="558"/>
      <c r="E8" s="558"/>
      <c r="F8" s="558"/>
    </row>
    <row r="9" spans="1:6" ht="12.75" customHeight="1" x14ac:dyDescent="0.2">
      <c r="A9" s="25"/>
      <c r="B9" s="26"/>
      <c r="C9" s="27"/>
      <c r="D9" s="27"/>
      <c r="E9" s="27"/>
      <c r="F9" s="27"/>
    </row>
    <row r="10" spans="1:6" ht="12.75" customHeight="1" x14ac:dyDescent="0.2">
      <c r="A10" s="25" t="s">
        <v>12</v>
      </c>
      <c r="C10" s="559" t="s">
        <v>13</v>
      </c>
      <c r="D10" s="559"/>
      <c r="E10" s="559"/>
      <c r="F10" s="559"/>
    </row>
    <row r="11" spans="1:6" ht="12.75" customHeight="1" x14ac:dyDescent="0.2">
      <c r="A11" s="22"/>
      <c r="B11" s="21"/>
      <c r="C11" s="28"/>
      <c r="D11" s="27"/>
      <c r="E11" s="29"/>
      <c r="F11" s="27"/>
    </row>
    <row r="12" spans="1:6" ht="12.75" customHeight="1" x14ac:dyDescent="0.2">
      <c r="A12" s="25" t="s">
        <v>14</v>
      </c>
      <c r="B12" s="21"/>
      <c r="C12" s="560" t="s">
        <v>15</v>
      </c>
      <c r="D12" s="560"/>
      <c r="E12" s="560"/>
      <c r="F12" s="560"/>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61" t="s">
        <v>20</v>
      </c>
      <c r="B18" s="561"/>
      <c r="C18" s="31" t="s">
        <v>21</v>
      </c>
      <c r="D18" s="27"/>
      <c r="E18" s="27"/>
      <c r="F18" s="27"/>
    </row>
    <row r="19" spans="1:6" ht="12.75" customHeight="1" x14ac:dyDescent="0.2">
      <c r="A19" s="22"/>
      <c r="B19" s="21"/>
      <c r="C19" s="32"/>
      <c r="D19" s="27"/>
      <c r="E19" s="27"/>
      <c r="F19" s="27"/>
    </row>
    <row r="20" spans="1:6" ht="89.25" customHeight="1" x14ac:dyDescent="0.2">
      <c r="A20" s="25" t="s">
        <v>22</v>
      </c>
      <c r="B20" s="21"/>
      <c r="C20" s="558" t="s">
        <v>23</v>
      </c>
      <c r="D20" s="558"/>
      <c r="E20" s="558"/>
      <c r="F20" s="558"/>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62" t="s">
        <v>38</v>
      </c>
      <c r="D33" s="556"/>
      <c r="E33" s="556"/>
      <c r="F33" s="556"/>
    </row>
    <row r="34" spans="1:6" ht="12.75" customHeight="1" x14ac:dyDescent="0.2">
      <c r="A34" s="26"/>
      <c r="B34" s="26"/>
      <c r="C34" s="563" t="s">
        <v>39</v>
      </c>
      <c r="D34" s="564"/>
      <c r="E34" s="564"/>
      <c r="F34" s="564"/>
    </row>
    <row r="35" spans="1:6" ht="25.5" customHeight="1" x14ac:dyDescent="0.2">
      <c r="A35" s="26"/>
      <c r="B35" s="26"/>
      <c r="C35" s="565" t="s">
        <v>40</v>
      </c>
      <c r="D35" s="566"/>
      <c r="E35" s="566"/>
      <c r="F35" s="566"/>
    </row>
    <row r="36" spans="1:6" ht="12.75" x14ac:dyDescent="0.2">
      <c r="B36" s="26"/>
    </row>
    <row r="37" spans="1:6" ht="12.75" x14ac:dyDescent="0.2">
      <c r="A37" s="22" t="s">
        <v>41</v>
      </c>
      <c r="C37" s="45" t="s">
        <v>42</v>
      </c>
      <c r="D37" s="36"/>
      <c r="E37" s="36"/>
      <c r="F37" s="36"/>
    </row>
    <row r="38" spans="1:6" ht="28.5" customHeight="1" x14ac:dyDescent="0.2">
      <c r="C38" s="556" t="s">
        <v>43</v>
      </c>
      <c r="D38" s="556"/>
      <c r="E38" s="556"/>
      <c r="F38" s="556"/>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7" t="s">
        <v>89</v>
      </c>
      <c r="C41" s="567"/>
      <c r="D41" s="567"/>
      <c r="E41" s="567"/>
      <c r="F41" s="567"/>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66894</v>
      </c>
      <c r="E12" s="114">
        <v>67054</v>
      </c>
      <c r="F12" s="114">
        <v>67581</v>
      </c>
      <c r="G12" s="114">
        <v>67004</v>
      </c>
      <c r="H12" s="114">
        <v>67028</v>
      </c>
      <c r="I12" s="115">
        <v>-134</v>
      </c>
      <c r="J12" s="116">
        <v>-0.19991645282568479</v>
      </c>
      <c r="N12" s="117"/>
    </row>
    <row r="13" spans="1:15" s="110" customFormat="1" ht="13.5" customHeight="1" x14ac:dyDescent="0.2">
      <c r="A13" s="118" t="s">
        <v>105</v>
      </c>
      <c r="B13" s="119" t="s">
        <v>106</v>
      </c>
      <c r="C13" s="113">
        <v>57.911023410171317</v>
      </c>
      <c r="D13" s="114">
        <v>38739</v>
      </c>
      <c r="E13" s="114">
        <v>38889</v>
      </c>
      <c r="F13" s="114">
        <v>39357</v>
      </c>
      <c r="G13" s="114">
        <v>39238</v>
      </c>
      <c r="H13" s="114">
        <v>39286</v>
      </c>
      <c r="I13" s="115">
        <v>-547</v>
      </c>
      <c r="J13" s="116">
        <v>-1.3923535101562898</v>
      </c>
    </row>
    <row r="14" spans="1:15" s="110" customFormat="1" ht="13.5" customHeight="1" x14ac:dyDescent="0.2">
      <c r="A14" s="120"/>
      <c r="B14" s="119" t="s">
        <v>107</v>
      </c>
      <c r="C14" s="113">
        <v>42.088976589828683</v>
      </c>
      <c r="D14" s="114">
        <v>28155</v>
      </c>
      <c r="E14" s="114">
        <v>28165</v>
      </c>
      <c r="F14" s="114">
        <v>28224</v>
      </c>
      <c r="G14" s="114">
        <v>27766</v>
      </c>
      <c r="H14" s="114">
        <v>27742</v>
      </c>
      <c r="I14" s="115">
        <v>413</v>
      </c>
      <c r="J14" s="116">
        <v>1.4887174680989115</v>
      </c>
    </row>
    <row r="15" spans="1:15" s="110" customFormat="1" ht="13.5" customHeight="1" x14ac:dyDescent="0.2">
      <c r="A15" s="118" t="s">
        <v>105</v>
      </c>
      <c r="B15" s="121" t="s">
        <v>108</v>
      </c>
      <c r="C15" s="113">
        <v>11.543636200556104</v>
      </c>
      <c r="D15" s="114">
        <v>7722</v>
      </c>
      <c r="E15" s="114">
        <v>8054</v>
      </c>
      <c r="F15" s="114">
        <v>8261</v>
      </c>
      <c r="G15" s="114">
        <v>7673</v>
      </c>
      <c r="H15" s="114">
        <v>7839</v>
      </c>
      <c r="I15" s="115">
        <v>-117</v>
      </c>
      <c r="J15" s="116">
        <v>-1.4925373134328359</v>
      </c>
    </row>
    <row r="16" spans="1:15" s="110" customFormat="1" ht="13.5" customHeight="1" x14ac:dyDescent="0.2">
      <c r="A16" s="118"/>
      <c r="B16" s="121" t="s">
        <v>109</v>
      </c>
      <c r="C16" s="113">
        <v>67.497832391544833</v>
      </c>
      <c r="D16" s="114">
        <v>45152</v>
      </c>
      <c r="E16" s="114">
        <v>45177</v>
      </c>
      <c r="F16" s="114">
        <v>45602</v>
      </c>
      <c r="G16" s="114">
        <v>45729</v>
      </c>
      <c r="H16" s="114">
        <v>45768</v>
      </c>
      <c r="I16" s="115">
        <v>-616</v>
      </c>
      <c r="J16" s="116">
        <v>-1.3459185457087921</v>
      </c>
    </row>
    <row r="17" spans="1:10" s="110" customFormat="1" ht="13.5" customHeight="1" x14ac:dyDescent="0.2">
      <c r="A17" s="118"/>
      <c r="B17" s="121" t="s">
        <v>110</v>
      </c>
      <c r="C17" s="113">
        <v>19.856788351720631</v>
      </c>
      <c r="D17" s="114">
        <v>13283</v>
      </c>
      <c r="E17" s="114">
        <v>13121</v>
      </c>
      <c r="F17" s="114">
        <v>13040</v>
      </c>
      <c r="G17" s="114">
        <v>12931</v>
      </c>
      <c r="H17" s="114">
        <v>12755</v>
      </c>
      <c r="I17" s="115">
        <v>528</v>
      </c>
      <c r="J17" s="116">
        <v>4.1395531164249313</v>
      </c>
    </row>
    <row r="18" spans="1:10" s="110" customFormat="1" ht="13.5" customHeight="1" x14ac:dyDescent="0.2">
      <c r="A18" s="120"/>
      <c r="B18" s="121" t="s">
        <v>111</v>
      </c>
      <c r="C18" s="113">
        <v>1.1017430561784316</v>
      </c>
      <c r="D18" s="114">
        <v>737</v>
      </c>
      <c r="E18" s="114">
        <v>702</v>
      </c>
      <c r="F18" s="114">
        <v>678</v>
      </c>
      <c r="G18" s="114">
        <v>671</v>
      </c>
      <c r="H18" s="114">
        <v>666</v>
      </c>
      <c r="I18" s="115">
        <v>71</v>
      </c>
      <c r="J18" s="116">
        <v>10.66066066066066</v>
      </c>
    </row>
    <row r="19" spans="1:10" s="110" customFormat="1" ht="13.5" customHeight="1" x14ac:dyDescent="0.2">
      <c r="A19" s="120"/>
      <c r="B19" s="121" t="s">
        <v>112</v>
      </c>
      <c r="C19" s="113">
        <v>0.31542440278649803</v>
      </c>
      <c r="D19" s="114">
        <v>211</v>
      </c>
      <c r="E19" s="114">
        <v>196</v>
      </c>
      <c r="F19" s="114">
        <v>179</v>
      </c>
      <c r="G19" s="114">
        <v>161</v>
      </c>
      <c r="H19" s="114">
        <v>152</v>
      </c>
      <c r="I19" s="115">
        <v>59</v>
      </c>
      <c r="J19" s="116">
        <v>38.815789473684212</v>
      </c>
    </row>
    <row r="20" spans="1:10" s="110" customFormat="1" ht="13.5" customHeight="1" x14ac:dyDescent="0.2">
      <c r="A20" s="118" t="s">
        <v>113</v>
      </c>
      <c r="B20" s="122" t="s">
        <v>114</v>
      </c>
      <c r="C20" s="113">
        <v>74.041020121386069</v>
      </c>
      <c r="D20" s="114">
        <v>49529</v>
      </c>
      <c r="E20" s="114">
        <v>49790</v>
      </c>
      <c r="F20" s="114">
        <v>50507</v>
      </c>
      <c r="G20" s="114">
        <v>50269</v>
      </c>
      <c r="H20" s="114">
        <v>50368</v>
      </c>
      <c r="I20" s="115">
        <v>-839</v>
      </c>
      <c r="J20" s="116">
        <v>-1.6657401524777637</v>
      </c>
    </row>
    <row r="21" spans="1:10" s="110" customFormat="1" ht="13.5" customHeight="1" x14ac:dyDescent="0.2">
      <c r="A21" s="120"/>
      <c r="B21" s="122" t="s">
        <v>115</v>
      </c>
      <c r="C21" s="113">
        <v>25.958979878613928</v>
      </c>
      <c r="D21" s="114">
        <v>17365</v>
      </c>
      <c r="E21" s="114">
        <v>17264</v>
      </c>
      <c r="F21" s="114">
        <v>17074</v>
      </c>
      <c r="G21" s="114">
        <v>16735</v>
      </c>
      <c r="H21" s="114">
        <v>16660</v>
      </c>
      <c r="I21" s="115">
        <v>705</v>
      </c>
      <c r="J21" s="116">
        <v>4.2316926770708285</v>
      </c>
    </row>
    <row r="22" spans="1:10" s="110" customFormat="1" ht="13.5" customHeight="1" x14ac:dyDescent="0.2">
      <c r="A22" s="118" t="s">
        <v>113</v>
      </c>
      <c r="B22" s="122" t="s">
        <v>116</v>
      </c>
      <c r="C22" s="113">
        <v>82.500672706072294</v>
      </c>
      <c r="D22" s="114">
        <v>55188</v>
      </c>
      <c r="E22" s="114">
        <v>55581</v>
      </c>
      <c r="F22" s="114">
        <v>56069</v>
      </c>
      <c r="G22" s="114">
        <v>55782</v>
      </c>
      <c r="H22" s="114">
        <v>55865</v>
      </c>
      <c r="I22" s="115">
        <v>-677</v>
      </c>
      <c r="J22" s="116">
        <v>-1.2118499955249262</v>
      </c>
    </row>
    <row r="23" spans="1:10" s="110" customFormat="1" ht="13.5" customHeight="1" x14ac:dyDescent="0.2">
      <c r="A23" s="123"/>
      <c r="B23" s="124" t="s">
        <v>117</v>
      </c>
      <c r="C23" s="125">
        <v>17.472419051035967</v>
      </c>
      <c r="D23" s="114">
        <v>11688</v>
      </c>
      <c r="E23" s="114">
        <v>11450</v>
      </c>
      <c r="F23" s="114">
        <v>11488</v>
      </c>
      <c r="G23" s="114">
        <v>11206</v>
      </c>
      <c r="H23" s="114">
        <v>11148</v>
      </c>
      <c r="I23" s="115">
        <v>540</v>
      </c>
      <c r="J23" s="116">
        <v>4.8439181916038754</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18309</v>
      </c>
      <c r="E26" s="114">
        <v>19112</v>
      </c>
      <c r="F26" s="114">
        <v>19162</v>
      </c>
      <c r="G26" s="114">
        <v>19122</v>
      </c>
      <c r="H26" s="140">
        <v>18966</v>
      </c>
      <c r="I26" s="115">
        <v>-657</v>
      </c>
      <c r="J26" s="116">
        <v>-3.4640936412527683</v>
      </c>
    </row>
    <row r="27" spans="1:10" s="110" customFormat="1" ht="13.5" customHeight="1" x14ac:dyDescent="0.2">
      <c r="A27" s="118" t="s">
        <v>105</v>
      </c>
      <c r="B27" s="119" t="s">
        <v>106</v>
      </c>
      <c r="C27" s="113">
        <v>40.477360860778852</v>
      </c>
      <c r="D27" s="115">
        <v>7411</v>
      </c>
      <c r="E27" s="114">
        <v>7648</v>
      </c>
      <c r="F27" s="114">
        <v>7672</v>
      </c>
      <c r="G27" s="114">
        <v>7604</v>
      </c>
      <c r="H27" s="140">
        <v>7508</v>
      </c>
      <c r="I27" s="115">
        <v>-97</v>
      </c>
      <c r="J27" s="116">
        <v>-1.2919552477357485</v>
      </c>
    </row>
    <row r="28" spans="1:10" s="110" customFormat="1" ht="13.5" customHeight="1" x14ac:dyDescent="0.2">
      <c r="A28" s="120"/>
      <c r="B28" s="119" t="s">
        <v>107</v>
      </c>
      <c r="C28" s="113">
        <v>59.522639139221148</v>
      </c>
      <c r="D28" s="115">
        <v>10898</v>
      </c>
      <c r="E28" s="114">
        <v>11464</v>
      </c>
      <c r="F28" s="114">
        <v>11490</v>
      </c>
      <c r="G28" s="114">
        <v>11518</v>
      </c>
      <c r="H28" s="140">
        <v>11458</v>
      </c>
      <c r="I28" s="115">
        <v>-560</v>
      </c>
      <c r="J28" s="116">
        <v>-4.8874149066154651</v>
      </c>
    </row>
    <row r="29" spans="1:10" s="110" customFormat="1" ht="13.5" customHeight="1" x14ac:dyDescent="0.2">
      <c r="A29" s="118" t="s">
        <v>105</v>
      </c>
      <c r="B29" s="121" t="s">
        <v>108</v>
      </c>
      <c r="C29" s="113">
        <v>14.167895570484461</v>
      </c>
      <c r="D29" s="115">
        <v>2594</v>
      </c>
      <c r="E29" s="114">
        <v>2721</v>
      </c>
      <c r="F29" s="114">
        <v>2781</v>
      </c>
      <c r="G29" s="114">
        <v>2797</v>
      </c>
      <c r="H29" s="140">
        <v>2648</v>
      </c>
      <c r="I29" s="115">
        <v>-54</v>
      </c>
      <c r="J29" s="116">
        <v>-2.0392749244712989</v>
      </c>
    </row>
    <row r="30" spans="1:10" s="110" customFormat="1" ht="13.5" customHeight="1" x14ac:dyDescent="0.2">
      <c r="A30" s="118"/>
      <c r="B30" s="121" t="s">
        <v>109</v>
      </c>
      <c r="C30" s="113">
        <v>55.551914359058387</v>
      </c>
      <c r="D30" s="115">
        <v>10171</v>
      </c>
      <c r="E30" s="114">
        <v>10674</v>
      </c>
      <c r="F30" s="114">
        <v>10690</v>
      </c>
      <c r="G30" s="114">
        <v>10634</v>
      </c>
      <c r="H30" s="140">
        <v>10650</v>
      </c>
      <c r="I30" s="115">
        <v>-479</v>
      </c>
      <c r="J30" s="116">
        <v>-4.497652582159624</v>
      </c>
    </row>
    <row r="31" spans="1:10" s="110" customFormat="1" ht="13.5" customHeight="1" x14ac:dyDescent="0.2">
      <c r="A31" s="118"/>
      <c r="B31" s="121" t="s">
        <v>110</v>
      </c>
      <c r="C31" s="113">
        <v>16.669397564039542</v>
      </c>
      <c r="D31" s="115">
        <v>3052</v>
      </c>
      <c r="E31" s="114">
        <v>3157</v>
      </c>
      <c r="F31" s="114">
        <v>3147</v>
      </c>
      <c r="G31" s="114">
        <v>3169</v>
      </c>
      <c r="H31" s="140">
        <v>3161</v>
      </c>
      <c r="I31" s="115">
        <v>-109</v>
      </c>
      <c r="J31" s="116">
        <v>-3.4482758620689653</v>
      </c>
    </row>
    <row r="32" spans="1:10" s="110" customFormat="1" ht="13.5" customHeight="1" x14ac:dyDescent="0.2">
      <c r="A32" s="120"/>
      <c r="B32" s="121" t="s">
        <v>111</v>
      </c>
      <c r="C32" s="113">
        <v>13.610792506417608</v>
      </c>
      <c r="D32" s="115">
        <v>2492</v>
      </c>
      <c r="E32" s="114">
        <v>2560</v>
      </c>
      <c r="F32" s="114">
        <v>2544</v>
      </c>
      <c r="G32" s="114">
        <v>2522</v>
      </c>
      <c r="H32" s="140">
        <v>2507</v>
      </c>
      <c r="I32" s="115">
        <v>-15</v>
      </c>
      <c r="J32" s="116">
        <v>-0.59832469086557638</v>
      </c>
    </row>
    <row r="33" spans="1:10" s="110" customFormat="1" ht="13.5" customHeight="1" x14ac:dyDescent="0.2">
      <c r="A33" s="120"/>
      <c r="B33" s="121" t="s">
        <v>112</v>
      </c>
      <c r="C33" s="113">
        <v>1.2507509967775412</v>
      </c>
      <c r="D33" s="115">
        <v>229</v>
      </c>
      <c r="E33" s="114">
        <v>235</v>
      </c>
      <c r="F33" s="114">
        <v>266</v>
      </c>
      <c r="G33" s="114">
        <v>243</v>
      </c>
      <c r="H33" s="140">
        <v>237</v>
      </c>
      <c r="I33" s="115">
        <v>-8</v>
      </c>
      <c r="J33" s="116">
        <v>-3.3755274261603376</v>
      </c>
    </row>
    <row r="34" spans="1:10" s="110" customFormat="1" ht="13.5" customHeight="1" x14ac:dyDescent="0.2">
      <c r="A34" s="118" t="s">
        <v>113</v>
      </c>
      <c r="B34" s="122" t="s">
        <v>116</v>
      </c>
      <c r="C34" s="113">
        <v>80.097219946474411</v>
      </c>
      <c r="D34" s="115">
        <v>14665</v>
      </c>
      <c r="E34" s="114">
        <v>15209</v>
      </c>
      <c r="F34" s="114">
        <v>15329</v>
      </c>
      <c r="G34" s="114">
        <v>15419</v>
      </c>
      <c r="H34" s="140">
        <v>15274</v>
      </c>
      <c r="I34" s="115">
        <v>-609</v>
      </c>
      <c r="J34" s="116">
        <v>-3.9871677360219984</v>
      </c>
    </row>
    <row r="35" spans="1:10" s="110" customFormat="1" ht="13.5" customHeight="1" x14ac:dyDescent="0.2">
      <c r="A35" s="118"/>
      <c r="B35" s="119" t="s">
        <v>117</v>
      </c>
      <c r="C35" s="113">
        <v>19.744388005898738</v>
      </c>
      <c r="D35" s="115">
        <v>3615</v>
      </c>
      <c r="E35" s="114">
        <v>3866</v>
      </c>
      <c r="F35" s="114">
        <v>3792</v>
      </c>
      <c r="G35" s="114">
        <v>3679</v>
      </c>
      <c r="H35" s="140">
        <v>3670</v>
      </c>
      <c r="I35" s="115">
        <v>-55</v>
      </c>
      <c r="J35" s="116">
        <v>-1.4986376021798364</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9403</v>
      </c>
      <c r="E37" s="114">
        <v>9812</v>
      </c>
      <c r="F37" s="114">
        <v>9785</v>
      </c>
      <c r="G37" s="114">
        <v>9942</v>
      </c>
      <c r="H37" s="140">
        <v>9886</v>
      </c>
      <c r="I37" s="115">
        <v>-483</v>
      </c>
      <c r="J37" s="116">
        <v>-4.8856969451749945</v>
      </c>
    </row>
    <row r="38" spans="1:10" s="110" customFormat="1" ht="13.5" customHeight="1" x14ac:dyDescent="0.2">
      <c r="A38" s="118" t="s">
        <v>105</v>
      </c>
      <c r="B38" s="119" t="s">
        <v>106</v>
      </c>
      <c r="C38" s="113">
        <v>33.425502499202381</v>
      </c>
      <c r="D38" s="115">
        <v>3143</v>
      </c>
      <c r="E38" s="114">
        <v>3202</v>
      </c>
      <c r="F38" s="114">
        <v>3188</v>
      </c>
      <c r="G38" s="114">
        <v>3220</v>
      </c>
      <c r="H38" s="140">
        <v>3152</v>
      </c>
      <c r="I38" s="115">
        <v>-9</v>
      </c>
      <c r="J38" s="116">
        <v>-0.28553299492385786</v>
      </c>
    </row>
    <row r="39" spans="1:10" s="110" customFormat="1" ht="13.5" customHeight="1" x14ac:dyDescent="0.2">
      <c r="A39" s="120"/>
      <c r="B39" s="119" t="s">
        <v>107</v>
      </c>
      <c r="C39" s="113">
        <v>66.574497500797619</v>
      </c>
      <c r="D39" s="115">
        <v>6260</v>
      </c>
      <c r="E39" s="114">
        <v>6610</v>
      </c>
      <c r="F39" s="114">
        <v>6597</v>
      </c>
      <c r="G39" s="114">
        <v>6722</v>
      </c>
      <c r="H39" s="140">
        <v>6734</v>
      </c>
      <c r="I39" s="115">
        <v>-474</v>
      </c>
      <c r="J39" s="116">
        <v>-7.0389070389070385</v>
      </c>
    </row>
    <row r="40" spans="1:10" s="110" customFormat="1" ht="13.5" customHeight="1" x14ac:dyDescent="0.2">
      <c r="A40" s="118" t="s">
        <v>105</v>
      </c>
      <c r="B40" s="121" t="s">
        <v>108</v>
      </c>
      <c r="C40" s="113">
        <v>16.930766776560674</v>
      </c>
      <c r="D40" s="115">
        <v>1592</v>
      </c>
      <c r="E40" s="114">
        <v>1661</v>
      </c>
      <c r="F40" s="114">
        <v>1648</v>
      </c>
      <c r="G40" s="114">
        <v>1732</v>
      </c>
      <c r="H40" s="140">
        <v>1592</v>
      </c>
      <c r="I40" s="115">
        <v>0</v>
      </c>
      <c r="J40" s="116">
        <v>0</v>
      </c>
    </row>
    <row r="41" spans="1:10" s="110" customFormat="1" ht="13.5" customHeight="1" x14ac:dyDescent="0.2">
      <c r="A41" s="118"/>
      <c r="B41" s="121" t="s">
        <v>109</v>
      </c>
      <c r="C41" s="113">
        <v>38.998192066361803</v>
      </c>
      <c r="D41" s="115">
        <v>3667</v>
      </c>
      <c r="E41" s="114">
        <v>3869</v>
      </c>
      <c r="F41" s="114">
        <v>3870</v>
      </c>
      <c r="G41" s="114">
        <v>3918</v>
      </c>
      <c r="H41" s="140">
        <v>4014</v>
      </c>
      <c r="I41" s="115">
        <v>-347</v>
      </c>
      <c r="J41" s="116">
        <v>-8.6447433981066268</v>
      </c>
    </row>
    <row r="42" spans="1:10" s="110" customFormat="1" ht="13.5" customHeight="1" x14ac:dyDescent="0.2">
      <c r="A42" s="118"/>
      <c r="B42" s="121" t="s">
        <v>110</v>
      </c>
      <c r="C42" s="113">
        <v>18.451558013399978</v>
      </c>
      <c r="D42" s="115">
        <v>1735</v>
      </c>
      <c r="E42" s="114">
        <v>1811</v>
      </c>
      <c r="F42" s="114">
        <v>1817</v>
      </c>
      <c r="G42" s="114">
        <v>1855</v>
      </c>
      <c r="H42" s="140">
        <v>1861</v>
      </c>
      <c r="I42" s="115">
        <v>-126</v>
      </c>
      <c r="J42" s="116">
        <v>-6.7705534658785602</v>
      </c>
    </row>
    <row r="43" spans="1:10" s="110" customFormat="1" ht="13.5" customHeight="1" x14ac:dyDescent="0.2">
      <c r="A43" s="120"/>
      <c r="B43" s="121" t="s">
        <v>111</v>
      </c>
      <c r="C43" s="113">
        <v>25.619483143677549</v>
      </c>
      <c r="D43" s="115">
        <v>2409</v>
      </c>
      <c r="E43" s="114">
        <v>2471</v>
      </c>
      <c r="F43" s="114">
        <v>2450</v>
      </c>
      <c r="G43" s="114">
        <v>2437</v>
      </c>
      <c r="H43" s="140">
        <v>2419</v>
      </c>
      <c r="I43" s="115">
        <v>-10</v>
      </c>
      <c r="J43" s="116">
        <v>-0.41339396444811904</v>
      </c>
    </row>
    <row r="44" spans="1:10" s="110" customFormat="1" ht="13.5" customHeight="1" x14ac:dyDescent="0.2">
      <c r="A44" s="120"/>
      <c r="B44" s="121" t="s">
        <v>112</v>
      </c>
      <c r="C44" s="113">
        <v>2.1695203658406892</v>
      </c>
      <c r="D44" s="115">
        <v>204</v>
      </c>
      <c r="E44" s="114">
        <v>215</v>
      </c>
      <c r="F44" s="114">
        <v>238</v>
      </c>
      <c r="G44" s="114">
        <v>215</v>
      </c>
      <c r="H44" s="140">
        <v>204</v>
      </c>
      <c r="I44" s="115">
        <v>0</v>
      </c>
      <c r="J44" s="116">
        <v>0</v>
      </c>
    </row>
    <row r="45" spans="1:10" s="110" customFormat="1" ht="13.5" customHeight="1" x14ac:dyDescent="0.2">
      <c r="A45" s="118" t="s">
        <v>113</v>
      </c>
      <c r="B45" s="122" t="s">
        <v>116</v>
      </c>
      <c r="C45" s="113">
        <v>82.431138998192068</v>
      </c>
      <c r="D45" s="115">
        <v>7751</v>
      </c>
      <c r="E45" s="114">
        <v>8030</v>
      </c>
      <c r="F45" s="114">
        <v>8040</v>
      </c>
      <c r="G45" s="114">
        <v>8228</v>
      </c>
      <c r="H45" s="140">
        <v>8088</v>
      </c>
      <c r="I45" s="115">
        <v>-337</v>
      </c>
      <c r="J45" s="116">
        <v>-4.166666666666667</v>
      </c>
    </row>
    <row r="46" spans="1:10" s="110" customFormat="1" ht="13.5" customHeight="1" x14ac:dyDescent="0.2">
      <c r="A46" s="118"/>
      <c r="B46" s="119" t="s">
        <v>117</v>
      </c>
      <c r="C46" s="113">
        <v>17.260448792938423</v>
      </c>
      <c r="D46" s="115">
        <v>1623</v>
      </c>
      <c r="E46" s="114">
        <v>1745</v>
      </c>
      <c r="F46" s="114">
        <v>1704</v>
      </c>
      <c r="G46" s="114">
        <v>1690</v>
      </c>
      <c r="H46" s="140">
        <v>1776</v>
      </c>
      <c r="I46" s="115">
        <v>-153</v>
      </c>
      <c r="J46" s="116">
        <v>-8.6148648648648649</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8906</v>
      </c>
      <c r="E48" s="114">
        <v>9300</v>
      </c>
      <c r="F48" s="114">
        <v>9377</v>
      </c>
      <c r="G48" s="114">
        <v>9180</v>
      </c>
      <c r="H48" s="140">
        <v>9080</v>
      </c>
      <c r="I48" s="115">
        <v>-174</v>
      </c>
      <c r="J48" s="116">
        <v>-1.9162995594713657</v>
      </c>
    </row>
    <row r="49" spans="1:12" s="110" customFormat="1" ht="13.5" customHeight="1" x14ac:dyDescent="0.2">
      <c r="A49" s="118" t="s">
        <v>105</v>
      </c>
      <c r="B49" s="119" t="s">
        <v>106</v>
      </c>
      <c r="C49" s="113">
        <v>47.922748708735682</v>
      </c>
      <c r="D49" s="115">
        <v>4268</v>
      </c>
      <c r="E49" s="114">
        <v>4446</v>
      </c>
      <c r="F49" s="114">
        <v>4484</v>
      </c>
      <c r="G49" s="114">
        <v>4384</v>
      </c>
      <c r="H49" s="140">
        <v>4356</v>
      </c>
      <c r="I49" s="115">
        <v>-88</v>
      </c>
      <c r="J49" s="116">
        <v>-2.0202020202020203</v>
      </c>
    </row>
    <row r="50" spans="1:12" s="110" customFormat="1" ht="13.5" customHeight="1" x14ac:dyDescent="0.2">
      <c r="A50" s="120"/>
      <c r="B50" s="119" t="s">
        <v>107</v>
      </c>
      <c r="C50" s="113">
        <v>52.077251291264318</v>
      </c>
      <c r="D50" s="115">
        <v>4638</v>
      </c>
      <c r="E50" s="114">
        <v>4854</v>
      </c>
      <c r="F50" s="114">
        <v>4893</v>
      </c>
      <c r="G50" s="114">
        <v>4796</v>
      </c>
      <c r="H50" s="140">
        <v>4724</v>
      </c>
      <c r="I50" s="115">
        <v>-86</v>
      </c>
      <c r="J50" s="116">
        <v>-1.8204911092294667</v>
      </c>
    </row>
    <row r="51" spans="1:12" s="110" customFormat="1" ht="13.5" customHeight="1" x14ac:dyDescent="0.2">
      <c r="A51" s="118" t="s">
        <v>105</v>
      </c>
      <c r="B51" s="121" t="s">
        <v>108</v>
      </c>
      <c r="C51" s="113">
        <v>11.250842128901864</v>
      </c>
      <c r="D51" s="115">
        <v>1002</v>
      </c>
      <c r="E51" s="114">
        <v>1060</v>
      </c>
      <c r="F51" s="114">
        <v>1133</v>
      </c>
      <c r="G51" s="114">
        <v>1065</v>
      </c>
      <c r="H51" s="140">
        <v>1056</v>
      </c>
      <c r="I51" s="115">
        <v>-54</v>
      </c>
      <c r="J51" s="116">
        <v>-5.1136363636363633</v>
      </c>
    </row>
    <row r="52" spans="1:12" s="110" customFormat="1" ht="13.5" customHeight="1" x14ac:dyDescent="0.2">
      <c r="A52" s="118"/>
      <c r="B52" s="121" t="s">
        <v>109</v>
      </c>
      <c r="C52" s="113">
        <v>73.029418369638449</v>
      </c>
      <c r="D52" s="115">
        <v>6504</v>
      </c>
      <c r="E52" s="114">
        <v>6805</v>
      </c>
      <c r="F52" s="114">
        <v>6820</v>
      </c>
      <c r="G52" s="114">
        <v>6716</v>
      </c>
      <c r="H52" s="140">
        <v>6636</v>
      </c>
      <c r="I52" s="115">
        <v>-132</v>
      </c>
      <c r="J52" s="116">
        <v>-1.9891500904159132</v>
      </c>
    </row>
    <row r="53" spans="1:12" s="110" customFormat="1" ht="13.5" customHeight="1" x14ac:dyDescent="0.2">
      <c r="A53" s="118"/>
      <c r="B53" s="121" t="s">
        <v>110</v>
      </c>
      <c r="C53" s="113">
        <v>14.787783516730293</v>
      </c>
      <c r="D53" s="115">
        <v>1317</v>
      </c>
      <c r="E53" s="114">
        <v>1346</v>
      </c>
      <c r="F53" s="114">
        <v>1330</v>
      </c>
      <c r="G53" s="114">
        <v>1314</v>
      </c>
      <c r="H53" s="140">
        <v>1300</v>
      </c>
      <c r="I53" s="115">
        <v>17</v>
      </c>
      <c r="J53" s="116">
        <v>1.3076923076923077</v>
      </c>
    </row>
    <row r="54" spans="1:12" s="110" customFormat="1" ht="13.5" customHeight="1" x14ac:dyDescent="0.2">
      <c r="A54" s="120"/>
      <c r="B54" s="121" t="s">
        <v>111</v>
      </c>
      <c r="C54" s="113">
        <v>0.93195598472939589</v>
      </c>
      <c r="D54" s="115">
        <v>83</v>
      </c>
      <c r="E54" s="114">
        <v>89</v>
      </c>
      <c r="F54" s="114">
        <v>94</v>
      </c>
      <c r="G54" s="114">
        <v>85</v>
      </c>
      <c r="H54" s="140">
        <v>88</v>
      </c>
      <c r="I54" s="115">
        <v>-5</v>
      </c>
      <c r="J54" s="116">
        <v>-5.6818181818181817</v>
      </c>
    </row>
    <row r="55" spans="1:12" s="110" customFormat="1" ht="13.5" customHeight="1" x14ac:dyDescent="0.2">
      <c r="A55" s="120"/>
      <c r="B55" s="121" t="s">
        <v>112</v>
      </c>
      <c r="C55" s="113">
        <v>0.28070963395463733</v>
      </c>
      <c r="D55" s="115">
        <v>25</v>
      </c>
      <c r="E55" s="114">
        <v>20</v>
      </c>
      <c r="F55" s="114">
        <v>28</v>
      </c>
      <c r="G55" s="114">
        <v>28</v>
      </c>
      <c r="H55" s="140">
        <v>33</v>
      </c>
      <c r="I55" s="115">
        <v>-8</v>
      </c>
      <c r="J55" s="116">
        <v>-24.242424242424242</v>
      </c>
    </row>
    <row r="56" spans="1:12" s="110" customFormat="1" ht="13.5" customHeight="1" x14ac:dyDescent="0.2">
      <c r="A56" s="118" t="s">
        <v>113</v>
      </c>
      <c r="B56" s="122" t="s">
        <v>116</v>
      </c>
      <c r="C56" s="113">
        <v>77.6330563664945</v>
      </c>
      <c r="D56" s="115">
        <v>6914</v>
      </c>
      <c r="E56" s="114">
        <v>7179</v>
      </c>
      <c r="F56" s="114">
        <v>7289</v>
      </c>
      <c r="G56" s="114">
        <v>7191</v>
      </c>
      <c r="H56" s="140">
        <v>7186</v>
      </c>
      <c r="I56" s="115">
        <v>-272</v>
      </c>
      <c r="J56" s="116">
        <v>-3.7851377678819929</v>
      </c>
    </row>
    <row r="57" spans="1:12" s="110" customFormat="1" ht="13.5" customHeight="1" x14ac:dyDescent="0.2">
      <c r="A57" s="142"/>
      <c r="B57" s="124" t="s">
        <v>117</v>
      </c>
      <c r="C57" s="125">
        <v>22.366943633505503</v>
      </c>
      <c r="D57" s="143">
        <v>1992</v>
      </c>
      <c r="E57" s="144">
        <v>2121</v>
      </c>
      <c r="F57" s="144">
        <v>2088</v>
      </c>
      <c r="G57" s="144">
        <v>1989</v>
      </c>
      <c r="H57" s="145">
        <v>1894</v>
      </c>
      <c r="I57" s="143">
        <v>98</v>
      </c>
      <c r="J57" s="146">
        <v>5.1742344244984162</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2"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5" t="s">
        <v>57</v>
      </c>
      <c r="B6" s="595"/>
      <c r="C6" s="167"/>
      <c r="D6" s="596" t="s">
        <v>127</v>
      </c>
      <c r="E6" s="596"/>
      <c r="F6" s="596"/>
      <c r="G6" s="596"/>
      <c r="H6" s="596"/>
      <c r="I6" s="596"/>
      <c r="J6" s="160"/>
      <c r="K6" s="161"/>
    </row>
    <row r="7" spans="1:11" s="94" customFormat="1" ht="24.95" customHeight="1" x14ac:dyDescent="0.2">
      <c r="A7" s="168"/>
      <c r="B7" s="169"/>
      <c r="C7" s="170"/>
      <c r="D7" s="594" t="s">
        <v>66</v>
      </c>
      <c r="E7" s="594"/>
      <c r="F7" s="594"/>
      <c r="G7" s="594" t="s">
        <v>128</v>
      </c>
      <c r="H7" s="594"/>
      <c r="I7" s="594"/>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600" t="s">
        <v>13</v>
      </c>
      <c r="B15" s="572"/>
      <c r="C15" s="572"/>
      <c r="D15" s="572"/>
      <c r="E15" s="572"/>
      <c r="F15" s="572"/>
      <c r="G15" s="572"/>
      <c r="H15" s="572"/>
      <c r="I15" s="601"/>
      <c r="J15" s="188"/>
      <c r="K15" s="161"/>
    </row>
    <row r="16" spans="1:11" s="192" customFormat="1" ht="24.95" customHeight="1" x14ac:dyDescent="0.2">
      <c r="A16" s="602" t="s">
        <v>104</v>
      </c>
      <c r="B16" s="603"/>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8" t="s">
        <v>139</v>
      </c>
      <c r="C20" s="598"/>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8" t="s">
        <v>143</v>
      </c>
      <c r="C22" s="598"/>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8" t="s">
        <v>155</v>
      </c>
      <c r="C28" s="598"/>
      <c r="D28" s="196"/>
      <c r="E28" s="196"/>
      <c r="F28" s="196"/>
      <c r="G28" s="196"/>
      <c r="H28" s="196"/>
      <c r="I28" s="197"/>
    </row>
    <row r="29" spans="1:9" s="198" customFormat="1" ht="24.95" customHeight="1" x14ac:dyDescent="0.2">
      <c r="A29" s="193" t="s">
        <v>156</v>
      </c>
      <c r="B29" s="598" t="s">
        <v>157</v>
      </c>
      <c r="C29" s="598"/>
      <c r="D29" s="196"/>
      <c r="E29" s="196"/>
      <c r="F29" s="196"/>
      <c r="G29" s="196"/>
      <c r="H29" s="196"/>
      <c r="I29" s="197"/>
    </row>
    <row r="30" spans="1:9" s="198" customFormat="1" ht="24.95" customHeight="1" x14ac:dyDescent="0.2">
      <c r="A30" s="201" t="s">
        <v>158</v>
      </c>
      <c r="B30" s="597" t="s">
        <v>159</v>
      </c>
      <c r="C30" s="597"/>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8" t="s">
        <v>162</v>
      </c>
      <c r="C32" s="598"/>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8" t="s">
        <v>168</v>
      </c>
      <c r="C36" s="598"/>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9" t="s">
        <v>175</v>
      </c>
      <c r="B44" s="599"/>
      <c r="C44" s="599"/>
      <c r="D44" s="599"/>
      <c r="E44" s="599"/>
      <c r="F44" s="599"/>
      <c r="G44" s="599"/>
      <c r="H44" s="599"/>
      <c r="I44" s="599"/>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B30:C30"/>
    <mergeCell ref="B32:C32"/>
    <mergeCell ref="B36:C36"/>
    <mergeCell ref="A44:I44"/>
    <mergeCell ref="A15:I15"/>
    <mergeCell ref="A16:B16"/>
    <mergeCell ref="B20:C20"/>
    <mergeCell ref="B22:C22"/>
    <mergeCell ref="B28:C28"/>
    <mergeCell ref="B29:C29"/>
    <mergeCell ref="D7:F7"/>
    <mergeCell ref="G7:I7"/>
    <mergeCell ref="A3:I3"/>
    <mergeCell ref="A4:I4"/>
    <mergeCell ref="A5:D5"/>
    <mergeCell ref="A6:B6"/>
    <mergeCell ref="D6:I6"/>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66894</v>
      </c>
      <c r="E12" s="236">
        <v>67054</v>
      </c>
      <c r="F12" s="114">
        <v>67581</v>
      </c>
      <c r="G12" s="114">
        <v>67004</v>
      </c>
      <c r="H12" s="140">
        <v>67028</v>
      </c>
      <c r="I12" s="115">
        <v>-134</v>
      </c>
      <c r="J12" s="116">
        <v>-0.19991645282568479</v>
      </c>
    </row>
    <row r="13" spans="1:15" s="110" customFormat="1" ht="12" customHeight="1" x14ac:dyDescent="0.2">
      <c r="A13" s="118" t="s">
        <v>105</v>
      </c>
      <c r="B13" s="119" t="s">
        <v>106</v>
      </c>
      <c r="C13" s="113">
        <v>57.911023410171317</v>
      </c>
      <c r="D13" s="115">
        <v>38739</v>
      </c>
      <c r="E13" s="114">
        <v>38889</v>
      </c>
      <c r="F13" s="114">
        <v>39357</v>
      </c>
      <c r="G13" s="114">
        <v>39238</v>
      </c>
      <c r="H13" s="140">
        <v>39286</v>
      </c>
      <c r="I13" s="115">
        <v>-547</v>
      </c>
      <c r="J13" s="116">
        <v>-1.3923535101562898</v>
      </c>
    </row>
    <row r="14" spans="1:15" s="110" customFormat="1" ht="12" customHeight="1" x14ac:dyDescent="0.2">
      <c r="A14" s="118"/>
      <c r="B14" s="119" t="s">
        <v>107</v>
      </c>
      <c r="C14" s="113">
        <v>42.088976589828683</v>
      </c>
      <c r="D14" s="115">
        <v>28155</v>
      </c>
      <c r="E14" s="114">
        <v>28165</v>
      </c>
      <c r="F14" s="114">
        <v>28224</v>
      </c>
      <c r="G14" s="114">
        <v>27766</v>
      </c>
      <c r="H14" s="140">
        <v>27742</v>
      </c>
      <c r="I14" s="115">
        <v>413</v>
      </c>
      <c r="J14" s="116">
        <v>1.4887174680989115</v>
      </c>
    </row>
    <row r="15" spans="1:15" s="110" customFormat="1" ht="12" customHeight="1" x14ac:dyDescent="0.2">
      <c r="A15" s="118" t="s">
        <v>105</v>
      </c>
      <c r="B15" s="121" t="s">
        <v>108</v>
      </c>
      <c r="C15" s="113">
        <v>11.543636200556104</v>
      </c>
      <c r="D15" s="115">
        <v>7722</v>
      </c>
      <c r="E15" s="114">
        <v>8054</v>
      </c>
      <c r="F15" s="114">
        <v>8261</v>
      </c>
      <c r="G15" s="114">
        <v>7673</v>
      </c>
      <c r="H15" s="140">
        <v>7839</v>
      </c>
      <c r="I15" s="115">
        <v>-117</v>
      </c>
      <c r="J15" s="116">
        <v>-1.4925373134328359</v>
      </c>
    </row>
    <row r="16" spans="1:15" s="110" customFormat="1" ht="12" customHeight="1" x14ac:dyDescent="0.2">
      <c r="A16" s="118"/>
      <c r="B16" s="121" t="s">
        <v>109</v>
      </c>
      <c r="C16" s="113">
        <v>67.497832391544833</v>
      </c>
      <c r="D16" s="115">
        <v>45152</v>
      </c>
      <c r="E16" s="114">
        <v>45177</v>
      </c>
      <c r="F16" s="114">
        <v>45602</v>
      </c>
      <c r="G16" s="114">
        <v>45729</v>
      </c>
      <c r="H16" s="140">
        <v>45768</v>
      </c>
      <c r="I16" s="115">
        <v>-616</v>
      </c>
      <c r="J16" s="116">
        <v>-1.3459185457087921</v>
      </c>
    </row>
    <row r="17" spans="1:10" s="110" customFormat="1" ht="12" customHeight="1" x14ac:dyDescent="0.2">
      <c r="A17" s="118"/>
      <c r="B17" s="121" t="s">
        <v>110</v>
      </c>
      <c r="C17" s="113">
        <v>19.856788351720631</v>
      </c>
      <c r="D17" s="115">
        <v>13283</v>
      </c>
      <c r="E17" s="114">
        <v>13121</v>
      </c>
      <c r="F17" s="114">
        <v>13040</v>
      </c>
      <c r="G17" s="114">
        <v>12931</v>
      </c>
      <c r="H17" s="140">
        <v>12755</v>
      </c>
      <c r="I17" s="115">
        <v>528</v>
      </c>
      <c r="J17" s="116">
        <v>4.1395531164249313</v>
      </c>
    </row>
    <row r="18" spans="1:10" s="110" customFormat="1" ht="12" customHeight="1" x14ac:dyDescent="0.2">
      <c r="A18" s="120"/>
      <c r="B18" s="121" t="s">
        <v>111</v>
      </c>
      <c r="C18" s="113">
        <v>1.1017430561784316</v>
      </c>
      <c r="D18" s="115">
        <v>737</v>
      </c>
      <c r="E18" s="114">
        <v>702</v>
      </c>
      <c r="F18" s="114">
        <v>678</v>
      </c>
      <c r="G18" s="114">
        <v>671</v>
      </c>
      <c r="H18" s="140">
        <v>666</v>
      </c>
      <c r="I18" s="115">
        <v>71</v>
      </c>
      <c r="J18" s="116">
        <v>10.66066066066066</v>
      </c>
    </row>
    <row r="19" spans="1:10" s="110" customFormat="1" ht="12" customHeight="1" x14ac:dyDescent="0.2">
      <c r="A19" s="120"/>
      <c r="B19" s="121" t="s">
        <v>112</v>
      </c>
      <c r="C19" s="113">
        <v>0.31542440278649803</v>
      </c>
      <c r="D19" s="115">
        <v>211</v>
      </c>
      <c r="E19" s="114">
        <v>196</v>
      </c>
      <c r="F19" s="114">
        <v>179</v>
      </c>
      <c r="G19" s="114">
        <v>161</v>
      </c>
      <c r="H19" s="140">
        <v>152</v>
      </c>
      <c r="I19" s="115">
        <v>59</v>
      </c>
      <c r="J19" s="116">
        <v>38.815789473684212</v>
      </c>
    </row>
    <row r="20" spans="1:10" s="110" customFormat="1" ht="12" customHeight="1" x14ac:dyDescent="0.2">
      <c r="A20" s="118" t="s">
        <v>113</v>
      </c>
      <c r="B20" s="119" t="s">
        <v>181</v>
      </c>
      <c r="C20" s="113">
        <v>74.041020121386069</v>
      </c>
      <c r="D20" s="115">
        <v>49529</v>
      </c>
      <c r="E20" s="114">
        <v>49790</v>
      </c>
      <c r="F20" s="114">
        <v>50507</v>
      </c>
      <c r="G20" s="114">
        <v>50269</v>
      </c>
      <c r="H20" s="140">
        <v>50368</v>
      </c>
      <c r="I20" s="115">
        <v>-839</v>
      </c>
      <c r="J20" s="116">
        <v>-1.6657401524777637</v>
      </c>
    </row>
    <row r="21" spans="1:10" s="110" customFormat="1" ht="12" customHeight="1" x14ac:dyDescent="0.2">
      <c r="A21" s="118"/>
      <c r="B21" s="119" t="s">
        <v>182</v>
      </c>
      <c r="C21" s="113">
        <v>25.958979878613928</v>
      </c>
      <c r="D21" s="115">
        <v>17365</v>
      </c>
      <c r="E21" s="114">
        <v>17264</v>
      </c>
      <c r="F21" s="114">
        <v>17074</v>
      </c>
      <c r="G21" s="114">
        <v>16735</v>
      </c>
      <c r="H21" s="140">
        <v>16660</v>
      </c>
      <c r="I21" s="115">
        <v>705</v>
      </c>
      <c r="J21" s="116">
        <v>4.2316926770708285</v>
      </c>
    </row>
    <row r="22" spans="1:10" s="110" customFormat="1" ht="12" customHeight="1" x14ac:dyDescent="0.2">
      <c r="A22" s="118" t="s">
        <v>113</v>
      </c>
      <c r="B22" s="119" t="s">
        <v>116</v>
      </c>
      <c r="C22" s="113">
        <v>82.500672706072294</v>
      </c>
      <c r="D22" s="115">
        <v>55188</v>
      </c>
      <c r="E22" s="114">
        <v>55581</v>
      </c>
      <c r="F22" s="114">
        <v>56069</v>
      </c>
      <c r="G22" s="114">
        <v>55782</v>
      </c>
      <c r="H22" s="140">
        <v>55865</v>
      </c>
      <c r="I22" s="115">
        <v>-677</v>
      </c>
      <c r="J22" s="116">
        <v>-1.2118499955249262</v>
      </c>
    </row>
    <row r="23" spans="1:10" s="110" customFormat="1" ht="12" customHeight="1" x14ac:dyDescent="0.2">
      <c r="A23" s="118"/>
      <c r="B23" s="119" t="s">
        <v>117</v>
      </c>
      <c r="C23" s="113">
        <v>17.472419051035967</v>
      </c>
      <c r="D23" s="115">
        <v>11688</v>
      </c>
      <c r="E23" s="114">
        <v>11450</v>
      </c>
      <c r="F23" s="114">
        <v>11488</v>
      </c>
      <c r="G23" s="114">
        <v>11206</v>
      </c>
      <c r="H23" s="140">
        <v>11148</v>
      </c>
      <c r="I23" s="115">
        <v>540</v>
      </c>
      <c r="J23" s="116">
        <v>4.8439181916038754</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77270</v>
      </c>
      <c r="E64" s="236">
        <v>77292</v>
      </c>
      <c r="F64" s="236">
        <v>77897</v>
      </c>
      <c r="G64" s="236">
        <v>76747</v>
      </c>
      <c r="H64" s="140">
        <v>76634</v>
      </c>
      <c r="I64" s="115">
        <v>636</v>
      </c>
      <c r="J64" s="116">
        <v>0.82991883498186181</v>
      </c>
    </row>
    <row r="65" spans="1:12" s="110" customFormat="1" ht="12" customHeight="1" x14ac:dyDescent="0.2">
      <c r="A65" s="118" t="s">
        <v>105</v>
      </c>
      <c r="B65" s="119" t="s">
        <v>106</v>
      </c>
      <c r="C65" s="113">
        <v>54.977352141840299</v>
      </c>
      <c r="D65" s="235">
        <v>42481</v>
      </c>
      <c r="E65" s="236">
        <v>42550</v>
      </c>
      <c r="F65" s="236">
        <v>43060</v>
      </c>
      <c r="G65" s="236">
        <v>42563</v>
      </c>
      <c r="H65" s="140">
        <v>42510</v>
      </c>
      <c r="I65" s="115">
        <v>-29</v>
      </c>
      <c r="J65" s="116">
        <v>-6.8219242531169136E-2</v>
      </c>
    </row>
    <row r="66" spans="1:12" s="110" customFormat="1" ht="12" customHeight="1" x14ac:dyDescent="0.2">
      <c r="A66" s="118"/>
      <c r="B66" s="119" t="s">
        <v>107</v>
      </c>
      <c r="C66" s="113">
        <v>45.022647858159701</v>
      </c>
      <c r="D66" s="235">
        <v>34789</v>
      </c>
      <c r="E66" s="236">
        <v>34742</v>
      </c>
      <c r="F66" s="236">
        <v>34837</v>
      </c>
      <c r="G66" s="236">
        <v>34184</v>
      </c>
      <c r="H66" s="140">
        <v>34124</v>
      </c>
      <c r="I66" s="115">
        <v>665</v>
      </c>
      <c r="J66" s="116">
        <v>1.9487750556792873</v>
      </c>
    </row>
    <row r="67" spans="1:12" s="110" customFormat="1" ht="12" customHeight="1" x14ac:dyDescent="0.2">
      <c r="A67" s="118" t="s">
        <v>105</v>
      </c>
      <c r="B67" s="121" t="s">
        <v>108</v>
      </c>
      <c r="C67" s="113">
        <v>11.36275397955222</v>
      </c>
      <c r="D67" s="235">
        <v>8780</v>
      </c>
      <c r="E67" s="236">
        <v>8997</v>
      </c>
      <c r="F67" s="236">
        <v>9272</v>
      </c>
      <c r="G67" s="236">
        <v>8628</v>
      </c>
      <c r="H67" s="140">
        <v>8875</v>
      </c>
      <c r="I67" s="115">
        <v>-95</v>
      </c>
      <c r="J67" s="116">
        <v>-1.0704225352112675</v>
      </c>
    </row>
    <row r="68" spans="1:12" s="110" customFormat="1" ht="12" customHeight="1" x14ac:dyDescent="0.2">
      <c r="A68" s="118"/>
      <c r="B68" s="121" t="s">
        <v>109</v>
      </c>
      <c r="C68" s="113">
        <v>68.061343341529707</v>
      </c>
      <c r="D68" s="235">
        <v>52591</v>
      </c>
      <c r="E68" s="236">
        <v>52547</v>
      </c>
      <c r="F68" s="236">
        <v>52920</v>
      </c>
      <c r="G68" s="236">
        <v>52656</v>
      </c>
      <c r="H68" s="140">
        <v>52533</v>
      </c>
      <c r="I68" s="115">
        <v>58</v>
      </c>
      <c r="J68" s="116">
        <v>0.11040679192126854</v>
      </c>
    </row>
    <row r="69" spans="1:12" s="110" customFormat="1" ht="12" customHeight="1" x14ac:dyDescent="0.2">
      <c r="A69" s="118"/>
      <c r="B69" s="121" t="s">
        <v>110</v>
      </c>
      <c r="C69" s="113">
        <v>19.475863854018378</v>
      </c>
      <c r="D69" s="235">
        <v>15049</v>
      </c>
      <c r="E69" s="236">
        <v>14914</v>
      </c>
      <c r="F69" s="236">
        <v>14875</v>
      </c>
      <c r="G69" s="236">
        <v>14657</v>
      </c>
      <c r="H69" s="140">
        <v>14439</v>
      </c>
      <c r="I69" s="115">
        <v>610</v>
      </c>
      <c r="J69" s="116">
        <v>4.2246692984278686</v>
      </c>
    </row>
    <row r="70" spans="1:12" s="110" customFormat="1" ht="12" customHeight="1" x14ac:dyDescent="0.2">
      <c r="A70" s="120"/>
      <c r="B70" s="121" t="s">
        <v>111</v>
      </c>
      <c r="C70" s="113">
        <v>1.1000388248997024</v>
      </c>
      <c r="D70" s="235">
        <v>850</v>
      </c>
      <c r="E70" s="236">
        <v>834</v>
      </c>
      <c r="F70" s="236">
        <v>830</v>
      </c>
      <c r="G70" s="236">
        <v>806</v>
      </c>
      <c r="H70" s="140">
        <v>787</v>
      </c>
      <c r="I70" s="115">
        <v>63</v>
      </c>
      <c r="J70" s="116">
        <v>8.0050825921219815</v>
      </c>
    </row>
    <row r="71" spans="1:12" s="110" customFormat="1" ht="12" customHeight="1" x14ac:dyDescent="0.2">
      <c r="A71" s="120"/>
      <c r="B71" s="121" t="s">
        <v>112</v>
      </c>
      <c r="C71" s="113">
        <v>0.31189336094215092</v>
      </c>
      <c r="D71" s="235">
        <v>241</v>
      </c>
      <c r="E71" s="236">
        <v>236</v>
      </c>
      <c r="F71" s="236">
        <v>236</v>
      </c>
      <c r="G71" s="236">
        <v>213</v>
      </c>
      <c r="H71" s="140">
        <v>202</v>
      </c>
      <c r="I71" s="115">
        <v>39</v>
      </c>
      <c r="J71" s="116">
        <v>19.306930693069308</v>
      </c>
    </row>
    <row r="72" spans="1:12" s="110" customFormat="1" ht="12" customHeight="1" x14ac:dyDescent="0.2">
      <c r="A72" s="118" t="s">
        <v>113</v>
      </c>
      <c r="B72" s="119" t="s">
        <v>181</v>
      </c>
      <c r="C72" s="113">
        <v>74.077908632069366</v>
      </c>
      <c r="D72" s="235">
        <v>57240</v>
      </c>
      <c r="E72" s="236">
        <v>57366</v>
      </c>
      <c r="F72" s="236">
        <v>58131</v>
      </c>
      <c r="G72" s="236">
        <v>57240</v>
      </c>
      <c r="H72" s="140">
        <v>57243</v>
      </c>
      <c r="I72" s="115">
        <v>-3</v>
      </c>
      <c r="J72" s="116">
        <v>-5.2408154708872704E-3</v>
      </c>
    </row>
    <row r="73" spans="1:12" s="110" customFormat="1" ht="12" customHeight="1" x14ac:dyDescent="0.2">
      <c r="A73" s="118"/>
      <c r="B73" s="119" t="s">
        <v>182</v>
      </c>
      <c r="C73" s="113">
        <v>25.922091367930634</v>
      </c>
      <c r="D73" s="115">
        <v>20030</v>
      </c>
      <c r="E73" s="114">
        <v>19926</v>
      </c>
      <c r="F73" s="114">
        <v>19766</v>
      </c>
      <c r="G73" s="114">
        <v>19507</v>
      </c>
      <c r="H73" s="140">
        <v>19391</v>
      </c>
      <c r="I73" s="115">
        <v>639</v>
      </c>
      <c r="J73" s="116">
        <v>3.2953432004538188</v>
      </c>
    </row>
    <row r="74" spans="1:12" s="110" customFormat="1" ht="12" customHeight="1" x14ac:dyDescent="0.2">
      <c r="A74" s="118" t="s">
        <v>113</v>
      </c>
      <c r="B74" s="119" t="s">
        <v>116</v>
      </c>
      <c r="C74" s="113">
        <v>82.870454251326521</v>
      </c>
      <c r="D74" s="115">
        <v>64034</v>
      </c>
      <c r="E74" s="114">
        <v>64266</v>
      </c>
      <c r="F74" s="114">
        <v>64787</v>
      </c>
      <c r="G74" s="114">
        <v>63975</v>
      </c>
      <c r="H74" s="140">
        <v>64065</v>
      </c>
      <c r="I74" s="115">
        <v>-31</v>
      </c>
      <c r="J74" s="116">
        <v>-4.8388355576367753E-2</v>
      </c>
    </row>
    <row r="75" spans="1:12" s="110" customFormat="1" ht="12" customHeight="1" x14ac:dyDescent="0.2">
      <c r="A75" s="142"/>
      <c r="B75" s="124" t="s">
        <v>117</v>
      </c>
      <c r="C75" s="125">
        <v>17.09848582891161</v>
      </c>
      <c r="D75" s="143">
        <v>13212</v>
      </c>
      <c r="E75" s="144">
        <v>12998</v>
      </c>
      <c r="F75" s="144">
        <v>13091</v>
      </c>
      <c r="G75" s="144">
        <v>12749</v>
      </c>
      <c r="H75" s="145">
        <v>12547</v>
      </c>
      <c r="I75" s="143">
        <v>665</v>
      </c>
      <c r="J75" s="146">
        <v>5.3000717302940945</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2"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4"/>
      <c r="B80" s="605"/>
      <c r="C80" s="605"/>
      <c r="D80" s="605"/>
      <c r="E80" s="605"/>
      <c r="F80" s="605"/>
      <c r="G80" s="605"/>
      <c r="H80" s="605"/>
      <c r="I80" s="605"/>
      <c r="J80" s="605"/>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78:J78"/>
    <mergeCell ref="A79:J79"/>
    <mergeCell ref="A80:J80"/>
    <mergeCell ref="A3:J3"/>
    <mergeCell ref="A4:J4"/>
    <mergeCell ref="A5:D5"/>
    <mergeCell ref="A7:B10"/>
    <mergeCell ref="C7:C10"/>
    <mergeCell ref="D7:H7"/>
    <mergeCell ref="I7:J8"/>
    <mergeCell ref="D8:D9"/>
    <mergeCell ref="E8:E9"/>
    <mergeCell ref="F8:F9"/>
    <mergeCell ref="G8:G9"/>
    <mergeCell ref="H8:H9"/>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66894</v>
      </c>
      <c r="G11" s="114">
        <v>67054</v>
      </c>
      <c r="H11" s="114">
        <v>67581</v>
      </c>
      <c r="I11" s="114">
        <v>67004</v>
      </c>
      <c r="J11" s="140">
        <v>67028</v>
      </c>
      <c r="K11" s="114">
        <v>-134</v>
      </c>
      <c r="L11" s="116">
        <v>-0.19991645282568479</v>
      </c>
    </row>
    <row r="12" spans="1:17" s="110" customFormat="1" ht="24.95" customHeight="1" x14ac:dyDescent="0.2">
      <c r="A12" s="606" t="s">
        <v>185</v>
      </c>
      <c r="B12" s="607"/>
      <c r="C12" s="607"/>
      <c r="D12" s="608"/>
      <c r="E12" s="113">
        <v>57.911023410171317</v>
      </c>
      <c r="F12" s="115">
        <v>38739</v>
      </c>
      <c r="G12" s="114">
        <v>38889</v>
      </c>
      <c r="H12" s="114">
        <v>39357</v>
      </c>
      <c r="I12" s="114">
        <v>39238</v>
      </c>
      <c r="J12" s="140">
        <v>39286</v>
      </c>
      <c r="K12" s="114">
        <v>-547</v>
      </c>
      <c r="L12" s="116">
        <v>-1.3923535101562898</v>
      </c>
    </row>
    <row r="13" spans="1:17" s="110" customFormat="1" ht="15" customHeight="1" x14ac:dyDescent="0.2">
      <c r="A13" s="120"/>
      <c r="B13" s="609" t="s">
        <v>107</v>
      </c>
      <c r="C13" s="609"/>
      <c r="E13" s="113">
        <v>42.088976589828683</v>
      </c>
      <c r="F13" s="115">
        <v>28155</v>
      </c>
      <c r="G13" s="114">
        <v>28165</v>
      </c>
      <c r="H13" s="114">
        <v>28224</v>
      </c>
      <c r="I13" s="114">
        <v>27766</v>
      </c>
      <c r="J13" s="140">
        <v>27742</v>
      </c>
      <c r="K13" s="114">
        <v>413</v>
      </c>
      <c r="L13" s="116">
        <v>1.4887174680989115</v>
      </c>
    </row>
    <row r="14" spans="1:17" s="110" customFormat="1" ht="24.95" customHeight="1" x14ac:dyDescent="0.2">
      <c r="A14" s="606" t="s">
        <v>186</v>
      </c>
      <c r="B14" s="607"/>
      <c r="C14" s="607"/>
      <c r="D14" s="608"/>
      <c r="E14" s="113">
        <v>11.543636200556104</v>
      </c>
      <c r="F14" s="115">
        <v>7722</v>
      </c>
      <c r="G14" s="114">
        <v>8054</v>
      </c>
      <c r="H14" s="114">
        <v>8261</v>
      </c>
      <c r="I14" s="114">
        <v>7673</v>
      </c>
      <c r="J14" s="140">
        <v>7839</v>
      </c>
      <c r="K14" s="114">
        <v>-117</v>
      </c>
      <c r="L14" s="116">
        <v>-1.4925373134328359</v>
      </c>
    </row>
    <row r="15" spans="1:17" s="110" customFormat="1" ht="15" customHeight="1" x14ac:dyDescent="0.2">
      <c r="A15" s="120"/>
      <c r="B15" s="119"/>
      <c r="C15" s="258" t="s">
        <v>106</v>
      </c>
      <c r="E15" s="113">
        <v>58.106708106708105</v>
      </c>
      <c r="F15" s="115">
        <v>4487</v>
      </c>
      <c r="G15" s="114">
        <v>4656</v>
      </c>
      <c r="H15" s="114">
        <v>4821</v>
      </c>
      <c r="I15" s="114">
        <v>4467</v>
      </c>
      <c r="J15" s="140">
        <v>4546</v>
      </c>
      <c r="K15" s="114">
        <v>-59</v>
      </c>
      <c r="L15" s="116">
        <v>-1.2978442586889574</v>
      </c>
    </row>
    <row r="16" spans="1:17" s="110" customFormat="1" ht="15" customHeight="1" x14ac:dyDescent="0.2">
      <c r="A16" s="120"/>
      <c r="B16" s="119"/>
      <c r="C16" s="258" t="s">
        <v>107</v>
      </c>
      <c r="E16" s="113">
        <v>41.893291893291895</v>
      </c>
      <c r="F16" s="115">
        <v>3235</v>
      </c>
      <c r="G16" s="114">
        <v>3398</v>
      </c>
      <c r="H16" s="114">
        <v>3440</v>
      </c>
      <c r="I16" s="114">
        <v>3206</v>
      </c>
      <c r="J16" s="140">
        <v>3293</v>
      </c>
      <c r="K16" s="114">
        <v>-58</v>
      </c>
      <c r="L16" s="116">
        <v>-1.7613118736714242</v>
      </c>
    </row>
    <row r="17" spans="1:12" s="110" customFormat="1" ht="15" customHeight="1" x14ac:dyDescent="0.2">
      <c r="A17" s="120"/>
      <c r="B17" s="121" t="s">
        <v>109</v>
      </c>
      <c r="C17" s="258"/>
      <c r="E17" s="113">
        <v>67.497832391544833</v>
      </c>
      <c r="F17" s="115">
        <v>45152</v>
      </c>
      <c r="G17" s="114">
        <v>45177</v>
      </c>
      <c r="H17" s="114">
        <v>45602</v>
      </c>
      <c r="I17" s="114">
        <v>45729</v>
      </c>
      <c r="J17" s="140">
        <v>45768</v>
      </c>
      <c r="K17" s="114">
        <v>-616</v>
      </c>
      <c r="L17" s="116">
        <v>-1.3459185457087921</v>
      </c>
    </row>
    <row r="18" spans="1:12" s="110" customFormat="1" ht="15" customHeight="1" x14ac:dyDescent="0.2">
      <c r="A18" s="120"/>
      <c r="B18" s="119"/>
      <c r="C18" s="258" t="s">
        <v>106</v>
      </c>
      <c r="E18" s="113">
        <v>57.775956768249472</v>
      </c>
      <c r="F18" s="115">
        <v>26087</v>
      </c>
      <c r="G18" s="114">
        <v>26190</v>
      </c>
      <c r="H18" s="114">
        <v>26524</v>
      </c>
      <c r="I18" s="114">
        <v>26785</v>
      </c>
      <c r="J18" s="140">
        <v>26845</v>
      </c>
      <c r="K18" s="114">
        <v>-758</v>
      </c>
      <c r="L18" s="116">
        <v>-2.8236170609051965</v>
      </c>
    </row>
    <row r="19" spans="1:12" s="110" customFormat="1" ht="15" customHeight="1" x14ac:dyDescent="0.2">
      <c r="A19" s="120"/>
      <c r="B19" s="119"/>
      <c r="C19" s="258" t="s">
        <v>107</v>
      </c>
      <c r="E19" s="113">
        <v>42.224043231750528</v>
      </c>
      <c r="F19" s="115">
        <v>19065</v>
      </c>
      <c r="G19" s="114">
        <v>18987</v>
      </c>
      <c r="H19" s="114">
        <v>19078</v>
      </c>
      <c r="I19" s="114">
        <v>18944</v>
      </c>
      <c r="J19" s="140">
        <v>18923</v>
      </c>
      <c r="K19" s="114">
        <v>142</v>
      </c>
      <c r="L19" s="116">
        <v>0.75040955451038416</v>
      </c>
    </row>
    <row r="20" spans="1:12" s="110" customFormat="1" ht="15" customHeight="1" x14ac:dyDescent="0.2">
      <c r="A20" s="120"/>
      <c r="B20" s="121" t="s">
        <v>110</v>
      </c>
      <c r="C20" s="258"/>
      <c r="E20" s="113">
        <v>19.856788351720631</v>
      </c>
      <c r="F20" s="115">
        <v>13283</v>
      </c>
      <c r="G20" s="114">
        <v>13121</v>
      </c>
      <c r="H20" s="114">
        <v>13040</v>
      </c>
      <c r="I20" s="114">
        <v>12931</v>
      </c>
      <c r="J20" s="140">
        <v>12755</v>
      </c>
      <c r="K20" s="114">
        <v>528</v>
      </c>
      <c r="L20" s="116">
        <v>4.1395531164249313</v>
      </c>
    </row>
    <row r="21" spans="1:12" s="110" customFormat="1" ht="15" customHeight="1" x14ac:dyDescent="0.2">
      <c r="A21" s="120"/>
      <c r="B21" s="119"/>
      <c r="C21" s="258" t="s">
        <v>106</v>
      </c>
      <c r="E21" s="113">
        <v>57.97636076187608</v>
      </c>
      <c r="F21" s="115">
        <v>7701</v>
      </c>
      <c r="G21" s="114">
        <v>7604</v>
      </c>
      <c r="H21" s="114">
        <v>7590</v>
      </c>
      <c r="I21" s="114">
        <v>7577</v>
      </c>
      <c r="J21" s="140">
        <v>7484</v>
      </c>
      <c r="K21" s="114">
        <v>217</v>
      </c>
      <c r="L21" s="116">
        <v>2.8995189738107965</v>
      </c>
    </row>
    <row r="22" spans="1:12" s="110" customFormat="1" ht="15" customHeight="1" x14ac:dyDescent="0.2">
      <c r="A22" s="120"/>
      <c r="B22" s="119"/>
      <c r="C22" s="258" t="s">
        <v>107</v>
      </c>
      <c r="E22" s="113">
        <v>42.02363923812392</v>
      </c>
      <c r="F22" s="115">
        <v>5582</v>
      </c>
      <c r="G22" s="114">
        <v>5517</v>
      </c>
      <c r="H22" s="114">
        <v>5450</v>
      </c>
      <c r="I22" s="114">
        <v>5354</v>
      </c>
      <c r="J22" s="140">
        <v>5271</v>
      </c>
      <c r="K22" s="114">
        <v>311</v>
      </c>
      <c r="L22" s="116">
        <v>5.9002086890533105</v>
      </c>
    </row>
    <row r="23" spans="1:12" s="110" customFormat="1" ht="15" customHeight="1" x14ac:dyDescent="0.2">
      <c r="A23" s="120"/>
      <c r="B23" s="121" t="s">
        <v>111</v>
      </c>
      <c r="C23" s="258"/>
      <c r="E23" s="113">
        <v>1.1017430561784316</v>
      </c>
      <c r="F23" s="115">
        <v>737</v>
      </c>
      <c r="G23" s="114">
        <v>702</v>
      </c>
      <c r="H23" s="114">
        <v>678</v>
      </c>
      <c r="I23" s="114">
        <v>671</v>
      </c>
      <c r="J23" s="140">
        <v>666</v>
      </c>
      <c r="K23" s="114">
        <v>71</v>
      </c>
      <c r="L23" s="116">
        <v>10.66066066066066</v>
      </c>
    </row>
    <row r="24" spans="1:12" s="110" customFormat="1" ht="15" customHeight="1" x14ac:dyDescent="0.2">
      <c r="A24" s="120"/>
      <c r="B24" s="119"/>
      <c r="C24" s="258" t="s">
        <v>106</v>
      </c>
      <c r="E24" s="113">
        <v>62.957937584803254</v>
      </c>
      <c r="F24" s="115">
        <v>464</v>
      </c>
      <c r="G24" s="114">
        <v>439</v>
      </c>
      <c r="H24" s="114">
        <v>422</v>
      </c>
      <c r="I24" s="114">
        <v>409</v>
      </c>
      <c r="J24" s="140">
        <v>411</v>
      </c>
      <c r="K24" s="114">
        <v>53</v>
      </c>
      <c r="L24" s="116">
        <v>12.895377128953772</v>
      </c>
    </row>
    <row r="25" spans="1:12" s="110" customFormat="1" ht="15" customHeight="1" x14ac:dyDescent="0.2">
      <c r="A25" s="120"/>
      <c r="B25" s="119"/>
      <c r="C25" s="258" t="s">
        <v>107</v>
      </c>
      <c r="E25" s="113">
        <v>37.042062415196746</v>
      </c>
      <c r="F25" s="115">
        <v>273</v>
      </c>
      <c r="G25" s="114">
        <v>263</v>
      </c>
      <c r="H25" s="114">
        <v>256</v>
      </c>
      <c r="I25" s="114">
        <v>262</v>
      </c>
      <c r="J25" s="140">
        <v>255</v>
      </c>
      <c r="K25" s="114">
        <v>18</v>
      </c>
      <c r="L25" s="116">
        <v>7.0588235294117645</v>
      </c>
    </row>
    <row r="26" spans="1:12" s="110" customFormat="1" ht="15" customHeight="1" x14ac:dyDescent="0.2">
      <c r="A26" s="120"/>
      <c r="C26" s="121" t="s">
        <v>187</v>
      </c>
      <c r="D26" s="110" t="s">
        <v>188</v>
      </c>
      <c r="E26" s="113">
        <v>0.31542440278649803</v>
      </c>
      <c r="F26" s="115">
        <v>211</v>
      </c>
      <c r="G26" s="114">
        <v>196</v>
      </c>
      <c r="H26" s="114">
        <v>179</v>
      </c>
      <c r="I26" s="114">
        <v>161</v>
      </c>
      <c r="J26" s="140">
        <v>152</v>
      </c>
      <c r="K26" s="114">
        <v>59</v>
      </c>
      <c r="L26" s="116">
        <v>38.815789473684212</v>
      </c>
    </row>
    <row r="27" spans="1:12" s="110" customFormat="1" ht="15" customHeight="1" x14ac:dyDescent="0.2">
      <c r="A27" s="120"/>
      <c r="B27" s="119"/>
      <c r="D27" s="259" t="s">
        <v>106</v>
      </c>
      <c r="E27" s="113">
        <v>60.189573459715639</v>
      </c>
      <c r="F27" s="115">
        <v>127</v>
      </c>
      <c r="G27" s="114">
        <v>113</v>
      </c>
      <c r="H27" s="114">
        <v>92</v>
      </c>
      <c r="I27" s="114">
        <v>81</v>
      </c>
      <c r="J27" s="140">
        <v>76</v>
      </c>
      <c r="K27" s="114">
        <v>51</v>
      </c>
      <c r="L27" s="116">
        <v>67.10526315789474</v>
      </c>
    </row>
    <row r="28" spans="1:12" s="110" customFormat="1" ht="15" customHeight="1" x14ac:dyDescent="0.2">
      <c r="A28" s="120"/>
      <c r="B28" s="119"/>
      <c r="D28" s="259" t="s">
        <v>107</v>
      </c>
      <c r="E28" s="113">
        <v>39.810426540284361</v>
      </c>
      <c r="F28" s="115">
        <v>84</v>
      </c>
      <c r="G28" s="114">
        <v>83</v>
      </c>
      <c r="H28" s="114">
        <v>87</v>
      </c>
      <c r="I28" s="114">
        <v>80</v>
      </c>
      <c r="J28" s="140">
        <v>76</v>
      </c>
      <c r="K28" s="114">
        <v>8</v>
      </c>
      <c r="L28" s="116">
        <v>10.526315789473685</v>
      </c>
    </row>
    <row r="29" spans="1:12" s="110" customFormat="1" ht="24.95" customHeight="1" x14ac:dyDescent="0.2">
      <c r="A29" s="606" t="s">
        <v>189</v>
      </c>
      <c r="B29" s="607"/>
      <c r="C29" s="607"/>
      <c r="D29" s="608"/>
      <c r="E29" s="113">
        <v>82.500672706072294</v>
      </c>
      <c r="F29" s="115">
        <v>55188</v>
      </c>
      <c r="G29" s="114">
        <v>55581</v>
      </c>
      <c r="H29" s="114">
        <v>56069</v>
      </c>
      <c r="I29" s="114">
        <v>55782</v>
      </c>
      <c r="J29" s="140">
        <v>55865</v>
      </c>
      <c r="K29" s="114">
        <v>-677</v>
      </c>
      <c r="L29" s="116">
        <v>-1.2118499955249262</v>
      </c>
    </row>
    <row r="30" spans="1:12" s="110" customFormat="1" ht="15" customHeight="1" x14ac:dyDescent="0.2">
      <c r="A30" s="120"/>
      <c r="B30" s="119"/>
      <c r="C30" s="258" t="s">
        <v>106</v>
      </c>
      <c r="E30" s="113">
        <v>55.74943828368486</v>
      </c>
      <c r="F30" s="115">
        <v>30767</v>
      </c>
      <c r="G30" s="114">
        <v>31106</v>
      </c>
      <c r="H30" s="114">
        <v>31489</v>
      </c>
      <c r="I30" s="114">
        <v>31518</v>
      </c>
      <c r="J30" s="140">
        <v>31565</v>
      </c>
      <c r="K30" s="114">
        <v>-798</v>
      </c>
      <c r="L30" s="116">
        <v>-2.5281165848249643</v>
      </c>
    </row>
    <row r="31" spans="1:12" s="110" customFormat="1" ht="15" customHeight="1" x14ac:dyDescent="0.2">
      <c r="A31" s="120"/>
      <c r="B31" s="119"/>
      <c r="C31" s="258" t="s">
        <v>107</v>
      </c>
      <c r="E31" s="113">
        <v>44.25056171631514</v>
      </c>
      <c r="F31" s="115">
        <v>24421</v>
      </c>
      <c r="G31" s="114">
        <v>24475</v>
      </c>
      <c r="H31" s="114">
        <v>24580</v>
      </c>
      <c r="I31" s="114">
        <v>24264</v>
      </c>
      <c r="J31" s="140">
        <v>24300</v>
      </c>
      <c r="K31" s="114">
        <v>121</v>
      </c>
      <c r="L31" s="116">
        <v>0.49794238683127573</v>
      </c>
    </row>
    <row r="32" spans="1:12" s="110" customFormat="1" ht="15" customHeight="1" x14ac:dyDescent="0.2">
      <c r="A32" s="120"/>
      <c r="B32" s="119" t="s">
        <v>117</v>
      </c>
      <c r="C32" s="258"/>
      <c r="E32" s="113">
        <v>17.472419051035967</v>
      </c>
      <c r="F32" s="115">
        <v>11688</v>
      </c>
      <c r="G32" s="114">
        <v>11450</v>
      </c>
      <c r="H32" s="114">
        <v>11488</v>
      </c>
      <c r="I32" s="114">
        <v>11206</v>
      </c>
      <c r="J32" s="140">
        <v>11148</v>
      </c>
      <c r="K32" s="114">
        <v>540</v>
      </c>
      <c r="L32" s="116">
        <v>4.8439181916038754</v>
      </c>
    </row>
    <row r="33" spans="1:12" s="110" customFormat="1" ht="15" customHeight="1" x14ac:dyDescent="0.2">
      <c r="A33" s="120"/>
      <c r="B33" s="119"/>
      <c r="C33" s="258" t="s">
        <v>106</v>
      </c>
      <c r="E33" s="113">
        <v>68.095482546201225</v>
      </c>
      <c r="F33" s="115">
        <v>7959</v>
      </c>
      <c r="G33" s="114">
        <v>7767</v>
      </c>
      <c r="H33" s="114">
        <v>7851</v>
      </c>
      <c r="I33" s="114">
        <v>7708</v>
      </c>
      <c r="J33" s="140">
        <v>7710</v>
      </c>
      <c r="K33" s="114">
        <v>249</v>
      </c>
      <c r="L33" s="116">
        <v>3.2295719844357977</v>
      </c>
    </row>
    <row r="34" spans="1:12" s="110" customFormat="1" ht="15" customHeight="1" x14ac:dyDescent="0.2">
      <c r="A34" s="120"/>
      <c r="B34" s="119"/>
      <c r="C34" s="258" t="s">
        <v>107</v>
      </c>
      <c r="E34" s="113">
        <v>31.904517453798768</v>
      </c>
      <c r="F34" s="115">
        <v>3729</v>
      </c>
      <c r="G34" s="114">
        <v>3683</v>
      </c>
      <c r="H34" s="114">
        <v>3637</v>
      </c>
      <c r="I34" s="114">
        <v>3498</v>
      </c>
      <c r="J34" s="140">
        <v>3438</v>
      </c>
      <c r="K34" s="114">
        <v>291</v>
      </c>
      <c r="L34" s="116">
        <v>8.4642233856893547</v>
      </c>
    </row>
    <row r="35" spans="1:12" s="110" customFormat="1" ht="24.95" customHeight="1" x14ac:dyDescent="0.2">
      <c r="A35" s="606" t="s">
        <v>190</v>
      </c>
      <c r="B35" s="607"/>
      <c r="C35" s="607"/>
      <c r="D35" s="608"/>
      <c r="E35" s="113">
        <v>74.041020121386069</v>
      </c>
      <c r="F35" s="115">
        <v>49529</v>
      </c>
      <c r="G35" s="114">
        <v>49790</v>
      </c>
      <c r="H35" s="114">
        <v>50507</v>
      </c>
      <c r="I35" s="114">
        <v>50269</v>
      </c>
      <c r="J35" s="140">
        <v>50368</v>
      </c>
      <c r="K35" s="114">
        <v>-839</v>
      </c>
      <c r="L35" s="116">
        <v>-1.6657401524777637</v>
      </c>
    </row>
    <row r="36" spans="1:12" s="110" customFormat="1" ht="15" customHeight="1" x14ac:dyDescent="0.2">
      <c r="A36" s="120"/>
      <c r="B36" s="119"/>
      <c r="C36" s="258" t="s">
        <v>106</v>
      </c>
      <c r="E36" s="113">
        <v>71.891215247632701</v>
      </c>
      <c r="F36" s="115">
        <v>35607</v>
      </c>
      <c r="G36" s="114">
        <v>35786</v>
      </c>
      <c r="H36" s="114">
        <v>36347</v>
      </c>
      <c r="I36" s="114">
        <v>36353</v>
      </c>
      <c r="J36" s="140">
        <v>36425</v>
      </c>
      <c r="K36" s="114">
        <v>-818</v>
      </c>
      <c r="L36" s="116">
        <v>-2.2457103637611531</v>
      </c>
    </row>
    <row r="37" spans="1:12" s="110" customFormat="1" ht="15" customHeight="1" x14ac:dyDescent="0.2">
      <c r="A37" s="120"/>
      <c r="B37" s="119"/>
      <c r="C37" s="258" t="s">
        <v>107</v>
      </c>
      <c r="E37" s="113">
        <v>28.108784752367299</v>
      </c>
      <c r="F37" s="115">
        <v>13922</v>
      </c>
      <c r="G37" s="114">
        <v>14004</v>
      </c>
      <c r="H37" s="114">
        <v>14160</v>
      </c>
      <c r="I37" s="114">
        <v>13916</v>
      </c>
      <c r="J37" s="140">
        <v>13943</v>
      </c>
      <c r="K37" s="114">
        <v>-21</v>
      </c>
      <c r="L37" s="116">
        <v>-0.15061321093021587</v>
      </c>
    </row>
    <row r="38" spans="1:12" s="110" customFormat="1" ht="15" customHeight="1" x14ac:dyDescent="0.2">
      <c r="A38" s="120"/>
      <c r="B38" s="119" t="s">
        <v>182</v>
      </c>
      <c r="C38" s="258"/>
      <c r="E38" s="113">
        <v>25.958979878613928</v>
      </c>
      <c r="F38" s="115">
        <v>17365</v>
      </c>
      <c r="G38" s="114">
        <v>17264</v>
      </c>
      <c r="H38" s="114">
        <v>17074</v>
      </c>
      <c r="I38" s="114">
        <v>16735</v>
      </c>
      <c r="J38" s="140">
        <v>16660</v>
      </c>
      <c r="K38" s="114">
        <v>705</v>
      </c>
      <c r="L38" s="116">
        <v>4.2316926770708285</v>
      </c>
    </row>
    <row r="39" spans="1:12" s="110" customFormat="1" ht="15" customHeight="1" x14ac:dyDescent="0.2">
      <c r="A39" s="120"/>
      <c r="B39" s="119"/>
      <c r="C39" s="258" t="s">
        <v>106</v>
      </c>
      <c r="E39" s="113">
        <v>18.036279873308381</v>
      </c>
      <c r="F39" s="115">
        <v>3132</v>
      </c>
      <c r="G39" s="114">
        <v>3103</v>
      </c>
      <c r="H39" s="114">
        <v>3010</v>
      </c>
      <c r="I39" s="114">
        <v>2885</v>
      </c>
      <c r="J39" s="140">
        <v>2861</v>
      </c>
      <c r="K39" s="114">
        <v>271</v>
      </c>
      <c r="L39" s="116">
        <v>9.4722125131073049</v>
      </c>
    </row>
    <row r="40" spans="1:12" s="110" customFormat="1" ht="15" customHeight="1" x14ac:dyDescent="0.2">
      <c r="A40" s="120"/>
      <c r="B40" s="119"/>
      <c r="C40" s="258" t="s">
        <v>107</v>
      </c>
      <c r="E40" s="113">
        <v>81.963720126691626</v>
      </c>
      <c r="F40" s="115">
        <v>14233</v>
      </c>
      <c r="G40" s="114">
        <v>14161</v>
      </c>
      <c r="H40" s="114">
        <v>14064</v>
      </c>
      <c r="I40" s="114">
        <v>13850</v>
      </c>
      <c r="J40" s="140">
        <v>13799</v>
      </c>
      <c r="K40" s="114">
        <v>434</v>
      </c>
      <c r="L40" s="116">
        <v>3.145155446046815</v>
      </c>
    </row>
    <row r="41" spans="1:12" s="110" customFormat="1" ht="24.75" customHeight="1" x14ac:dyDescent="0.2">
      <c r="A41" s="606" t="s">
        <v>518</v>
      </c>
      <c r="B41" s="607"/>
      <c r="C41" s="607"/>
      <c r="D41" s="608"/>
      <c r="E41" s="113">
        <v>4.6685801417167463</v>
      </c>
      <c r="F41" s="115">
        <v>3123</v>
      </c>
      <c r="G41" s="114">
        <v>3480</v>
      </c>
      <c r="H41" s="114">
        <v>3528</v>
      </c>
      <c r="I41" s="114">
        <v>3101</v>
      </c>
      <c r="J41" s="140">
        <v>3199</v>
      </c>
      <c r="K41" s="114">
        <v>-76</v>
      </c>
      <c r="L41" s="116">
        <v>-2.3757424195060954</v>
      </c>
    </row>
    <row r="42" spans="1:12" s="110" customFormat="1" ht="15" customHeight="1" x14ac:dyDescent="0.2">
      <c r="A42" s="120"/>
      <c r="B42" s="119"/>
      <c r="C42" s="258" t="s">
        <v>106</v>
      </c>
      <c r="E42" s="113">
        <v>60.422670509125844</v>
      </c>
      <c r="F42" s="115">
        <v>1887</v>
      </c>
      <c r="G42" s="114">
        <v>2127</v>
      </c>
      <c r="H42" s="114">
        <v>2169</v>
      </c>
      <c r="I42" s="114">
        <v>1853</v>
      </c>
      <c r="J42" s="140">
        <v>1926</v>
      </c>
      <c r="K42" s="114">
        <v>-39</v>
      </c>
      <c r="L42" s="116">
        <v>-2.0249221183800623</v>
      </c>
    </row>
    <row r="43" spans="1:12" s="110" customFormat="1" ht="15" customHeight="1" x14ac:dyDescent="0.2">
      <c r="A43" s="123"/>
      <c r="B43" s="124"/>
      <c r="C43" s="260" t="s">
        <v>107</v>
      </c>
      <c r="D43" s="261"/>
      <c r="E43" s="125">
        <v>39.577329490874156</v>
      </c>
      <c r="F43" s="143">
        <v>1236</v>
      </c>
      <c r="G43" s="144">
        <v>1353</v>
      </c>
      <c r="H43" s="144">
        <v>1359</v>
      </c>
      <c r="I43" s="144">
        <v>1248</v>
      </c>
      <c r="J43" s="145">
        <v>1273</v>
      </c>
      <c r="K43" s="144">
        <v>-37</v>
      </c>
      <c r="L43" s="146">
        <v>-2.906520031421838</v>
      </c>
    </row>
    <row r="44" spans="1:12" s="110" customFormat="1" ht="45.75" customHeight="1" x14ac:dyDescent="0.2">
      <c r="A44" s="606" t="s">
        <v>191</v>
      </c>
      <c r="B44" s="607"/>
      <c r="C44" s="607"/>
      <c r="D44" s="608"/>
      <c r="E44" s="113">
        <v>0.83864023679253741</v>
      </c>
      <c r="F44" s="115">
        <v>561</v>
      </c>
      <c r="G44" s="114">
        <v>568</v>
      </c>
      <c r="H44" s="114">
        <v>578</v>
      </c>
      <c r="I44" s="114">
        <v>567</v>
      </c>
      <c r="J44" s="140">
        <v>574</v>
      </c>
      <c r="K44" s="114">
        <v>-13</v>
      </c>
      <c r="L44" s="116">
        <v>-2.264808362369338</v>
      </c>
    </row>
    <row r="45" spans="1:12" s="110" customFormat="1" ht="15" customHeight="1" x14ac:dyDescent="0.2">
      <c r="A45" s="120"/>
      <c r="B45" s="119"/>
      <c r="C45" s="258" t="s">
        <v>106</v>
      </c>
      <c r="E45" s="113">
        <v>54.188948306595364</v>
      </c>
      <c r="F45" s="115">
        <v>304</v>
      </c>
      <c r="G45" s="114">
        <v>309</v>
      </c>
      <c r="H45" s="114">
        <v>308</v>
      </c>
      <c r="I45" s="114">
        <v>300</v>
      </c>
      <c r="J45" s="140">
        <v>306</v>
      </c>
      <c r="K45" s="114">
        <v>-2</v>
      </c>
      <c r="L45" s="116">
        <v>-0.65359477124183007</v>
      </c>
    </row>
    <row r="46" spans="1:12" s="110" customFormat="1" ht="15" customHeight="1" x14ac:dyDescent="0.2">
      <c r="A46" s="123"/>
      <c r="B46" s="124"/>
      <c r="C46" s="260" t="s">
        <v>107</v>
      </c>
      <c r="D46" s="261"/>
      <c r="E46" s="125">
        <v>45.811051693404636</v>
      </c>
      <c r="F46" s="143">
        <v>257</v>
      </c>
      <c r="G46" s="144">
        <v>259</v>
      </c>
      <c r="H46" s="144">
        <v>270</v>
      </c>
      <c r="I46" s="144">
        <v>267</v>
      </c>
      <c r="J46" s="145">
        <v>268</v>
      </c>
      <c r="K46" s="144">
        <v>-11</v>
      </c>
      <c r="L46" s="146">
        <v>-4.1044776119402986</v>
      </c>
    </row>
    <row r="47" spans="1:12" s="110" customFormat="1" ht="39" customHeight="1" x14ac:dyDescent="0.2">
      <c r="A47" s="606" t="s">
        <v>519</v>
      </c>
      <c r="B47" s="610"/>
      <c r="C47" s="610"/>
      <c r="D47" s="611"/>
      <c r="E47" s="113">
        <v>9.716865488683589E-2</v>
      </c>
      <c r="F47" s="115">
        <v>65</v>
      </c>
      <c r="G47" s="114">
        <v>68</v>
      </c>
      <c r="H47" s="114">
        <v>66</v>
      </c>
      <c r="I47" s="114">
        <v>68</v>
      </c>
      <c r="J47" s="140">
        <v>75</v>
      </c>
      <c r="K47" s="114">
        <v>-10</v>
      </c>
      <c r="L47" s="116">
        <v>-13.333333333333334</v>
      </c>
    </row>
    <row r="48" spans="1:12" s="110" customFormat="1" ht="15" customHeight="1" x14ac:dyDescent="0.2">
      <c r="A48" s="120"/>
      <c r="B48" s="119"/>
      <c r="C48" s="258" t="s">
        <v>106</v>
      </c>
      <c r="E48" s="113">
        <v>24.615384615384617</v>
      </c>
      <c r="F48" s="115">
        <v>16</v>
      </c>
      <c r="G48" s="114">
        <v>16</v>
      </c>
      <c r="H48" s="114">
        <v>15</v>
      </c>
      <c r="I48" s="114">
        <v>24</v>
      </c>
      <c r="J48" s="140">
        <v>27</v>
      </c>
      <c r="K48" s="114">
        <v>-11</v>
      </c>
      <c r="L48" s="116">
        <v>-40.74074074074074</v>
      </c>
    </row>
    <row r="49" spans="1:12" s="110" customFormat="1" ht="15" customHeight="1" x14ac:dyDescent="0.2">
      <c r="A49" s="123"/>
      <c r="B49" s="124"/>
      <c r="C49" s="260" t="s">
        <v>107</v>
      </c>
      <c r="D49" s="261"/>
      <c r="E49" s="125">
        <v>75.384615384615387</v>
      </c>
      <c r="F49" s="143">
        <v>49</v>
      </c>
      <c r="G49" s="144">
        <v>52</v>
      </c>
      <c r="H49" s="144">
        <v>51</v>
      </c>
      <c r="I49" s="144">
        <v>44</v>
      </c>
      <c r="J49" s="145">
        <v>48</v>
      </c>
      <c r="K49" s="144">
        <v>1</v>
      </c>
      <c r="L49" s="146">
        <v>2.0833333333333335</v>
      </c>
    </row>
    <row r="50" spans="1:12" s="110" customFormat="1" ht="24.95" customHeight="1" x14ac:dyDescent="0.2">
      <c r="A50" s="612" t="s">
        <v>192</v>
      </c>
      <c r="B50" s="613"/>
      <c r="C50" s="613"/>
      <c r="D50" s="614"/>
      <c r="E50" s="262">
        <v>13.86073489401142</v>
      </c>
      <c r="F50" s="263">
        <v>9272</v>
      </c>
      <c r="G50" s="264">
        <v>9684</v>
      </c>
      <c r="H50" s="264">
        <v>9855</v>
      </c>
      <c r="I50" s="264">
        <v>9165</v>
      </c>
      <c r="J50" s="265">
        <v>9318</v>
      </c>
      <c r="K50" s="263">
        <v>-46</v>
      </c>
      <c r="L50" s="266">
        <v>-0.4936681691350075</v>
      </c>
    </row>
    <row r="51" spans="1:12" s="110" customFormat="1" ht="15" customHeight="1" x14ac:dyDescent="0.2">
      <c r="A51" s="120"/>
      <c r="B51" s="119"/>
      <c r="C51" s="258" t="s">
        <v>106</v>
      </c>
      <c r="E51" s="113">
        <v>61.162640207075064</v>
      </c>
      <c r="F51" s="115">
        <v>5671</v>
      </c>
      <c r="G51" s="114">
        <v>5887</v>
      </c>
      <c r="H51" s="114">
        <v>6075</v>
      </c>
      <c r="I51" s="114">
        <v>5676</v>
      </c>
      <c r="J51" s="140">
        <v>5749</v>
      </c>
      <c r="K51" s="114">
        <v>-78</v>
      </c>
      <c r="L51" s="116">
        <v>-1.3567576969907811</v>
      </c>
    </row>
    <row r="52" spans="1:12" s="110" customFormat="1" ht="15" customHeight="1" x14ac:dyDescent="0.2">
      <c r="A52" s="120"/>
      <c r="B52" s="119"/>
      <c r="C52" s="258" t="s">
        <v>107</v>
      </c>
      <c r="E52" s="113">
        <v>38.837359792924936</v>
      </c>
      <c r="F52" s="115">
        <v>3601</v>
      </c>
      <c r="G52" s="114">
        <v>3797</v>
      </c>
      <c r="H52" s="114">
        <v>3780</v>
      </c>
      <c r="I52" s="114">
        <v>3489</v>
      </c>
      <c r="J52" s="140">
        <v>3569</v>
      </c>
      <c r="K52" s="114">
        <v>32</v>
      </c>
      <c r="L52" s="116">
        <v>0.89660969459232276</v>
      </c>
    </row>
    <row r="53" spans="1:12" s="110" customFormat="1" ht="15" customHeight="1" x14ac:dyDescent="0.2">
      <c r="A53" s="120"/>
      <c r="B53" s="119"/>
      <c r="C53" s="258" t="s">
        <v>187</v>
      </c>
      <c r="D53" s="110" t="s">
        <v>193</v>
      </c>
      <c r="E53" s="113">
        <v>24.245038826574632</v>
      </c>
      <c r="F53" s="115">
        <v>2248</v>
      </c>
      <c r="G53" s="114">
        <v>2628</v>
      </c>
      <c r="H53" s="114">
        <v>2701</v>
      </c>
      <c r="I53" s="114">
        <v>2077</v>
      </c>
      <c r="J53" s="140">
        <v>2228</v>
      </c>
      <c r="K53" s="114">
        <v>20</v>
      </c>
      <c r="L53" s="116">
        <v>0.89766606822262118</v>
      </c>
    </row>
    <row r="54" spans="1:12" s="110" customFormat="1" ht="15" customHeight="1" x14ac:dyDescent="0.2">
      <c r="A54" s="120"/>
      <c r="B54" s="119"/>
      <c r="D54" s="267" t="s">
        <v>194</v>
      </c>
      <c r="E54" s="113">
        <v>62.188612099644125</v>
      </c>
      <c r="F54" s="115">
        <v>1398</v>
      </c>
      <c r="G54" s="114">
        <v>1651</v>
      </c>
      <c r="H54" s="114">
        <v>1726</v>
      </c>
      <c r="I54" s="114">
        <v>1336</v>
      </c>
      <c r="J54" s="140">
        <v>1415</v>
      </c>
      <c r="K54" s="114">
        <v>-17</v>
      </c>
      <c r="L54" s="116">
        <v>-1.2014134275618376</v>
      </c>
    </row>
    <row r="55" spans="1:12" s="110" customFormat="1" ht="15" customHeight="1" x14ac:dyDescent="0.2">
      <c r="A55" s="120"/>
      <c r="B55" s="119"/>
      <c r="D55" s="267" t="s">
        <v>195</v>
      </c>
      <c r="E55" s="113">
        <v>37.811387900355875</v>
      </c>
      <c r="F55" s="115">
        <v>850</v>
      </c>
      <c r="G55" s="114">
        <v>977</v>
      </c>
      <c r="H55" s="114">
        <v>975</v>
      </c>
      <c r="I55" s="114">
        <v>741</v>
      </c>
      <c r="J55" s="140">
        <v>813</v>
      </c>
      <c r="K55" s="114">
        <v>37</v>
      </c>
      <c r="L55" s="116">
        <v>4.5510455104551042</v>
      </c>
    </row>
    <row r="56" spans="1:12" s="110" customFormat="1" ht="15" customHeight="1" x14ac:dyDescent="0.2">
      <c r="A56" s="120"/>
      <c r="B56" s="119" t="s">
        <v>196</v>
      </c>
      <c r="C56" s="258"/>
      <c r="E56" s="113">
        <v>67.823721111011452</v>
      </c>
      <c r="F56" s="115">
        <v>45370</v>
      </c>
      <c r="G56" s="114">
        <v>45376</v>
      </c>
      <c r="H56" s="114">
        <v>45690</v>
      </c>
      <c r="I56" s="114">
        <v>45719</v>
      </c>
      <c r="J56" s="140">
        <v>45666</v>
      </c>
      <c r="K56" s="114">
        <v>-296</v>
      </c>
      <c r="L56" s="116">
        <v>-0.64818464503131434</v>
      </c>
    </row>
    <row r="57" spans="1:12" s="110" customFormat="1" ht="15" customHeight="1" x14ac:dyDescent="0.2">
      <c r="A57" s="120"/>
      <c r="B57" s="119"/>
      <c r="C57" s="258" t="s">
        <v>106</v>
      </c>
      <c r="E57" s="113">
        <v>56.748953052677983</v>
      </c>
      <c r="F57" s="115">
        <v>25747</v>
      </c>
      <c r="G57" s="114">
        <v>25872</v>
      </c>
      <c r="H57" s="114">
        <v>26077</v>
      </c>
      <c r="I57" s="114">
        <v>26212</v>
      </c>
      <c r="J57" s="140">
        <v>26199</v>
      </c>
      <c r="K57" s="114">
        <v>-452</v>
      </c>
      <c r="L57" s="116">
        <v>-1.7252566891866101</v>
      </c>
    </row>
    <row r="58" spans="1:12" s="110" customFormat="1" ht="15" customHeight="1" x14ac:dyDescent="0.2">
      <c r="A58" s="120"/>
      <c r="B58" s="119"/>
      <c r="C58" s="258" t="s">
        <v>107</v>
      </c>
      <c r="E58" s="113">
        <v>43.251046947322017</v>
      </c>
      <c r="F58" s="115">
        <v>19623</v>
      </c>
      <c r="G58" s="114">
        <v>19504</v>
      </c>
      <c r="H58" s="114">
        <v>19613</v>
      </c>
      <c r="I58" s="114">
        <v>19507</v>
      </c>
      <c r="J58" s="140">
        <v>19467</v>
      </c>
      <c r="K58" s="114">
        <v>156</v>
      </c>
      <c r="L58" s="116">
        <v>0.80135614116196641</v>
      </c>
    </row>
    <row r="59" spans="1:12" s="110" customFormat="1" ht="15" customHeight="1" x14ac:dyDescent="0.2">
      <c r="A59" s="120"/>
      <c r="B59" s="119"/>
      <c r="C59" s="258" t="s">
        <v>105</v>
      </c>
      <c r="D59" s="110" t="s">
        <v>197</v>
      </c>
      <c r="E59" s="113">
        <v>91.675115715230334</v>
      </c>
      <c r="F59" s="115">
        <v>41593</v>
      </c>
      <c r="G59" s="114">
        <v>41593</v>
      </c>
      <c r="H59" s="114">
        <v>41928</v>
      </c>
      <c r="I59" s="114">
        <v>41987</v>
      </c>
      <c r="J59" s="140">
        <v>41956</v>
      </c>
      <c r="K59" s="114">
        <v>-363</v>
      </c>
      <c r="L59" s="116">
        <v>-0.86519210601582608</v>
      </c>
    </row>
    <row r="60" spans="1:12" s="110" customFormat="1" ht="15" customHeight="1" x14ac:dyDescent="0.2">
      <c r="A60" s="120"/>
      <c r="B60" s="119"/>
      <c r="C60" s="258"/>
      <c r="D60" s="267" t="s">
        <v>198</v>
      </c>
      <c r="E60" s="113">
        <v>55.086192388142237</v>
      </c>
      <c r="F60" s="115">
        <v>22912</v>
      </c>
      <c r="G60" s="114">
        <v>23026</v>
      </c>
      <c r="H60" s="114">
        <v>23245</v>
      </c>
      <c r="I60" s="114">
        <v>23393</v>
      </c>
      <c r="J60" s="140">
        <v>23387</v>
      </c>
      <c r="K60" s="114">
        <v>-475</v>
      </c>
      <c r="L60" s="116">
        <v>-2.0310428870740154</v>
      </c>
    </row>
    <row r="61" spans="1:12" s="110" customFormat="1" ht="15" customHeight="1" x14ac:dyDescent="0.2">
      <c r="A61" s="120"/>
      <c r="B61" s="119"/>
      <c r="C61" s="258"/>
      <c r="D61" s="267" t="s">
        <v>199</v>
      </c>
      <c r="E61" s="113">
        <v>44.913807611857763</v>
      </c>
      <c r="F61" s="115">
        <v>18681</v>
      </c>
      <c r="G61" s="114">
        <v>18567</v>
      </c>
      <c r="H61" s="114">
        <v>18683</v>
      </c>
      <c r="I61" s="114">
        <v>18594</v>
      </c>
      <c r="J61" s="140">
        <v>18569</v>
      </c>
      <c r="K61" s="114">
        <v>112</v>
      </c>
      <c r="L61" s="116">
        <v>0.60315579729656954</v>
      </c>
    </row>
    <row r="62" spans="1:12" s="110" customFormat="1" ht="15" customHeight="1" x14ac:dyDescent="0.2">
      <c r="A62" s="120"/>
      <c r="B62" s="119"/>
      <c r="C62" s="258"/>
      <c r="D62" s="258" t="s">
        <v>200</v>
      </c>
      <c r="E62" s="113">
        <v>8.3248842847696718</v>
      </c>
      <c r="F62" s="115">
        <v>3777</v>
      </c>
      <c r="G62" s="114">
        <v>3783</v>
      </c>
      <c r="H62" s="114">
        <v>3762</v>
      </c>
      <c r="I62" s="114">
        <v>3732</v>
      </c>
      <c r="J62" s="140">
        <v>3710</v>
      </c>
      <c r="K62" s="114">
        <v>67</v>
      </c>
      <c r="L62" s="116">
        <v>1.8059299191374663</v>
      </c>
    </row>
    <row r="63" spans="1:12" s="110" customFormat="1" ht="15" customHeight="1" x14ac:dyDescent="0.2">
      <c r="A63" s="120"/>
      <c r="B63" s="119"/>
      <c r="C63" s="258"/>
      <c r="D63" s="267" t="s">
        <v>198</v>
      </c>
      <c r="E63" s="113">
        <v>75.059571088165214</v>
      </c>
      <c r="F63" s="115">
        <v>2835</v>
      </c>
      <c r="G63" s="114">
        <v>2846</v>
      </c>
      <c r="H63" s="114">
        <v>2832</v>
      </c>
      <c r="I63" s="114">
        <v>2819</v>
      </c>
      <c r="J63" s="140">
        <v>2812</v>
      </c>
      <c r="K63" s="114">
        <v>23</v>
      </c>
      <c r="L63" s="116">
        <v>0.81792318634423899</v>
      </c>
    </row>
    <row r="64" spans="1:12" s="110" customFormat="1" ht="15" customHeight="1" x14ac:dyDescent="0.2">
      <c r="A64" s="120"/>
      <c r="B64" s="119"/>
      <c r="C64" s="258"/>
      <c r="D64" s="267" t="s">
        <v>199</v>
      </c>
      <c r="E64" s="113">
        <v>24.94042891183479</v>
      </c>
      <c r="F64" s="115">
        <v>942</v>
      </c>
      <c r="G64" s="114">
        <v>937</v>
      </c>
      <c r="H64" s="114">
        <v>930</v>
      </c>
      <c r="I64" s="114">
        <v>913</v>
      </c>
      <c r="J64" s="140">
        <v>898</v>
      </c>
      <c r="K64" s="114">
        <v>44</v>
      </c>
      <c r="L64" s="116">
        <v>4.8997772828507795</v>
      </c>
    </row>
    <row r="65" spans="1:12" s="110" customFormat="1" ht="15" customHeight="1" x14ac:dyDescent="0.2">
      <c r="A65" s="120"/>
      <c r="B65" s="119" t="s">
        <v>201</v>
      </c>
      <c r="C65" s="258"/>
      <c r="E65" s="113">
        <v>10.911292492600234</v>
      </c>
      <c r="F65" s="115">
        <v>7299</v>
      </c>
      <c r="G65" s="114">
        <v>7141</v>
      </c>
      <c r="H65" s="114">
        <v>7061</v>
      </c>
      <c r="I65" s="114">
        <v>7199</v>
      </c>
      <c r="J65" s="140">
        <v>7098</v>
      </c>
      <c r="K65" s="114">
        <v>201</v>
      </c>
      <c r="L65" s="116">
        <v>2.8317836010143704</v>
      </c>
    </row>
    <row r="66" spans="1:12" s="110" customFormat="1" ht="15" customHeight="1" x14ac:dyDescent="0.2">
      <c r="A66" s="120"/>
      <c r="B66" s="119"/>
      <c r="C66" s="258" t="s">
        <v>106</v>
      </c>
      <c r="E66" s="113">
        <v>56.240580901493352</v>
      </c>
      <c r="F66" s="115">
        <v>4105</v>
      </c>
      <c r="G66" s="114">
        <v>4008</v>
      </c>
      <c r="H66" s="114">
        <v>3998</v>
      </c>
      <c r="I66" s="114">
        <v>4168</v>
      </c>
      <c r="J66" s="140">
        <v>4153</v>
      </c>
      <c r="K66" s="114">
        <v>-48</v>
      </c>
      <c r="L66" s="116">
        <v>-1.1557909944618348</v>
      </c>
    </row>
    <row r="67" spans="1:12" s="110" customFormat="1" ht="15" customHeight="1" x14ac:dyDescent="0.2">
      <c r="A67" s="120"/>
      <c r="B67" s="119"/>
      <c r="C67" s="258" t="s">
        <v>107</v>
      </c>
      <c r="E67" s="113">
        <v>43.759419098506648</v>
      </c>
      <c r="F67" s="115">
        <v>3194</v>
      </c>
      <c r="G67" s="114">
        <v>3133</v>
      </c>
      <c r="H67" s="114">
        <v>3063</v>
      </c>
      <c r="I67" s="114">
        <v>3031</v>
      </c>
      <c r="J67" s="140">
        <v>2945</v>
      </c>
      <c r="K67" s="114">
        <v>249</v>
      </c>
      <c r="L67" s="116">
        <v>8.4550084889643458</v>
      </c>
    </row>
    <row r="68" spans="1:12" s="110" customFormat="1" ht="15" customHeight="1" x14ac:dyDescent="0.2">
      <c r="A68" s="120"/>
      <c r="B68" s="119"/>
      <c r="C68" s="258" t="s">
        <v>105</v>
      </c>
      <c r="D68" s="110" t="s">
        <v>202</v>
      </c>
      <c r="E68" s="113">
        <v>23.756678997122894</v>
      </c>
      <c r="F68" s="115">
        <v>1734</v>
      </c>
      <c r="G68" s="114">
        <v>1701</v>
      </c>
      <c r="H68" s="114">
        <v>1650</v>
      </c>
      <c r="I68" s="114">
        <v>1704</v>
      </c>
      <c r="J68" s="140">
        <v>1656</v>
      </c>
      <c r="K68" s="114">
        <v>78</v>
      </c>
      <c r="L68" s="116">
        <v>4.7101449275362315</v>
      </c>
    </row>
    <row r="69" spans="1:12" s="110" customFormat="1" ht="15" customHeight="1" x14ac:dyDescent="0.2">
      <c r="A69" s="120"/>
      <c r="B69" s="119"/>
      <c r="C69" s="258"/>
      <c r="D69" s="267" t="s">
        <v>198</v>
      </c>
      <c r="E69" s="113">
        <v>52.19146482122261</v>
      </c>
      <c r="F69" s="115">
        <v>905</v>
      </c>
      <c r="G69" s="114">
        <v>900</v>
      </c>
      <c r="H69" s="114">
        <v>895</v>
      </c>
      <c r="I69" s="114">
        <v>960</v>
      </c>
      <c r="J69" s="140">
        <v>941</v>
      </c>
      <c r="K69" s="114">
        <v>-36</v>
      </c>
      <c r="L69" s="116">
        <v>-3.8257173219978746</v>
      </c>
    </row>
    <row r="70" spans="1:12" s="110" customFormat="1" ht="15" customHeight="1" x14ac:dyDescent="0.2">
      <c r="A70" s="120"/>
      <c r="B70" s="119"/>
      <c r="C70" s="258"/>
      <c r="D70" s="267" t="s">
        <v>199</v>
      </c>
      <c r="E70" s="113">
        <v>47.80853517877739</v>
      </c>
      <c r="F70" s="115">
        <v>829</v>
      </c>
      <c r="G70" s="114">
        <v>801</v>
      </c>
      <c r="H70" s="114">
        <v>755</v>
      </c>
      <c r="I70" s="114">
        <v>744</v>
      </c>
      <c r="J70" s="140">
        <v>715</v>
      </c>
      <c r="K70" s="114">
        <v>114</v>
      </c>
      <c r="L70" s="116">
        <v>15.944055944055943</v>
      </c>
    </row>
    <row r="71" spans="1:12" s="110" customFormat="1" ht="15" customHeight="1" x14ac:dyDescent="0.2">
      <c r="A71" s="120"/>
      <c r="B71" s="119"/>
      <c r="C71" s="258"/>
      <c r="D71" s="110" t="s">
        <v>203</v>
      </c>
      <c r="E71" s="113">
        <v>69.845184271818056</v>
      </c>
      <c r="F71" s="115">
        <v>5098</v>
      </c>
      <c r="G71" s="114">
        <v>4981</v>
      </c>
      <c r="H71" s="114">
        <v>4947</v>
      </c>
      <c r="I71" s="114">
        <v>5028</v>
      </c>
      <c r="J71" s="140">
        <v>4991</v>
      </c>
      <c r="K71" s="114">
        <v>107</v>
      </c>
      <c r="L71" s="116">
        <v>2.1438589461029856</v>
      </c>
    </row>
    <row r="72" spans="1:12" s="110" customFormat="1" ht="15" customHeight="1" x14ac:dyDescent="0.2">
      <c r="A72" s="120"/>
      <c r="B72" s="119"/>
      <c r="C72" s="258"/>
      <c r="D72" s="267" t="s">
        <v>198</v>
      </c>
      <c r="E72" s="113">
        <v>58.316987053746566</v>
      </c>
      <c r="F72" s="115">
        <v>2973</v>
      </c>
      <c r="G72" s="114">
        <v>2882</v>
      </c>
      <c r="H72" s="114">
        <v>2873</v>
      </c>
      <c r="I72" s="114">
        <v>2973</v>
      </c>
      <c r="J72" s="140">
        <v>2976</v>
      </c>
      <c r="K72" s="114">
        <v>-3</v>
      </c>
      <c r="L72" s="116">
        <v>-0.10080645161290322</v>
      </c>
    </row>
    <row r="73" spans="1:12" s="110" customFormat="1" ht="15" customHeight="1" x14ac:dyDescent="0.2">
      <c r="A73" s="120"/>
      <c r="B73" s="119"/>
      <c r="C73" s="258"/>
      <c r="D73" s="267" t="s">
        <v>199</v>
      </c>
      <c r="E73" s="113">
        <v>41.683012946253434</v>
      </c>
      <c r="F73" s="115">
        <v>2125</v>
      </c>
      <c r="G73" s="114">
        <v>2099</v>
      </c>
      <c r="H73" s="114">
        <v>2074</v>
      </c>
      <c r="I73" s="114">
        <v>2055</v>
      </c>
      <c r="J73" s="140">
        <v>2015</v>
      </c>
      <c r="K73" s="114">
        <v>110</v>
      </c>
      <c r="L73" s="116">
        <v>5.4590570719602978</v>
      </c>
    </row>
    <row r="74" spans="1:12" s="110" customFormat="1" ht="15" customHeight="1" x14ac:dyDescent="0.2">
      <c r="A74" s="120"/>
      <c r="B74" s="119"/>
      <c r="C74" s="258"/>
      <c r="D74" s="110" t="s">
        <v>204</v>
      </c>
      <c r="E74" s="113">
        <v>6.3981367310590489</v>
      </c>
      <c r="F74" s="115">
        <v>467</v>
      </c>
      <c r="G74" s="114">
        <v>459</v>
      </c>
      <c r="H74" s="114">
        <v>464</v>
      </c>
      <c r="I74" s="114">
        <v>467</v>
      </c>
      <c r="J74" s="140">
        <v>451</v>
      </c>
      <c r="K74" s="114">
        <v>16</v>
      </c>
      <c r="L74" s="116">
        <v>3.5476718403547673</v>
      </c>
    </row>
    <row r="75" spans="1:12" s="110" customFormat="1" ht="15" customHeight="1" x14ac:dyDescent="0.2">
      <c r="A75" s="120"/>
      <c r="B75" s="119"/>
      <c r="C75" s="258"/>
      <c r="D75" s="267" t="s">
        <v>198</v>
      </c>
      <c r="E75" s="113">
        <v>48.608137044967883</v>
      </c>
      <c r="F75" s="115">
        <v>227</v>
      </c>
      <c r="G75" s="114">
        <v>226</v>
      </c>
      <c r="H75" s="114">
        <v>230</v>
      </c>
      <c r="I75" s="114">
        <v>235</v>
      </c>
      <c r="J75" s="140">
        <v>236</v>
      </c>
      <c r="K75" s="114">
        <v>-9</v>
      </c>
      <c r="L75" s="116">
        <v>-3.8135593220338984</v>
      </c>
    </row>
    <row r="76" spans="1:12" s="110" customFormat="1" ht="15" customHeight="1" x14ac:dyDescent="0.2">
      <c r="A76" s="120"/>
      <c r="B76" s="119"/>
      <c r="C76" s="258"/>
      <c r="D76" s="267" t="s">
        <v>199</v>
      </c>
      <c r="E76" s="113">
        <v>51.391862955032117</v>
      </c>
      <c r="F76" s="115">
        <v>240</v>
      </c>
      <c r="G76" s="114">
        <v>233</v>
      </c>
      <c r="H76" s="114">
        <v>234</v>
      </c>
      <c r="I76" s="114">
        <v>232</v>
      </c>
      <c r="J76" s="140">
        <v>215</v>
      </c>
      <c r="K76" s="114">
        <v>25</v>
      </c>
      <c r="L76" s="116">
        <v>11.627906976744185</v>
      </c>
    </row>
    <row r="77" spans="1:12" s="110" customFormat="1" ht="15" customHeight="1" x14ac:dyDescent="0.2">
      <c r="A77" s="533"/>
      <c r="B77" s="119" t="s">
        <v>205</v>
      </c>
      <c r="C77" s="268"/>
      <c r="D77" s="182"/>
      <c r="E77" s="113">
        <v>7.4042515023768951</v>
      </c>
      <c r="F77" s="115">
        <v>4953</v>
      </c>
      <c r="G77" s="114">
        <v>4853</v>
      </c>
      <c r="H77" s="114">
        <v>4975</v>
      </c>
      <c r="I77" s="114">
        <v>4921</v>
      </c>
      <c r="J77" s="140">
        <v>4946</v>
      </c>
      <c r="K77" s="114">
        <v>7</v>
      </c>
      <c r="L77" s="116">
        <v>0.14152850788515972</v>
      </c>
    </row>
    <row r="78" spans="1:12" s="110" customFormat="1" ht="15" customHeight="1" x14ac:dyDescent="0.2">
      <c r="A78" s="120"/>
      <c r="B78" s="119"/>
      <c r="C78" s="268" t="s">
        <v>106</v>
      </c>
      <c r="D78" s="182"/>
      <c r="E78" s="113">
        <v>64.930345245305872</v>
      </c>
      <c r="F78" s="115">
        <v>3216</v>
      </c>
      <c r="G78" s="114">
        <v>3122</v>
      </c>
      <c r="H78" s="114">
        <v>3207</v>
      </c>
      <c r="I78" s="114">
        <v>3182</v>
      </c>
      <c r="J78" s="140">
        <v>3185</v>
      </c>
      <c r="K78" s="114">
        <v>31</v>
      </c>
      <c r="L78" s="116">
        <v>0.9733124018838305</v>
      </c>
    </row>
    <row r="79" spans="1:12" s="110" customFormat="1" ht="15" customHeight="1" x14ac:dyDescent="0.2">
      <c r="A79" s="123"/>
      <c r="B79" s="124"/>
      <c r="C79" s="260" t="s">
        <v>107</v>
      </c>
      <c r="D79" s="261"/>
      <c r="E79" s="125">
        <v>35.069654754694128</v>
      </c>
      <c r="F79" s="143">
        <v>1737</v>
      </c>
      <c r="G79" s="144">
        <v>1731</v>
      </c>
      <c r="H79" s="144">
        <v>1768</v>
      </c>
      <c r="I79" s="144">
        <v>1739</v>
      </c>
      <c r="J79" s="145">
        <v>1761</v>
      </c>
      <c r="K79" s="144">
        <v>-24</v>
      </c>
      <c r="L79" s="146">
        <v>-1.362862010221465</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86:L86"/>
    <mergeCell ref="A35:D35"/>
    <mergeCell ref="A41:D41"/>
    <mergeCell ref="A44:D44"/>
    <mergeCell ref="A47:D47"/>
    <mergeCell ref="A50:D50"/>
    <mergeCell ref="A85:L85"/>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8" t="s">
        <v>104</v>
      </c>
      <c r="B11" s="619"/>
      <c r="C11" s="285">
        <v>100</v>
      </c>
      <c r="D11" s="115">
        <v>66894</v>
      </c>
      <c r="E11" s="114">
        <v>67054</v>
      </c>
      <c r="F11" s="114">
        <v>67581</v>
      </c>
      <c r="G11" s="114">
        <v>67004</v>
      </c>
      <c r="H11" s="140">
        <v>67028</v>
      </c>
      <c r="I11" s="115">
        <v>-134</v>
      </c>
      <c r="J11" s="116">
        <v>-0.19991645282568479</v>
      </c>
    </row>
    <row r="12" spans="1:15" s="110" customFormat="1" ht="24.95" customHeight="1" x14ac:dyDescent="0.2">
      <c r="A12" s="193" t="s">
        <v>132</v>
      </c>
      <c r="B12" s="194" t="s">
        <v>133</v>
      </c>
      <c r="C12" s="113">
        <v>0.44996561724519391</v>
      </c>
      <c r="D12" s="115">
        <v>301</v>
      </c>
      <c r="E12" s="114">
        <v>278</v>
      </c>
      <c r="F12" s="114">
        <v>298</v>
      </c>
      <c r="G12" s="114">
        <v>282</v>
      </c>
      <c r="H12" s="140">
        <v>279</v>
      </c>
      <c r="I12" s="115">
        <v>22</v>
      </c>
      <c r="J12" s="116">
        <v>7.8853046594982077</v>
      </c>
    </row>
    <row r="13" spans="1:15" s="110" customFormat="1" ht="24.95" customHeight="1" x14ac:dyDescent="0.2">
      <c r="A13" s="193" t="s">
        <v>134</v>
      </c>
      <c r="B13" s="199" t="s">
        <v>214</v>
      </c>
      <c r="C13" s="113">
        <v>0.66224175561335841</v>
      </c>
      <c r="D13" s="115">
        <v>443</v>
      </c>
      <c r="E13" s="114">
        <v>451</v>
      </c>
      <c r="F13" s="114">
        <v>449</v>
      </c>
      <c r="G13" s="114">
        <v>450</v>
      </c>
      <c r="H13" s="140">
        <v>447</v>
      </c>
      <c r="I13" s="115">
        <v>-4</v>
      </c>
      <c r="J13" s="116">
        <v>-0.89485458612975388</v>
      </c>
    </row>
    <row r="14" spans="1:15" s="287" customFormat="1" ht="24" customHeight="1" x14ac:dyDescent="0.2">
      <c r="A14" s="193" t="s">
        <v>215</v>
      </c>
      <c r="B14" s="199" t="s">
        <v>137</v>
      </c>
      <c r="C14" s="113">
        <v>34.267647322629834</v>
      </c>
      <c r="D14" s="115">
        <v>22923</v>
      </c>
      <c r="E14" s="114">
        <v>23231</v>
      </c>
      <c r="F14" s="114">
        <v>23648</v>
      </c>
      <c r="G14" s="114">
        <v>23950</v>
      </c>
      <c r="H14" s="140">
        <v>24132</v>
      </c>
      <c r="I14" s="115">
        <v>-1209</v>
      </c>
      <c r="J14" s="116">
        <v>-5.0099453008453505</v>
      </c>
      <c r="K14" s="110"/>
      <c r="L14" s="110"/>
      <c r="M14" s="110"/>
      <c r="N14" s="110"/>
      <c r="O14" s="110"/>
    </row>
    <row r="15" spans="1:15" s="110" customFormat="1" ht="24.75" customHeight="1" x14ac:dyDescent="0.2">
      <c r="A15" s="193" t="s">
        <v>216</v>
      </c>
      <c r="B15" s="199" t="s">
        <v>217</v>
      </c>
      <c r="C15" s="113">
        <v>4.3142882769755131</v>
      </c>
      <c r="D15" s="115">
        <v>2886</v>
      </c>
      <c r="E15" s="114">
        <v>2827</v>
      </c>
      <c r="F15" s="114">
        <v>2860</v>
      </c>
      <c r="G15" s="114">
        <v>2812</v>
      </c>
      <c r="H15" s="140">
        <v>2826</v>
      </c>
      <c r="I15" s="115">
        <v>60</v>
      </c>
      <c r="J15" s="116">
        <v>2.1231422505307855</v>
      </c>
    </row>
    <row r="16" spans="1:15" s="287" customFormat="1" ht="24.95" customHeight="1" x14ac:dyDescent="0.2">
      <c r="A16" s="193" t="s">
        <v>218</v>
      </c>
      <c r="B16" s="199" t="s">
        <v>141</v>
      </c>
      <c r="C16" s="113">
        <v>25.973928902442669</v>
      </c>
      <c r="D16" s="115">
        <v>17375</v>
      </c>
      <c r="E16" s="114">
        <v>17673</v>
      </c>
      <c r="F16" s="114">
        <v>17973</v>
      </c>
      <c r="G16" s="114">
        <v>18333</v>
      </c>
      <c r="H16" s="140">
        <v>18465</v>
      </c>
      <c r="I16" s="115">
        <v>-1090</v>
      </c>
      <c r="J16" s="116">
        <v>-5.9030598429461145</v>
      </c>
      <c r="K16" s="110"/>
      <c r="L16" s="110"/>
      <c r="M16" s="110"/>
      <c r="N16" s="110"/>
      <c r="O16" s="110"/>
    </row>
    <row r="17" spans="1:15" s="110" customFormat="1" ht="24.95" customHeight="1" x14ac:dyDescent="0.2">
      <c r="A17" s="193" t="s">
        <v>219</v>
      </c>
      <c r="B17" s="199" t="s">
        <v>220</v>
      </c>
      <c r="C17" s="113">
        <v>3.9794301432116481</v>
      </c>
      <c r="D17" s="115">
        <v>2662</v>
      </c>
      <c r="E17" s="114">
        <v>2731</v>
      </c>
      <c r="F17" s="114">
        <v>2815</v>
      </c>
      <c r="G17" s="114">
        <v>2805</v>
      </c>
      <c r="H17" s="140">
        <v>2841</v>
      </c>
      <c r="I17" s="115">
        <v>-179</v>
      </c>
      <c r="J17" s="116">
        <v>-6.3005983808518131</v>
      </c>
    </row>
    <row r="18" spans="1:15" s="287" customFormat="1" ht="24.95" customHeight="1" x14ac:dyDescent="0.2">
      <c r="A18" s="201" t="s">
        <v>144</v>
      </c>
      <c r="B18" s="202" t="s">
        <v>145</v>
      </c>
      <c r="C18" s="113">
        <v>4.9481268873142588</v>
      </c>
      <c r="D18" s="115">
        <v>3310</v>
      </c>
      <c r="E18" s="114">
        <v>3237</v>
      </c>
      <c r="F18" s="114">
        <v>3284</v>
      </c>
      <c r="G18" s="114">
        <v>3227</v>
      </c>
      <c r="H18" s="140">
        <v>3199</v>
      </c>
      <c r="I18" s="115">
        <v>111</v>
      </c>
      <c r="J18" s="116">
        <v>3.4698343232260083</v>
      </c>
      <c r="K18" s="110"/>
      <c r="L18" s="110"/>
      <c r="M18" s="110"/>
      <c r="N18" s="110"/>
      <c r="O18" s="110"/>
    </row>
    <row r="19" spans="1:15" s="110" customFormat="1" ht="24.95" customHeight="1" x14ac:dyDescent="0.2">
      <c r="A19" s="193" t="s">
        <v>146</v>
      </c>
      <c r="B19" s="199" t="s">
        <v>147</v>
      </c>
      <c r="C19" s="113">
        <v>17.22874996262744</v>
      </c>
      <c r="D19" s="115">
        <v>11525</v>
      </c>
      <c r="E19" s="114">
        <v>11540</v>
      </c>
      <c r="F19" s="114">
        <v>11564</v>
      </c>
      <c r="G19" s="114">
        <v>11415</v>
      </c>
      <c r="H19" s="140">
        <v>11247</v>
      </c>
      <c r="I19" s="115">
        <v>278</v>
      </c>
      <c r="J19" s="116">
        <v>2.4717702498444027</v>
      </c>
    </row>
    <row r="20" spans="1:15" s="287" customFormat="1" ht="24.95" customHeight="1" x14ac:dyDescent="0.2">
      <c r="A20" s="193" t="s">
        <v>148</v>
      </c>
      <c r="B20" s="199" t="s">
        <v>149</v>
      </c>
      <c r="C20" s="113">
        <v>7.6583849074655426</v>
      </c>
      <c r="D20" s="115">
        <v>5123</v>
      </c>
      <c r="E20" s="114">
        <v>5068</v>
      </c>
      <c r="F20" s="114">
        <v>4686</v>
      </c>
      <c r="G20" s="114">
        <v>4612</v>
      </c>
      <c r="H20" s="140">
        <v>4725</v>
      </c>
      <c r="I20" s="115">
        <v>398</v>
      </c>
      <c r="J20" s="116">
        <v>8.4232804232804241</v>
      </c>
      <c r="K20" s="110"/>
      <c r="L20" s="110"/>
      <c r="M20" s="110"/>
      <c r="N20" s="110"/>
      <c r="O20" s="110"/>
    </row>
    <row r="21" spans="1:15" s="110" customFormat="1" ht="24.95" customHeight="1" x14ac:dyDescent="0.2">
      <c r="A21" s="201" t="s">
        <v>150</v>
      </c>
      <c r="B21" s="202" t="s">
        <v>151</v>
      </c>
      <c r="C21" s="113">
        <v>2.4262265674051484</v>
      </c>
      <c r="D21" s="115">
        <v>1623</v>
      </c>
      <c r="E21" s="114">
        <v>1634</v>
      </c>
      <c r="F21" s="114">
        <v>1648</v>
      </c>
      <c r="G21" s="114">
        <v>1494</v>
      </c>
      <c r="H21" s="140">
        <v>1427</v>
      </c>
      <c r="I21" s="115">
        <v>196</v>
      </c>
      <c r="J21" s="116">
        <v>13.73510861948143</v>
      </c>
    </row>
    <row r="22" spans="1:15" s="110" customFormat="1" ht="24.95" customHeight="1" x14ac:dyDescent="0.2">
      <c r="A22" s="201" t="s">
        <v>152</v>
      </c>
      <c r="B22" s="199" t="s">
        <v>153</v>
      </c>
      <c r="C22" s="113">
        <v>1.4784584566627799</v>
      </c>
      <c r="D22" s="115">
        <v>989</v>
      </c>
      <c r="E22" s="114">
        <v>833</v>
      </c>
      <c r="F22" s="114">
        <v>794</v>
      </c>
      <c r="G22" s="114">
        <v>782</v>
      </c>
      <c r="H22" s="140">
        <v>776</v>
      </c>
      <c r="I22" s="115">
        <v>213</v>
      </c>
      <c r="J22" s="116">
        <v>27.448453608247423</v>
      </c>
    </row>
    <row r="23" spans="1:15" s="110" customFormat="1" ht="24.95" customHeight="1" x14ac:dyDescent="0.2">
      <c r="A23" s="193" t="s">
        <v>154</v>
      </c>
      <c r="B23" s="199" t="s">
        <v>155</v>
      </c>
      <c r="C23" s="113">
        <v>1.9687864382455826</v>
      </c>
      <c r="D23" s="115">
        <v>1317</v>
      </c>
      <c r="E23" s="114">
        <v>1333</v>
      </c>
      <c r="F23" s="114">
        <v>1360</v>
      </c>
      <c r="G23" s="114">
        <v>1342</v>
      </c>
      <c r="H23" s="140">
        <v>1367</v>
      </c>
      <c r="I23" s="115">
        <v>-50</v>
      </c>
      <c r="J23" s="116">
        <v>-3.6576444769568397</v>
      </c>
    </row>
    <row r="24" spans="1:15" s="110" customFormat="1" ht="24.95" customHeight="1" x14ac:dyDescent="0.2">
      <c r="A24" s="193" t="s">
        <v>156</v>
      </c>
      <c r="B24" s="199" t="s">
        <v>221</v>
      </c>
      <c r="C24" s="113">
        <v>5.6776392501569646</v>
      </c>
      <c r="D24" s="115">
        <v>3798</v>
      </c>
      <c r="E24" s="114">
        <v>3789</v>
      </c>
      <c r="F24" s="114">
        <v>3869</v>
      </c>
      <c r="G24" s="114">
        <v>3804</v>
      </c>
      <c r="H24" s="140">
        <v>3844</v>
      </c>
      <c r="I24" s="115">
        <v>-46</v>
      </c>
      <c r="J24" s="116">
        <v>-1.1966701352757545</v>
      </c>
    </row>
    <row r="25" spans="1:15" s="110" customFormat="1" ht="24.95" customHeight="1" x14ac:dyDescent="0.2">
      <c r="A25" s="193" t="s">
        <v>222</v>
      </c>
      <c r="B25" s="204" t="s">
        <v>159</v>
      </c>
      <c r="C25" s="113">
        <v>3.160223637396478</v>
      </c>
      <c r="D25" s="115">
        <v>2114</v>
      </c>
      <c r="E25" s="114">
        <v>2137</v>
      </c>
      <c r="F25" s="114">
        <v>2175</v>
      </c>
      <c r="G25" s="114">
        <v>2109</v>
      </c>
      <c r="H25" s="140">
        <v>2094</v>
      </c>
      <c r="I25" s="115">
        <v>20</v>
      </c>
      <c r="J25" s="116">
        <v>0.95510983763132762</v>
      </c>
    </row>
    <row r="26" spans="1:15" s="110" customFormat="1" ht="24.95" customHeight="1" x14ac:dyDescent="0.2">
      <c r="A26" s="201">
        <v>782.78300000000002</v>
      </c>
      <c r="B26" s="203" t="s">
        <v>160</v>
      </c>
      <c r="C26" s="113">
        <v>1.0195234251203396</v>
      </c>
      <c r="D26" s="115">
        <v>682</v>
      </c>
      <c r="E26" s="114">
        <v>815</v>
      </c>
      <c r="F26" s="114">
        <v>1176</v>
      </c>
      <c r="G26" s="114">
        <v>1245</v>
      </c>
      <c r="H26" s="140">
        <v>1274</v>
      </c>
      <c r="I26" s="115">
        <v>-592</v>
      </c>
      <c r="J26" s="116">
        <v>-46.467817896389327</v>
      </c>
    </row>
    <row r="27" spans="1:15" s="110" customFormat="1" ht="24.95" customHeight="1" x14ac:dyDescent="0.2">
      <c r="A27" s="193" t="s">
        <v>161</v>
      </c>
      <c r="B27" s="199" t="s">
        <v>223</v>
      </c>
      <c r="C27" s="113">
        <v>3.6460669118306575</v>
      </c>
      <c r="D27" s="115">
        <v>2439</v>
      </c>
      <c r="E27" s="114">
        <v>2426</v>
      </c>
      <c r="F27" s="114">
        <v>2401</v>
      </c>
      <c r="G27" s="114">
        <v>2315</v>
      </c>
      <c r="H27" s="140">
        <v>2303</v>
      </c>
      <c r="I27" s="115">
        <v>136</v>
      </c>
      <c r="J27" s="116">
        <v>5.9053408597481543</v>
      </c>
    </row>
    <row r="28" spans="1:15" s="110" customFormat="1" ht="24.95" customHeight="1" x14ac:dyDescent="0.2">
      <c r="A28" s="193" t="s">
        <v>163</v>
      </c>
      <c r="B28" s="199" t="s">
        <v>164</v>
      </c>
      <c r="C28" s="113">
        <v>3.3321374114270337</v>
      </c>
      <c r="D28" s="115">
        <v>2229</v>
      </c>
      <c r="E28" s="114">
        <v>2226</v>
      </c>
      <c r="F28" s="114">
        <v>2192</v>
      </c>
      <c r="G28" s="114">
        <v>2142</v>
      </c>
      <c r="H28" s="140">
        <v>2128</v>
      </c>
      <c r="I28" s="115">
        <v>101</v>
      </c>
      <c r="J28" s="116">
        <v>4.746240601503759</v>
      </c>
    </row>
    <row r="29" spans="1:15" s="110" customFormat="1" ht="24.95" customHeight="1" x14ac:dyDescent="0.2">
      <c r="A29" s="193">
        <v>86</v>
      </c>
      <c r="B29" s="199" t="s">
        <v>165</v>
      </c>
      <c r="C29" s="113">
        <v>4.752294675157712</v>
      </c>
      <c r="D29" s="115">
        <v>3179</v>
      </c>
      <c r="E29" s="114">
        <v>3161</v>
      </c>
      <c r="F29" s="114">
        <v>3152</v>
      </c>
      <c r="G29" s="114">
        <v>3086</v>
      </c>
      <c r="H29" s="140">
        <v>3060</v>
      </c>
      <c r="I29" s="115">
        <v>119</v>
      </c>
      <c r="J29" s="116">
        <v>3.8888888888888888</v>
      </c>
    </row>
    <row r="30" spans="1:15" s="110" customFormat="1" ht="24.95" customHeight="1" x14ac:dyDescent="0.2">
      <c r="A30" s="193">
        <v>87.88</v>
      </c>
      <c r="B30" s="204" t="s">
        <v>166</v>
      </c>
      <c r="C30" s="113">
        <v>5.2022602924029062</v>
      </c>
      <c r="D30" s="115">
        <v>3480</v>
      </c>
      <c r="E30" s="114">
        <v>3454</v>
      </c>
      <c r="F30" s="114">
        <v>3406</v>
      </c>
      <c r="G30" s="114">
        <v>3339</v>
      </c>
      <c r="H30" s="140">
        <v>3299</v>
      </c>
      <c r="I30" s="115">
        <v>181</v>
      </c>
      <c r="J30" s="116">
        <v>5.4865110639587753</v>
      </c>
    </row>
    <row r="31" spans="1:15" s="110" customFormat="1" ht="24.95" customHeight="1" x14ac:dyDescent="0.2">
      <c r="A31" s="193" t="s">
        <v>167</v>
      </c>
      <c r="B31" s="199" t="s">
        <v>168</v>
      </c>
      <c r="C31" s="113">
        <v>2.1182766765330223</v>
      </c>
      <c r="D31" s="115">
        <v>1417</v>
      </c>
      <c r="E31" s="114">
        <v>1440</v>
      </c>
      <c r="F31" s="114">
        <v>1479</v>
      </c>
      <c r="G31" s="114">
        <v>1410</v>
      </c>
      <c r="H31" s="140">
        <v>1427</v>
      </c>
      <c r="I31" s="115">
        <v>-10</v>
      </c>
      <c r="J31" s="116">
        <v>-0.70077084793272604</v>
      </c>
    </row>
    <row r="32" spans="1:15" s="110" customFormat="1" ht="24.95" customHeight="1" x14ac:dyDescent="0.2">
      <c r="A32" s="193"/>
      <c r="B32" s="288" t="s">
        <v>224</v>
      </c>
      <c r="C32" s="113" t="s">
        <v>513</v>
      </c>
      <c r="D32" s="115" t="s">
        <v>513</v>
      </c>
      <c r="E32" s="114" t="s">
        <v>513</v>
      </c>
      <c r="F32" s="114">
        <v>0</v>
      </c>
      <c r="G32" s="114">
        <v>0</v>
      </c>
      <c r="H32" s="140">
        <v>0</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0.44996561724519391</v>
      </c>
      <c r="D34" s="115">
        <v>301</v>
      </c>
      <c r="E34" s="114">
        <v>278</v>
      </c>
      <c r="F34" s="114">
        <v>298</v>
      </c>
      <c r="G34" s="114">
        <v>282</v>
      </c>
      <c r="H34" s="140">
        <v>279</v>
      </c>
      <c r="I34" s="115">
        <v>22</v>
      </c>
      <c r="J34" s="116">
        <v>7.8853046594982077</v>
      </c>
    </row>
    <row r="35" spans="1:10" s="110" customFormat="1" ht="24.95" customHeight="1" x14ac:dyDescent="0.2">
      <c r="A35" s="292" t="s">
        <v>171</v>
      </c>
      <c r="B35" s="293" t="s">
        <v>172</v>
      </c>
      <c r="C35" s="113">
        <v>39.878015965557452</v>
      </c>
      <c r="D35" s="115">
        <v>26676</v>
      </c>
      <c r="E35" s="114">
        <v>26919</v>
      </c>
      <c r="F35" s="114">
        <v>27381</v>
      </c>
      <c r="G35" s="114">
        <v>27627</v>
      </c>
      <c r="H35" s="140">
        <v>27778</v>
      </c>
      <c r="I35" s="115">
        <v>-1102</v>
      </c>
      <c r="J35" s="116">
        <v>-3.9671682626538987</v>
      </c>
    </row>
    <row r="36" spans="1:10" s="110" customFormat="1" ht="24.95" customHeight="1" x14ac:dyDescent="0.2">
      <c r="A36" s="294" t="s">
        <v>173</v>
      </c>
      <c r="B36" s="295" t="s">
        <v>174</v>
      </c>
      <c r="C36" s="125">
        <v>59.66902861243161</v>
      </c>
      <c r="D36" s="143">
        <v>39915</v>
      </c>
      <c r="E36" s="144">
        <v>39856</v>
      </c>
      <c r="F36" s="144">
        <v>39902</v>
      </c>
      <c r="G36" s="144">
        <v>39095</v>
      </c>
      <c r="H36" s="145">
        <v>38971</v>
      </c>
      <c r="I36" s="143">
        <v>944</v>
      </c>
      <c r="J36" s="146">
        <v>2.4223140283800775</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2020-09-25T12:15:56Z</dcterms:created>
  <dcterms:modified xsi:type="dcterms:W3CDTF">2020-09-28T08:12:22Z</dcterms:modified>
</cp:coreProperties>
</file>