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I75" i="24"/>
  <c r="G75" i="24"/>
  <c r="F75" i="24"/>
  <c r="E75" i="24"/>
  <c r="L74" i="24"/>
  <c r="H74" i="24" s="1"/>
  <c r="G74" i="24"/>
  <c r="F74" i="24"/>
  <c r="E74" i="24"/>
  <c r="L73" i="24"/>
  <c r="H73" i="24" s="1"/>
  <c r="I73" i="24" s="1"/>
  <c r="G73" i="24"/>
  <c r="F73" i="24"/>
  <c r="E73" i="24"/>
  <c r="L72" i="24"/>
  <c r="H72" i="24" s="1"/>
  <c r="I72" i="24" s="1"/>
  <c r="G72" i="24"/>
  <c r="F72" i="24"/>
  <c r="E72" i="24"/>
  <c r="L71" i="24"/>
  <c r="H71" i="24" s="1"/>
  <c r="I71" i="24"/>
  <c r="G71" i="24"/>
  <c r="F71" i="24"/>
  <c r="E71" i="24"/>
  <c r="L70" i="24"/>
  <c r="H70" i="24" s="1"/>
  <c r="I70" i="24" s="1"/>
  <c r="G70" i="24"/>
  <c r="F70" i="24"/>
  <c r="E70" i="24"/>
  <c r="L69" i="24"/>
  <c r="H69" i="24" s="1"/>
  <c r="I69" i="24"/>
  <c r="G69" i="24"/>
  <c r="F69" i="24"/>
  <c r="E69" i="24"/>
  <c r="L68" i="24"/>
  <c r="H68" i="24" s="1"/>
  <c r="I68" i="24"/>
  <c r="G68" i="24"/>
  <c r="F68" i="24"/>
  <c r="E68" i="24"/>
  <c r="L67" i="24"/>
  <c r="H67" i="24" s="1"/>
  <c r="I67" i="24"/>
  <c r="G67" i="24"/>
  <c r="F67" i="24"/>
  <c r="E67" i="24"/>
  <c r="L66" i="24"/>
  <c r="H66" i="24" s="1"/>
  <c r="G66" i="24"/>
  <c r="F66" i="24"/>
  <c r="E66" i="24"/>
  <c r="L65" i="24"/>
  <c r="H65" i="24" s="1"/>
  <c r="I65" i="24"/>
  <c r="G65" i="24"/>
  <c r="F65" i="24"/>
  <c r="E65" i="24"/>
  <c r="L64" i="24"/>
  <c r="H64" i="24" s="1"/>
  <c r="I64" i="24" s="1"/>
  <c r="G64" i="24"/>
  <c r="F64" i="24"/>
  <c r="E64" i="24"/>
  <c r="L63" i="24"/>
  <c r="H63" i="24" s="1"/>
  <c r="I63" i="24"/>
  <c r="G63" i="24"/>
  <c r="F63" i="24"/>
  <c r="E63" i="24"/>
  <c r="L62" i="24"/>
  <c r="H62" i="24" s="1"/>
  <c r="I62" i="24" s="1"/>
  <c r="G62" i="24"/>
  <c r="F62" i="24"/>
  <c r="E62" i="24"/>
  <c r="L61" i="24"/>
  <c r="H61" i="24" s="1"/>
  <c r="I61" i="24"/>
  <c r="G61" i="24"/>
  <c r="F61" i="24"/>
  <c r="E61" i="24"/>
  <c r="L60" i="24"/>
  <c r="H60" i="24" s="1"/>
  <c r="I60" i="24"/>
  <c r="G60" i="24"/>
  <c r="F60" i="24"/>
  <c r="E60" i="24"/>
  <c r="L59" i="24"/>
  <c r="H59" i="24" s="1"/>
  <c r="I59" i="24"/>
  <c r="G59" i="24"/>
  <c r="F59" i="24"/>
  <c r="E59" i="24"/>
  <c r="L58" i="24"/>
  <c r="H58" i="24" s="1"/>
  <c r="G58" i="24"/>
  <c r="F58" i="24"/>
  <c r="E58" i="24"/>
  <c r="L57" i="24"/>
  <c r="H57" i="24" s="1"/>
  <c r="I57" i="24"/>
  <c r="G57" i="24"/>
  <c r="F57" i="24"/>
  <c r="E57" i="24"/>
  <c r="L56" i="24"/>
  <c r="H56" i="24" s="1"/>
  <c r="I56" i="24" s="1"/>
  <c r="G56" i="24"/>
  <c r="F56" i="24"/>
  <c r="E56" i="24"/>
  <c r="L55" i="24"/>
  <c r="H55" i="24" s="1"/>
  <c r="I55" i="24"/>
  <c r="G55" i="24"/>
  <c r="F55" i="24"/>
  <c r="E55" i="24"/>
  <c r="L54" i="24"/>
  <c r="H54" i="24" s="1"/>
  <c r="I54" i="24" s="1"/>
  <c r="G54" i="24"/>
  <c r="F54" i="24"/>
  <c r="E54" i="24"/>
  <c r="L53" i="24"/>
  <c r="H53" i="24" s="1"/>
  <c r="I53" i="24"/>
  <c r="G53" i="24"/>
  <c r="F53" i="24"/>
  <c r="E53" i="24"/>
  <c r="L52" i="24"/>
  <c r="H52" i="24" s="1"/>
  <c r="I52" i="24"/>
  <c r="G52" i="24"/>
  <c r="F52" i="24"/>
  <c r="E52" i="24"/>
  <c r="L51" i="24"/>
  <c r="H51" i="24" s="1"/>
  <c r="I51" i="24"/>
  <c r="G51" i="24"/>
  <c r="F51" i="24"/>
  <c r="E51" i="24"/>
  <c r="L44" i="24"/>
  <c r="I44" i="24"/>
  <c r="F44" i="24"/>
  <c r="D44" i="24"/>
  <c r="C44" i="24"/>
  <c r="M44" i="24" s="1"/>
  <c r="B44" i="24"/>
  <c r="K44" i="24" s="1"/>
  <c r="M43" i="24"/>
  <c r="J43" i="24"/>
  <c r="G43" i="24"/>
  <c r="E43" i="24"/>
  <c r="C43" i="24"/>
  <c r="I43" i="24" s="1"/>
  <c r="B43" i="24"/>
  <c r="L42" i="24"/>
  <c r="K42" i="24"/>
  <c r="I42" i="24"/>
  <c r="F42" i="24"/>
  <c r="D42" i="24"/>
  <c r="C42" i="24"/>
  <c r="M42" i="24" s="1"/>
  <c r="B42" i="24"/>
  <c r="J42" i="24" s="1"/>
  <c r="M41" i="24"/>
  <c r="G41" i="24"/>
  <c r="E41" i="24"/>
  <c r="C41" i="24"/>
  <c r="I41" i="24" s="1"/>
  <c r="B41" i="24"/>
  <c r="J41" i="24" s="1"/>
  <c r="L40" i="24"/>
  <c r="K40" i="24"/>
  <c r="I40" i="24"/>
  <c r="F40" i="24"/>
  <c r="D40" i="24"/>
  <c r="C40" i="24"/>
  <c r="M40" i="24" s="1"/>
  <c r="B40" i="24"/>
  <c r="J40" i="24" s="1"/>
  <c r="M36" i="24"/>
  <c r="L36" i="24"/>
  <c r="K36" i="24"/>
  <c r="J36" i="24"/>
  <c r="I36" i="24"/>
  <c r="H36" i="24"/>
  <c r="G36" i="24"/>
  <c r="F36" i="24"/>
  <c r="E36" i="24"/>
  <c r="D36" i="24"/>
  <c r="G16" i="24"/>
  <c r="C7" i="24"/>
  <c r="L57" i="15"/>
  <c r="K57" i="15"/>
  <c r="C38" i="24"/>
  <c r="C37" i="24"/>
  <c r="C35" i="24"/>
  <c r="C34" i="24"/>
  <c r="L34" i="24" s="1"/>
  <c r="C33" i="24"/>
  <c r="C32" i="24"/>
  <c r="L32" i="24" s="1"/>
  <c r="C31" i="24"/>
  <c r="C30" i="24"/>
  <c r="C29" i="24"/>
  <c r="C28" i="24"/>
  <c r="C27" i="24"/>
  <c r="C26" i="24"/>
  <c r="L26" i="24" s="1"/>
  <c r="C25" i="24"/>
  <c r="C24" i="24"/>
  <c r="L24" i="24" s="1"/>
  <c r="C23" i="24"/>
  <c r="C22" i="24"/>
  <c r="C21" i="24"/>
  <c r="C20" i="24"/>
  <c r="C19" i="24"/>
  <c r="C18" i="24"/>
  <c r="L18" i="24" s="1"/>
  <c r="C17" i="24"/>
  <c r="C16" i="24"/>
  <c r="L16" i="24" s="1"/>
  <c r="C15" i="24"/>
  <c r="C9" i="24"/>
  <c r="C8" i="24"/>
  <c r="B38" i="24"/>
  <c r="B37" i="24"/>
  <c r="B35" i="24"/>
  <c r="B34" i="24"/>
  <c r="B33" i="24"/>
  <c r="B32" i="24"/>
  <c r="B31" i="24"/>
  <c r="B30" i="24"/>
  <c r="B29" i="24"/>
  <c r="B28" i="24"/>
  <c r="B27" i="24"/>
  <c r="B26" i="24"/>
  <c r="B25" i="24"/>
  <c r="B24" i="24"/>
  <c r="B23" i="24"/>
  <c r="B22" i="24"/>
  <c r="B21" i="24"/>
  <c r="B20" i="24"/>
  <c r="B19" i="24"/>
  <c r="B18" i="24"/>
  <c r="B17" i="24"/>
  <c r="B16" i="24"/>
  <c r="B15" i="24"/>
  <c r="B9" i="24"/>
  <c r="B8" i="24"/>
  <c r="B7" i="24"/>
  <c r="G24" i="24" l="1"/>
  <c r="G32" i="24"/>
  <c r="B14" i="24"/>
  <c r="B6" i="24"/>
  <c r="K30" i="24"/>
  <c r="J30" i="24"/>
  <c r="H30" i="24"/>
  <c r="F30" i="24"/>
  <c r="D30" i="24"/>
  <c r="F7" i="24"/>
  <c r="D7" i="24"/>
  <c r="J7" i="24"/>
  <c r="K7" i="24"/>
  <c r="H7" i="24"/>
  <c r="F21" i="24"/>
  <c r="D21" i="24"/>
  <c r="J21" i="24"/>
  <c r="H21" i="24"/>
  <c r="K21" i="24"/>
  <c r="G27" i="24"/>
  <c r="M27" i="24"/>
  <c r="E27" i="24"/>
  <c r="L27" i="24"/>
  <c r="I27" i="24"/>
  <c r="F9" i="24"/>
  <c r="D9" i="24"/>
  <c r="J9" i="24"/>
  <c r="H9" i="24"/>
  <c r="K9" i="24"/>
  <c r="D38" i="24"/>
  <c r="K38" i="24"/>
  <c r="J38" i="24"/>
  <c r="H38" i="24"/>
  <c r="F38" i="24"/>
  <c r="G19" i="24"/>
  <c r="M19" i="24"/>
  <c r="E19" i="24"/>
  <c r="L19" i="24"/>
  <c r="I19" i="24"/>
  <c r="G35" i="24"/>
  <c r="M35" i="24"/>
  <c r="E35" i="24"/>
  <c r="L35" i="24"/>
  <c r="I35" i="24"/>
  <c r="F25" i="24"/>
  <c r="D25" i="24"/>
  <c r="J25" i="24"/>
  <c r="K25" i="24"/>
  <c r="H25" i="24"/>
  <c r="G7" i="24"/>
  <c r="M7" i="24"/>
  <c r="E7" i="24"/>
  <c r="L7" i="24"/>
  <c r="I7" i="24"/>
  <c r="K16" i="24"/>
  <c r="J16" i="24"/>
  <c r="H16" i="24"/>
  <c r="F16" i="24"/>
  <c r="D16" i="24"/>
  <c r="F19" i="24"/>
  <c r="D19" i="24"/>
  <c r="J19" i="24"/>
  <c r="K19" i="24"/>
  <c r="H19" i="24"/>
  <c r="K28" i="24"/>
  <c r="J28" i="24"/>
  <c r="H28" i="24"/>
  <c r="F28" i="24"/>
  <c r="D28" i="24"/>
  <c r="F31" i="24"/>
  <c r="D31" i="24"/>
  <c r="J31" i="24"/>
  <c r="K31" i="24"/>
  <c r="H31" i="24"/>
  <c r="I20" i="24"/>
  <c r="M20" i="24"/>
  <c r="E20" i="24"/>
  <c r="L20" i="24"/>
  <c r="G20" i="24"/>
  <c r="G23" i="24"/>
  <c r="M23" i="24"/>
  <c r="E23" i="24"/>
  <c r="L23" i="24"/>
  <c r="I23" i="24"/>
  <c r="I37" i="24"/>
  <c r="G37" i="24"/>
  <c r="L37" i="24"/>
  <c r="E37" i="24"/>
  <c r="K58" i="24"/>
  <c r="J58" i="24"/>
  <c r="I58" i="24"/>
  <c r="K34" i="24"/>
  <c r="J34" i="24"/>
  <c r="H34" i="24"/>
  <c r="F34" i="24"/>
  <c r="D34" i="24"/>
  <c r="K22" i="24"/>
  <c r="J22" i="24"/>
  <c r="H22" i="24"/>
  <c r="F22" i="24"/>
  <c r="D22" i="24"/>
  <c r="C14" i="24"/>
  <c r="C6" i="24"/>
  <c r="G17" i="24"/>
  <c r="M17" i="24"/>
  <c r="E17" i="24"/>
  <c r="L17" i="24"/>
  <c r="I17" i="24"/>
  <c r="I30" i="24"/>
  <c r="M30" i="24"/>
  <c r="E30" i="24"/>
  <c r="L30" i="24"/>
  <c r="G30" i="24"/>
  <c r="G33" i="24"/>
  <c r="M33" i="24"/>
  <c r="E33" i="24"/>
  <c r="L33" i="24"/>
  <c r="I33" i="24"/>
  <c r="K74" i="24"/>
  <c r="J74" i="24"/>
  <c r="I74" i="24"/>
  <c r="F17" i="24"/>
  <c r="D17" i="24"/>
  <c r="J17" i="24"/>
  <c r="K17" i="24"/>
  <c r="H17" i="24"/>
  <c r="K26" i="24"/>
  <c r="J26" i="24"/>
  <c r="H26" i="24"/>
  <c r="F26" i="24"/>
  <c r="D26" i="24"/>
  <c r="K32" i="24"/>
  <c r="J32" i="24"/>
  <c r="H32" i="24"/>
  <c r="F32" i="24"/>
  <c r="D32" i="24"/>
  <c r="F35" i="24"/>
  <c r="D35" i="24"/>
  <c r="J35" i="24"/>
  <c r="K35" i="24"/>
  <c r="H35" i="24"/>
  <c r="G21" i="24"/>
  <c r="M21" i="24"/>
  <c r="E21" i="24"/>
  <c r="L21" i="24"/>
  <c r="I21" i="24"/>
  <c r="M38" i="24"/>
  <c r="E38" i="24"/>
  <c r="L38" i="24"/>
  <c r="G38" i="24"/>
  <c r="I38" i="24"/>
  <c r="K20" i="24"/>
  <c r="J20" i="24"/>
  <c r="H20" i="24"/>
  <c r="F20" i="24"/>
  <c r="D20" i="24"/>
  <c r="F23" i="24"/>
  <c r="D23" i="24"/>
  <c r="J23" i="24"/>
  <c r="K23" i="24"/>
  <c r="H23" i="24"/>
  <c r="F29" i="24"/>
  <c r="D29" i="24"/>
  <c r="J29" i="24"/>
  <c r="H29" i="24"/>
  <c r="B39" i="24"/>
  <c r="B45" i="24"/>
  <c r="M37" i="24"/>
  <c r="G9" i="24"/>
  <c r="M9" i="24"/>
  <c r="E9" i="24"/>
  <c r="L9" i="24"/>
  <c r="I9" i="24"/>
  <c r="K8" i="24"/>
  <c r="J8" i="24"/>
  <c r="H8" i="24"/>
  <c r="F8" i="24"/>
  <c r="D8" i="24"/>
  <c r="F33" i="24"/>
  <c r="D33" i="24"/>
  <c r="J33" i="24"/>
  <c r="K33" i="24"/>
  <c r="H33" i="24"/>
  <c r="G15" i="24"/>
  <c r="M15" i="24"/>
  <c r="E15" i="24"/>
  <c r="L15" i="24"/>
  <c r="I15" i="24"/>
  <c r="I28" i="24"/>
  <c r="M28" i="24"/>
  <c r="E28" i="24"/>
  <c r="L28" i="24"/>
  <c r="G28" i="24"/>
  <c r="G31" i="24"/>
  <c r="M31" i="24"/>
  <c r="E31" i="24"/>
  <c r="L31" i="24"/>
  <c r="I31" i="24"/>
  <c r="K18" i="24"/>
  <c r="J18" i="24"/>
  <c r="H18" i="24"/>
  <c r="F18" i="24"/>
  <c r="D18" i="24"/>
  <c r="K24" i="24"/>
  <c r="J24" i="24"/>
  <c r="H24" i="24"/>
  <c r="F24" i="24"/>
  <c r="D24" i="24"/>
  <c r="F27" i="24"/>
  <c r="D27" i="24"/>
  <c r="J27" i="24"/>
  <c r="K27" i="24"/>
  <c r="H27" i="24"/>
  <c r="H37" i="24"/>
  <c r="F37" i="24"/>
  <c r="D37" i="24"/>
  <c r="K37" i="24"/>
  <c r="J37" i="24"/>
  <c r="I22" i="24"/>
  <c r="M22" i="24"/>
  <c r="E22" i="24"/>
  <c r="L22" i="24"/>
  <c r="G22" i="24"/>
  <c r="G25" i="24"/>
  <c r="M25" i="24"/>
  <c r="E25" i="24"/>
  <c r="L25" i="24"/>
  <c r="I25" i="24"/>
  <c r="C45" i="24"/>
  <c r="C39" i="24"/>
  <c r="K66" i="24"/>
  <c r="J66" i="24"/>
  <c r="I66" i="24"/>
  <c r="F15" i="24"/>
  <c r="D15" i="24"/>
  <c r="J15" i="24"/>
  <c r="K15" i="24"/>
  <c r="H15" i="24"/>
  <c r="I8" i="24"/>
  <c r="M8" i="24"/>
  <c r="E8" i="24"/>
  <c r="L8" i="24"/>
  <c r="G8" i="24"/>
  <c r="G29" i="24"/>
  <c r="M29" i="24"/>
  <c r="E29" i="24"/>
  <c r="L29" i="24"/>
  <c r="I29" i="24"/>
  <c r="K29" i="24"/>
  <c r="K53" i="24"/>
  <c r="J53" i="24"/>
  <c r="K61" i="24"/>
  <c r="J61" i="24"/>
  <c r="K69" i="24"/>
  <c r="J69" i="24"/>
  <c r="K55" i="24"/>
  <c r="J55" i="24"/>
  <c r="K63" i="24"/>
  <c r="J63" i="24"/>
  <c r="K71" i="24"/>
  <c r="J71" i="24"/>
  <c r="K52" i="24"/>
  <c r="J52" i="24"/>
  <c r="K60" i="24"/>
  <c r="J60" i="24"/>
  <c r="K68" i="24"/>
  <c r="J68" i="24"/>
  <c r="H43" i="24"/>
  <c r="F43" i="24"/>
  <c r="D43" i="24"/>
  <c r="K43" i="24"/>
  <c r="K57" i="24"/>
  <c r="J57" i="24"/>
  <c r="K65" i="24"/>
  <c r="J65" i="24"/>
  <c r="K73" i="24"/>
  <c r="J73" i="24"/>
  <c r="I18" i="24"/>
  <c r="M18" i="24"/>
  <c r="E18" i="24"/>
  <c r="I26" i="24"/>
  <c r="M26" i="24"/>
  <c r="E26" i="24"/>
  <c r="I34" i="24"/>
  <c r="M34" i="24"/>
  <c r="E34" i="24"/>
  <c r="K54" i="24"/>
  <c r="J54" i="24"/>
  <c r="K62" i="24"/>
  <c r="J62" i="24"/>
  <c r="K70" i="24"/>
  <c r="J70" i="24"/>
  <c r="I77" i="24"/>
  <c r="K51" i="24"/>
  <c r="J51" i="24"/>
  <c r="K59" i="24"/>
  <c r="J59" i="24"/>
  <c r="K67" i="24"/>
  <c r="J67" i="24"/>
  <c r="K75" i="24"/>
  <c r="K77" i="24" s="1"/>
  <c r="J75" i="24"/>
  <c r="J77" i="24" s="1"/>
  <c r="I16" i="24"/>
  <c r="M16" i="24"/>
  <c r="E16" i="24"/>
  <c r="I24" i="24"/>
  <c r="M24" i="24"/>
  <c r="E24" i="24"/>
  <c r="I32" i="24"/>
  <c r="M32" i="24"/>
  <c r="E32" i="24"/>
  <c r="G18" i="24"/>
  <c r="G26" i="24"/>
  <c r="G34" i="24"/>
  <c r="H41" i="24"/>
  <c r="F41" i="24"/>
  <c r="D41" i="24"/>
  <c r="K41" i="24"/>
  <c r="K56" i="24"/>
  <c r="J56" i="24"/>
  <c r="K64" i="24"/>
  <c r="J64" i="24"/>
  <c r="K72" i="24"/>
  <c r="J72" i="24"/>
  <c r="G40" i="24"/>
  <c r="G42" i="24"/>
  <c r="G44" i="24"/>
  <c r="H40" i="24"/>
  <c r="L41" i="24"/>
  <c r="H42" i="24"/>
  <c r="L43" i="24"/>
  <c r="H44" i="24"/>
  <c r="J44" i="24"/>
  <c r="E40" i="24"/>
  <c r="E42" i="24"/>
  <c r="E44" i="24"/>
  <c r="H45" i="24" l="1"/>
  <c r="F45" i="24"/>
  <c r="D45" i="24"/>
  <c r="K45" i="24"/>
  <c r="J45" i="24"/>
  <c r="I6" i="24"/>
  <c r="M6" i="24"/>
  <c r="E6" i="24"/>
  <c r="G6" i="24"/>
  <c r="L6" i="24"/>
  <c r="I39" i="24"/>
  <c r="G39" i="24"/>
  <c r="L39" i="24"/>
  <c r="M39" i="24"/>
  <c r="E39" i="24"/>
  <c r="I14" i="24"/>
  <c r="M14" i="24"/>
  <c r="E14" i="24"/>
  <c r="L14" i="24"/>
  <c r="G14" i="24"/>
  <c r="H39" i="24"/>
  <c r="F39" i="24"/>
  <c r="D39" i="24"/>
  <c r="K39" i="24"/>
  <c r="J39" i="24"/>
  <c r="J79" i="24"/>
  <c r="J78" i="24"/>
  <c r="I78" i="24"/>
  <c r="I79" i="24"/>
  <c r="I45" i="24"/>
  <c r="G45" i="24"/>
  <c r="M45" i="24"/>
  <c r="E45" i="24"/>
  <c r="L45" i="24"/>
  <c r="K79" i="24"/>
  <c r="K78" i="24"/>
  <c r="K6" i="24"/>
  <c r="J6" i="24"/>
  <c r="H6" i="24"/>
  <c r="F6" i="24"/>
  <c r="D6" i="24"/>
  <c r="K14" i="24"/>
  <c r="J14" i="24"/>
  <c r="H14" i="24"/>
  <c r="F14" i="24"/>
  <c r="D14" i="24"/>
  <c r="I83" i="24" l="1"/>
  <c r="I82" i="24"/>
  <c r="I81" i="24"/>
</calcChain>
</file>

<file path=xl/sharedStrings.xml><?xml version="1.0" encoding="utf-8"?>
<sst xmlns="http://schemas.openxmlformats.org/spreadsheetml/2006/main" count="1733" uniqueCount="520">
  <si>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</si>
  <si>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</si>
  <si>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</si>
  <si>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</si>
  <si>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</si>
  <si>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</si>
  <si>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</si>
  <si>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</si>
  <si>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</si>
  <si>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</si>
  <si>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</si>
  <si>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</si>
  <si>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</si>
  <si>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Unterallgäu (09778)</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</si>
  <si>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</si>
  <si>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</si>
  <si>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</si>
  <si>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</si>
  <si>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</si>
  <si>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</si>
  <si>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</si>
  <si>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</si>
  <si>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</si>
  <si>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</si>
  <si>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</si>
  <si>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</si>
  <si>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</si>
  <si>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</si>
  <si>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Südost</t>
  </si>
  <si>
    <t>Nordostpark 14</t>
  </si>
  <si>
    <t>90411 Nürnberg</t>
  </si>
  <si>
    <t>E-Mail:</t>
  </si>
  <si>
    <t>Statistik-Service-Suedost@arbeitsagentur.de</t>
  </si>
  <si>
    <t>Hotline:</t>
  </si>
  <si>
    <t>0911/179-8001</t>
  </si>
  <si>
    <t>Fax:</t>
  </si>
  <si>
    <t>0911/179-908001</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</si>
  <si>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</si>
  <si>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</si>
  <si>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</si>
  <si>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</si>
  <si>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</si>
  <si>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</si>
  <si>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</si>
  <si>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</si>
  <si>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</si>
  <si>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</si>
  <si>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</si>
  <si>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</si>
  <si>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</si>
  <si>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</si>
  <si>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</si>
  <si>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</si>
  <si>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</si>
  <si>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</si>
  <si>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</si>
  <si>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</si>
  <si>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</si>
  <si>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</si>
  <si>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</si>
  <si>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</si>
  <si>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</si>
  <si>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</si>
  <si>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</si>
  <si>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</si>
  <si>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</si>
  <si>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</si>
  <si>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</si>
  <si>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</si>
  <si>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</si>
  <si>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</si>
  <si>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</si>
  <si>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</si>
  <si>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</si>
  <si>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</si>
  <si>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</si>
  <si>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</si>
  <si>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</si>
  <si>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</si>
  <si>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</si>
  <si>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</si>
  <si>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</si>
  <si>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</si>
  <si>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</si>
  <si>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</si>
  <si>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</si>
  <si>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</si>
  <si>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</si>
  <si>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</si>
  <si>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</si>
  <si>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</si>
  <si>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</si>
  <si>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Unterallgäu (09778);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</si>
  <si>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</si>
  <si>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</si>
  <si>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</si>
  <si>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</si>
  <si>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</si>
  <si>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</si>
  <si>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</si>
  <si>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</si>
  <si>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</si>
  <si>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</si>
  <si>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</si>
  <si>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</si>
  <si>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</si>
  <si>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</si>
  <si>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</si>
  <si>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</si>
  <si>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</si>
  <si>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</si>
  <si>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</si>
  <si>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</si>
  <si>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</si>
  <si>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</si>
  <si>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</si>
  <si>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</si>
  <si>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</si>
  <si>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</si>
  <si>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</si>
  <si>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</si>
  <si>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</si>
  <si>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</si>
  <si>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</si>
  <si>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</si>
  <si>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</si>
  <si>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</si>
  <si>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</si>
  <si>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</si>
  <si>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Bundesland Bayern</t>
  </si>
  <si>
    <t>Westdeutschland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</si>
  <si>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</si>
  <si>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</si>
  <si>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</si>
  <si>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</si>
  <si>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</si>
  <si>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</si>
  <si>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</si>
  <si>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</si>
  <si>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</si>
  <si>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</si>
  <si>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</si>
  <si>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</si>
  <si>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</si>
  <si>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</si>
  <si>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</si>
  <si>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</si>
  <si>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</si>
  <si>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</si>
  <si>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</si>
  <si>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</si>
  <si>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</si>
  <si>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</si>
  <si>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</si>
  <si>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</si>
  <si>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</si>
  <si>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</si>
  <si>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</si>
  <si>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</si>
  <si>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</si>
  <si>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</si>
  <si>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</si>
  <si>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</si>
  <si>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</si>
  <si>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</si>
  <si>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</si>
  <si>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</si>
  <si>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</si>
  <si>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</si>
  <si>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</si>
  <si>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</si>
  <si>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</si>
  <si>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</si>
  <si>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</si>
  <si>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</si>
  <si>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</si>
  <si>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</si>
  <si>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</si>
  <si>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</si>
  <si>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</si>
  <si>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</si>
  <si>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</si>
  <si>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</si>
  <si>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Unterallgäu (09778)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</si>
  <si>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</si>
  <si>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</si>
  <si>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</si>
  <si>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</si>
  <si>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</si>
  <si>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</si>
  <si>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</si>
  <si>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</si>
  <si>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</si>
  <si>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</si>
  <si>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</si>
  <si>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</si>
  <si>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</si>
  <si>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</si>
  <si>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</si>
  <si>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</si>
  <si>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</si>
  <si>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</si>
  <si>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</si>
  <si>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</si>
  <si>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</si>
  <si>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</si>
  <si>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</si>
  <si>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</si>
  <si>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</si>
  <si>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</si>
  <si>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</si>
  <si>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</si>
  <si>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</si>
  <si>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</si>
  <si>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</si>
  <si>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</si>
  <si>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</si>
  <si>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</si>
  <si>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</si>
  <si>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</si>
  <si>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</si>
  <si>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</si>
  <si>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</si>
  <si>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</si>
  <si>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</si>
  <si>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</si>
  <si>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</si>
  <si>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</si>
  <si>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</si>
  <si>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</si>
  <si>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</si>
  <si>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</si>
  <si>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</si>
  <si>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</si>
  <si>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</si>
  <si>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</si>
  <si>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</si>
  <si>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</si>
  <si>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</si>
  <si>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</si>
  <si>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</si>
  <si>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</si>
  <si>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</si>
  <si>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</si>
  <si>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</si>
  <si>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</si>
  <si>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</si>
  <si>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</si>
  <si>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</si>
  <si>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</si>
  <si>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</si>
  <si>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</si>
  <si>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</si>
  <si>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</si>
  <si>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</si>
  <si>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</si>
  <si>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</si>
  <si>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</si>
  <si>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</si>
  <si>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</si>
  <si>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</si>
  <si>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</si>
  <si>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</si>
  <si>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</si>
  <si>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</si>
  <si>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</si>
  <si>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</si>
  <si>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</si>
  <si>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</si>
  <si>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</si>
  <si>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</si>
  <si>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</si>
  <si>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</si>
  <si>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</si>
  <si>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</si>
  <si>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</si>
  <si>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</si>
  <si>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</si>
  <si>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</si>
  <si>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</si>
  <si>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</si>
  <si>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</si>
  <si>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</si>
  <si>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</si>
  <si>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</si>
  <si>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</si>
  <si>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</si>
  <si>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</si>
  <si>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</si>
  <si>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</si>
  <si>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</si>
  <si>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</si>
  <si>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</si>
  <si>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</si>
  <si>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</si>
  <si>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</si>
  <si>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</si>
  <si>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</si>
  <si>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</si>
  <si>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</si>
  <si>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</si>
  <si>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</si>
  <si>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</si>
  <si>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</si>
  <si>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</si>
  <si>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</si>
  <si>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</si>
  <si>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</si>
  <si>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</si>
  <si>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</si>
  <si>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</si>
  <si>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</si>
  <si>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</si>
  <si>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</si>
  <si>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</si>
  <si>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</si>
  <si>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</si>
  <si>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</si>
  <si>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</si>
  <si>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</si>
  <si>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</si>
  <si>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</si>
  <si>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</si>
  <si>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</si>
  <si>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</si>
  <si>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</si>
  <si>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</si>
  <si>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</si>
  <si>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</si>
  <si>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</si>
  <si>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</si>
  <si>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</si>
  <si>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</si>
  <si>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</si>
  <si>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</si>
  <si>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</si>
  <si>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</si>
  <si>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</si>
  <si>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</si>
  <si>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</si>
  <si>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</si>
  <si>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</si>
  <si>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</si>
  <si>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</si>
  <si>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</si>
  <si>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</si>
  <si>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</si>
  <si>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</si>
  <si>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</si>
  <si>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</si>
  <si>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</si>
  <si>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</si>
  <si>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</si>
  <si>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</si>
  <si>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</si>
  <si>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</si>
  <si>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</si>
  <si>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</si>
  <si>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</si>
  <si>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</si>
  <si>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</si>
  <si>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</si>
  <si>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</si>
  <si>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</si>
  <si>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</si>
  <si>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</si>
  <si>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</si>
  <si>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</si>
  <si>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</si>
  <si>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</si>
  <si>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</si>
  <si>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</si>
  <si>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</si>
  <si>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Unterallgäu (09778);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</si>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</sst>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1">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164" fontId="16" fillId="0" borderId="0" xfId="12" applyNumberFormat="1" applyFont="1" applyFill="1" applyBorder="1" applyAlignment="1">
      <alignment horizontal="left"/>
    </xf>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9" fillId="0" borderId="0" xfId="4" applyFont="1" applyFill="1" applyBorder="1" applyAlignment="1">
      <alignment horizontal="left" wrapText="1"/>
    </xf>
    <xf numFmtId="0" fontId="3" fillId="0" borderId="0" xfId="3"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3" applyFont="1" applyFill="1" applyBorder="1" applyAlignment="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5" fillId="0" borderId="0" xfId="5" applyFont="1" applyFill="1" applyBorder="1" applyAlignment="1">
      <alignment horizontal="left"/>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3" fillId="0" borderId="0" xfId="4" applyFont="1" applyBorder="1" applyAlignment="1">
      <alignment horizontal="left"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64" fontId="16" fillId="0" borderId="6" xfId="4" applyNumberFormat="1" applyFont="1" applyBorder="1" applyAlignment="1">
      <alignment horizontal="center" vertical="top"/>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49" fontId="16" fillId="0" borderId="0" xfId="9" applyNumberFormat="1" applyFont="1" applyFill="1" applyBorder="1" applyAlignment="1"/>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7" fillId="0" borderId="0" xfId="4" applyFont="1" applyAlignment="1">
      <alignment wrapText="1"/>
    </xf>
    <xf numFmtId="0" fontId="34" fillId="0" borderId="0" xfId="6" applyFont="1" applyAlignment="1" applyProtection="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9" xfId="4" applyFont="1" applyBorder="1" applyAlignment="1">
      <alignment horizontal="center" vertical="center"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0" fontId="3" fillId="0" borderId="0" xfId="4" applyNumberFormat="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15" fillId="0" borderId="0" xfId="21" applyFill="1" applyAlignment="1" applyProtection="1"/>
    <xf numFmtId="0" fontId="15" fillId="0" borderId="0" xfId="21" applyFill="1" applyAlignment="1" applyProtection="1">
      <alignment horizontal="left"/>
    </xf>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xf numFmtId="0" fontId="15" fillId="0" borderId="0" xfId="21" applyAlignment="1" applyProtection="1">
      <alignment horizontal="left" wrapText="1" indent="2"/>
    </xf>
    <xf numFmtId="0" fontId="3" fillId="0" borderId="0" xfId="4" applyFont="1" applyAlignment="1">
      <alignment horizontal="left" wrapText="1"/>
    </xf>
    <xf numFmtId="0" fontId="3" fillId="0" borderId="0" xfId="4"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{A603E4E8-FF79-4865-AF9E-D476BDA673C3}</c15:txfldGUID>
                      <c15:f>Daten_Diagramme!$D$6</c15:f>
                      <c15:dlblFieldTableCache>
                        <c:ptCount val="1"/>
                        <c:pt idx="0">
                          <c:v>1.8</c:v>
                        </c:pt>
                      </c15:dlblFieldTableCache>
                    </c15:dlblFTEntry>
                  </c15:dlblFieldTable>
                  <c15:showDataLabelsRange val="0"/>
                </c:ext>
                <c:ext xmlns:c16="http://schemas.microsoft.com/office/drawing/2014/chart" uri="{C3380CC4-5D6E-409C-BE32-E72D297353CC}">
                  <c16:uniqueId val="{00000000-D1BA-491C-8CC6-A95A3ACD4F99}"/>
                </c:ext>
              </c:extLst>
            </c:dLbl>
            <c:dLbl>
              <c:idx val="1"/>
              <c:tx>
                <c:strRef>
                  <c:f>Daten_Diagramme!$D$7</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{DE0BAB5F-C637-46AD-88E1-C6B796B6B9B2}</c15:txfldGUID>
                      <c15:f>Daten_Diagramme!$D$7</c15:f>
                      <c15:dlblFieldTableCache>
                        <c:ptCount val="1"/>
                        <c:pt idx="0">
                          <c:v>1.0</c:v>
                        </c:pt>
                      </c15:dlblFieldTableCache>
                    </c15:dlblFTEntry>
                  </c15:dlblFieldTable>
                  <c15:showDataLabelsRange val="0"/>
                </c:ext>
                <c:ext xmlns:c16="http://schemas.microsoft.com/office/drawing/2014/chart" uri="{C3380CC4-5D6E-409C-BE32-E72D297353CC}">
                  <c16:uniqueId val="{00000001-D1BA-491C-8CC6-A95A3ACD4F99}"/>
                </c:ext>
              </c:extLst>
            </c:dLbl>
            <c:dLbl>
              <c:idx val="2"/>
              <c:tx>
                <c:strRef>
                  <c:f>Daten_Diagramme!$D$8</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{2F580256-A4C3-43D8-A104-C5285E076F59}</c15:txfldGUID>
                      <c15:f>Daten_Diagramme!$D$8</c15:f>
                      <c15:dlblFieldTableCache>
                        <c:ptCount val="1"/>
                        <c:pt idx="0">
                          <c:v>1.1</c:v>
                        </c:pt>
                      </c15:dlblFieldTableCache>
                    </c15:dlblFTEntry>
                  </c15:dlblFieldTable>
                  <c15:showDataLabelsRange val="0"/>
                </c:ext>
                <c:ext xmlns:c16="http://schemas.microsoft.com/office/drawing/2014/chart" uri="{C3380CC4-5D6E-409C-BE32-E72D297353CC}">
                  <c16:uniqueId val="{00000002-D1BA-491C-8CC6-A95A3ACD4F99}"/>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{E088AB9C-1AD7-4A91-828C-BC1AF94E4FA0}</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D1BA-491C-8CC6-A95A3ACD4F99}"/>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1.7772306745398243</c:v>
                </c:pt>
                <c:pt idx="1">
                  <c:v>1.0013227114154917</c:v>
                </c:pt>
                <c:pt idx="2">
                  <c:v>1.1186464311118853</c:v>
                </c:pt>
                <c:pt idx="3">
                  <c:v>1.0875687030768</c:v>
                </c:pt>
              </c:numCache>
            </c:numRef>
          </c:val>
          <c:extLst>
            <c:ext xmlns:c16="http://schemas.microsoft.com/office/drawing/2014/chart" uri="{C3380CC4-5D6E-409C-BE32-E72D297353CC}">
              <c16:uniqueId val="{00000004-D1BA-491C-8CC6-A95A3ACD4F99}"/>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{E211FD3E-7CC8-46CC-B1F0-F3A3C1D6A208}</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D1BA-491C-8CC6-A95A3ACD4F99}"/>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{65D257C6-CDB9-4F7E-9D92-07C160199DAB}</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D1BA-491C-8CC6-A95A3ACD4F99}"/>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{5D885268-8297-47ED-AEC1-35D11F712BBF}</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D1BA-491C-8CC6-A95A3ACD4F99}"/>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{B56FCE78-EC79-46A2-A002-731AA86B98C3}</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D1BA-491C-8CC6-A95A3ACD4F99}"/>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D1BA-491C-8CC6-A95A3ACD4F99}"/>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D1BA-491C-8CC6-A95A3ACD4F99}"/>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{A957ABAF-A37D-4EE2-9F11-95F2FC7E5041}</c15:txfldGUID>
                      <c15:f>Daten_Diagramme!$E$6</c15:f>
                      <c15:dlblFieldTableCache>
                        <c:ptCount val="1"/>
                        <c:pt idx="0">
                          <c:v>-0.6</c:v>
                        </c:pt>
                      </c15:dlblFieldTableCache>
                    </c15:dlblFTEntry>
                  </c15:dlblFieldTable>
                  <c15:showDataLabelsRange val="0"/>
                </c:ext>
                <c:ext xmlns:c16="http://schemas.microsoft.com/office/drawing/2014/chart" uri="{C3380CC4-5D6E-409C-BE32-E72D297353CC}">
                  <c16:uniqueId val="{00000000-BC9B-425E-B918-D9D6C13E97A3}"/>
                </c:ext>
              </c:extLst>
            </c:dLbl>
            <c:dLbl>
              <c:idx val="1"/>
              <c:tx>
                <c:strRef>
                  <c:f>Daten_Diagramme!$E$7</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{7E8C2BF3-FC5D-48C1-9EE7-44940B28A61F}</c15:txfldGUID>
                      <c15:f>Daten_Diagramme!$E$7</c15:f>
                      <c15:dlblFieldTableCache>
                        <c:ptCount val="1"/>
                        <c:pt idx="0">
                          <c:v>-1.9</c:v>
                        </c:pt>
                      </c15:dlblFieldTableCache>
                    </c15:dlblFTEntry>
                  </c15:dlblFieldTable>
                  <c15:showDataLabelsRange val="0"/>
                </c:ext>
                <c:ext xmlns:c16="http://schemas.microsoft.com/office/drawing/2014/chart" uri="{C3380CC4-5D6E-409C-BE32-E72D297353CC}">
                  <c16:uniqueId val="{00000001-BC9B-425E-B918-D9D6C13E97A3}"/>
                </c:ext>
              </c:extLst>
            </c:dLbl>
            <c:dLbl>
              <c:idx val="2"/>
              <c:tx>
                <c:strRef>
                  <c:f>Daten_Diagramme!$E$8</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{78B9FE9B-0C57-4136-ADD7-25B14DA5F1A5}</c15:txfldGUID>
                      <c15:f>Daten_Diagramme!$E$8</c15:f>
                      <c15:dlblFieldTableCache>
                        <c:ptCount val="1"/>
                        <c:pt idx="0">
                          <c:v>-2.8</c:v>
                        </c:pt>
                      </c15:dlblFieldTableCache>
                    </c15:dlblFTEntry>
                  </c15:dlblFieldTable>
                  <c15:showDataLabelsRange val="0"/>
                </c:ext>
                <c:ext xmlns:c16="http://schemas.microsoft.com/office/drawing/2014/chart" uri="{C3380CC4-5D6E-409C-BE32-E72D297353CC}">
                  <c16:uniqueId val="{00000002-BC9B-425E-B918-D9D6C13E97A3}"/>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{E05C797E-1909-4641-A043-B1F369976650}</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BC9B-425E-B918-D9D6C13E97A3}"/>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-0.56455406949391762</c:v>
                </c:pt>
                <c:pt idx="1">
                  <c:v>-1.8915068707011207</c:v>
                </c:pt>
                <c:pt idx="2">
                  <c:v>-2.7637010795899166</c:v>
                </c:pt>
                <c:pt idx="3">
                  <c:v>-2.8655893304673015</c:v>
                </c:pt>
              </c:numCache>
            </c:numRef>
          </c:val>
          <c:extLst>
            <c:ext xmlns:c16="http://schemas.microsoft.com/office/drawing/2014/chart" uri="{C3380CC4-5D6E-409C-BE32-E72D297353CC}">
              <c16:uniqueId val="{00000004-BC9B-425E-B918-D9D6C13E97A3}"/>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{6118E944-E193-4B2C-BA59-4B24981A9C07}</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BC9B-425E-B918-D9D6C13E97A3}"/>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{3F7A89C4-D522-41B9-BB14-0A775022B575}</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BC9B-425E-B918-D9D6C13E97A3}"/>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{B5AD98EB-C8E5-4359-8474-B2DB067C6D8D}</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BC9B-425E-B918-D9D6C13E97A3}"/>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{D768BAC9-82CE-4320-AEBF-62F230373558}</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BC9B-425E-B918-D9D6C13E97A3}"/>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BC9B-425E-B918-D9D6C13E97A3}"/>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BC9B-425E-B918-D9D6C13E97A3}"/>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{458C9B59-DE93-461A-A2E2-AFBF7607AC5C}</c15:txfldGUID>
                      <c15:f>Daten_Diagramme!$D$14</c15:f>
                      <c15:dlblFieldTableCache>
                        <c:ptCount val="1"/>
                        <c:pt idx="0">
                          <c:v>1.8</c:v>
                        </c:pt>
                      </c15:dlblFieldTableCache>
                    </c15:dlblFTEntry>
                  </c15:dlblFieldTable>
                  <c15:showDataLabelsRange val="0"/>
                </c:ext>
                <c:ext xmlns:c16="http://schemas.microsoft.com/office/drawing/2014/chart" uri="{C3380CC4-5D6E-409C-BE32-E72D297353CC}">
                  <c16:uniqueId val="{00000000-84CE-4AED-88B6-D5C843DDFE4E}"/>
                </c:ext>
              </c:extLst>
            </c:dLbl>
            <c:dLbl>
              <c:idx val="1"/>
              <c:tx>
                <c:strRef>
                  <c:f>Daten_Diagramme!$D$15</c:f>
                  <c:strCache>
                    <c:ptCount val="1"/>
                    <c:pt idx="0">
                      <c:v>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{4BD6592E-2F47-483F-8698-92CFD6839C38}</c15:txfldGUID>
                      <c15:f>Daten_Diagramme!$D$15</c15:f>
                      <c15:dlblFieldTableCache>
                        <c:ptCount val="1"/>
                        <c:pt idx="0">
                          <c:v>2.0</c:v>
                        </c:pt>
                      </c15:dlblFieldTableCache>
                    </c15:dlblFTEntry>
                  </c15:dlblFieldTable>
                  <c15:showDataLabelsRange val="0"/>
                </c:ext>
                <c:ext xmlns:c16="http://schemas.microsoft.com/office/drawing/2014/chart" uri="{C3380CC4-5D6E-409C-BE32-E72D297353CC}">
                  <c16:uniqueId val="{00000001-84CE-4AED-88B6-D5C843DDFE4E}"/>
                </c:ext>
              </c:extLst>
            </c:dLbl>
            <c:dLbl>
              <c:idx val="2"/>
              <c:tx>
                <c:strRef>
                  <c:f>Daten_Diagramme!$D$16</c:f>
                  <c:strCache>
                    <c:ptCount val="1"/>
                    <c:pt idx="0">
                      <c:v>3.8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{254F75B8-2DB5-4A34-AF1F-5DDBC6C53F4B}</c15:txfldGUID>
                      <c15:f>Daten_Diagramme!$D$16</c15:f>
                      <c15:dlblFieldTableCache>
                        <c:ptCount val="1"/>
                        <c:pt idx="0">
                          <c:v>3.8</c:v>
                        </c:pt>
                      </c15:dlblFieldTableCache>
                    </c15:dlblFTEntry>
                  </c15:dlblFieldTable>
                  <c15:showDataLabelsRange val="0"/>
                </c:ext>
                <c:ext xmlns:c16="http://schemas.microsoft.com/office/drawing/2014/chart" uri="{C3380CC4-5D6E-409C-BE32-E72D297353CC}">
                  <c16:uniqueId val="{00000002-84CE-4AED-88B6-D5C843DDFE4E}"/>
                </c:ext>
              </c:extLst>
            </c:dLbl>
            <c:dLbl>
              <c:idx val="3"/>
              <c:tx>
                <c:strRef>
                  <c:f>Daten_Diagramme!$D$17</c:f>
                  <c:strCache>
                    <c:ptCount val="1"/>
                    <c:pt idx="0">
                      <c:v>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{EB158B25-3E1E-4543-9CAB-0DFA6E3F7839}</c15:txfldGUID>
                      <c15:f>Daten_Diagramme!$D$17</c15:f>
                      <c15:dlblFieldTableCache>
                        <c:ptCount val="1"/>
                        <c:pt idx="0">
                          <c:v>0.3</c:v>
                        </c:pt>
                      </c15:dlblFieldTableCache>
                    </c15:dlblFTEntry>
                  </c15:dlblFieldTable>
                  <c15:showDataLabelsRange val="0"/>
                </c:ext>
                <c:ext xmlns:c16="http://schemas.microsoft.com/office/drawing/2014/chart" uri="{C3380CC4-5D6E-409C-BE32-E72D297353CC}">
                  <c16:uniqueId val="{00000003-84CE-4AED-88B6-D5C843DDFE4E}"/>
                </c:ext>
              </c:extLst>
            </c:dLbl>
            <c:dLbl>
              <c:idx val="4"/>
              <c:tx>
                <c:strRef>
                  <c:f>Daten_Diagramme!$D$18</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{11506CCF-6481-4FC9-A0D9-2EA8FA3ABF57}</c15:txfldGUID>
                      <c15:f>Daten_Diagramme!$D$18</c15:f>
                      <c15:dlblFieldTableCache>
                        <c:ptCount val="1"/>
                        <c:pt idx="0">
                          <c:v>2.9</c:v>
                        </c:pt>
                      </c15:dlblFieldTableCache>
                    </c15:dlblFTEntry>
                  </c15:dlblFieldTable>
                  <c15:showDataLabelsRange val="0"/>
                </c:ext>
                <c:ext xmlns:c16="http://schemas.microsoft.com/office/drawing/2014/chart" uri="{C3380CC4-5D6E-409C-BE32-E72D297353CC}">
                  <c16:uniqueId val="{00000004-84CE-4AED-88B6-D5C843DDFE4E}"/>
                </c:ext>
              </c:extLst>
            </c:dLbl>
            <c:dLbl>
              <c:idx val="5"/>
              <c:tx>
                <c:strRef>
                  <c:f>Daten_Diagramme!$D$19</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{A7B9DFDB-D48A-462A-AFA3-A65954C0C6E6}</c15:txfldGUID>
                      <c15:f>Daten_Diagramme!$D$19</c15:f>
                      <c15:dlblFieldTableCache>
                        <c:ptCount val="1"/>
                        <c:pt idx="0">
                          <c:v>-0.4</c:v>
                        </c:pt>
                      </c15:dlblFieldTableCache>
                    </c15:dlblFTEntry>
                  </c15:dlblFieldTable>
                  <c15:showDataLabelsRange val="0"/>
                </c:ext>
                <c:ext xmlns:c16="http://schemas.microsoft.com/office/drawing/2014/chart" uri="{C3380CC4-5D6E-409C-BE32-E72D297353CC}">
                  <c16:uniqueId val="{00000005-84CE-4AED-88B6-D5C843DDFE4E}"/>
                </c:ext>
              </c:extLst>
            </c:dLbl>
            <c:dLbl>
              <c:idx val="6"/>
              <c:tx>
                <c:strRef>
                  <c:f>Daten_Diagramme!$D$20</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{203CCDE6-4F44-45F7-A523-7A96B1216A39}</c15:txfldGUID>
                      <c15:f>Daten_Diagramme!$D$20</c15:f>
                      <c15:dlblFieldTableCache>
                        <c:ptCount val="1"/>
                        <c:pt idx="0">
                          <c:v>1.1</c:v>
                        </c:pt>
                      </c15:dlblFieldTableCache>
                    </c15:dlblFTEntry>
                  </c15:dlblFieldTable>
                  <c15:showDataLabelsRange val="0"/>
                </c:ext>
                <c:ext xmlns:c16="http://schemas.microsoft.com/office/drawing/2014/chart" uri="{C3380CC4-5D6E-409C-BE32-E72D297353CC}">
                  <c16:uniqueId val="{00000006-84CE-4AED-88B6-D5C843DDFE4E}"/>
                </c:ext>
              </c:extLst>
            </c:dLbl>
            <c:dLbl>
              <c:idx val="7"/>
              <c:tx>
                <c:strRef>
                  <c:f>Daten_Diagramme!$D$21</c:f>
                  <c:strCache>
                    <c:ptCount val="1"/>
                    <c:pt idx="0">
                      <c:v>2.5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{B63D17F1-BE0B-4C2E-8DB2-EEF2DDFA51A6}</c15:txfldGUID>
                      <c15:f>Daten_Diagramme!$D$21</c15:f>
                      <c15:dlblFieldTableCache>
                        <c:ptCount val="1"/>
                        <c:pt idx="0">
                          <c:v>2.5</c:v>
                        </c:pt>
                      </c15:dlblFieldTableCache>
                    </c15:dlblFTEntry>
                  </c15:dlblFieldTable>
                  <c15:showDataLabelsRange val="0"/>
                </c:ext>
                <c:ext xmlns:c16="http://schemas.microsoft.com/office/drawing/2014/chart" uri="{C3380CC4-5D6E-409C-BE32-E72D297353CC}">
                  <c16:uniqueId val="{00000007-84CE-4AED-88B6-D5C843DDFE4E}"/>
                </c:ext>
              </c:extLst>
            </c:dLbl>
            <c:dLbl>
              <c:idx val="8"/>
              <c:tx>
                <c:strRef>
                  <c:f>Daten_Diagramme!$D$22</c:f>
                  <c:strCache>
                    <c:ptCount val="1"/>
                    <c:pt idx="0">
                      <c:v>3.1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{26533CBE-2199-4A87-B4D7-CCE90E6E69C2}</c15:txfldGUID>
                      <c15:f>Daten_Diagramme!$D$22</c15:f>
                      <c15:dlblFieldTableCache>
                        <c:ptCount val="1"/>
                        <c:pt idx="0">
                          <c:v>3.1</c:v>
                        </c:pt>
                      </c15:dlblFieldTableCache>
                    </c15:dlblFTEntry>
                  </c15:dlblFieldTable>
                  <c15:showDataLabelsRange val="0"/>
                </c:ext>
                <c:ext xmlns:c16="http://schemas.microsoft.com/office/drawing/2014/chart" uri="{C3380CC4-5D6E-409C-BE32-E72D297353CC}">
                  <c16:uniqueId val="{00000008-84CE-4AED-88B6-D5C843DDFE4E}"/>
                </c:ext>
              </c:extLst>
            </c:dLbl>
            <c:dLbl>
              <c:idx val="9"/>
              <c:tx>
                <c:strRef>
                  <c:f>Daten_Diagramme!$D$23</c:f>
                  <c:strCache>
                    <c:ptCount val="1"/>
                    <c:pt idx="0">
                      <c:v>6.3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{DD594606-3049-4227-95B5-C6B07C5B24C3}</c15:txfldGUID>
                      <c15:f>Daten_Diagramme!$D$23</c15:f>
                      <c15:dlblFieldTableCache>
                        <c:ptCount val="1"/>
                        <c:pt idx="0">
                          <c:v>6.3</c:v>
                        </c:pt>
                      </c15:dlblFieldTableCache>
                    </c15:dlblFTEntry>
                  </c15:dlblFieldTable>
                  <c15:showDataLabelsRange val="0"/>
                </c:ext>
                <c:ext xmlns:c16="http://schemas.microsoft.com/office/drawing/2014/chart" uri="{C3380CC4-5D6E-409C-BE32-E72D297353CC}">
                  <c16:uniqueId val="{00000009-84CE-4AED-88B6-D5C843DDFE4E}"/>
                </c:ext>
              </c:extLst>
            </c:dLbl>
            <c:dLbl>
              <c:idx val="10"/>
              <c:tx>
                <c:strRef>
                  <c:f>Daten_Diagramme!$D$24</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{40EC8BDD-6396-4CAE-9BF2-8E36793EEE30}</c15:txfldGUID>
                      <c15:f>Daten_Diagramme!$D$24</c15:f>
                      <c15:dlblFieldTableCache>
                        <c:ptCount val="1"/>
                        <c:pt idx="0">
                          <c:v>-1.9</c:v>
                        </c:pt>
                      </c15:dlblFieldTableCache>
                    </c15:dlblFTEntry>
                  </c15:dlblFieldTable>
                  <c15:showDataLabelsRange val="0"/>
                </c:ext>
                <c:ext xmlns:c16="http://schemas.microsoft.com/office/drawing/2014/chart" uri="{C3380CC4-5D6E-409C-BE32-E72D297353CC}">
                  <c16:uniqueId val="{0000000A-84CE-4AED-88B6-D5C843DDFE4E}"/>
                </c:ext>
              </c:extLst>
            </c:dLbl>
            <c:dLbl>
              <c:idx val="11"/>
              <c:tx>
                <c:strRef>
                  <c:f>Daten_Diagramme!$D$25</c:f>
                  <c:strCache>
                    <c:ptCount val="1"/>
                    <c:pt idx="0">
                      <c:v>13.4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{39EC8E57-1ABD-4892-9E2A-B859EBF2203D}</c15:txfldGUID>
                      <c15:f>Daten_Diagramme!$D$25</c15:f>
                      <c15:dlblFieldTableCache>
                        <c:ptCount val="1"/>
                        <c:pt idx="0">
                          <c:v>13.4</c:v>
                        </c:pt>
                      </c15:dlblFieldTableCache>
                    </c15:dlblFTEntry>
                  </c15:dlblFieldTable>
                  <c15:showDataLabelsRange val="0"/>
                </c:ext>
                <c:ext xmlns:c16="http://schemas.microsoft.com/office/drawing/2014/chart" uri="{C3380CC4-5D6E-409C-BE32-E72D297353CC}">
                  <c16:uniqueId val="{0000000B-84CE-4AED-88B6-D5C843DDFE4E}"/>
                </c:ext>
              </c:extLst>
            </c:dLbl>
            <c:dLbl>
              <c:idx val="12"/>
              <c:tx>
                <c:strRef>
                  <c:f>Daten_Diagramme!$D$26</c:f>
                  <c:strCache>
                    <c:ptCount val="1"/>
                    <c:pt idx="0">
                      <c:v>13.1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{B41BDDC4-D101-44B6-8545-99B3118FB318}</c15:txfldGUID>
                      <c15:f>Daten_Diagramme!$D$26</c15:f>
                      <c15:dlblFieldTableCache>
                        <c:ptCount val="1"/>
                        <c:pt idx="0">
                          <c:v>13.1</c:v>
                        </c:pt>
                      </c15:dlblFieldTableCache>
                    </c15:dlblFTEntry>
                  </c15:dlblFieldTable>
                  <c15:showDataLabelsRange val="0"/>
                </c:ext>
                <c:ext xmlns:c16="http://schemas.microsoft.com/office/drawing/2014/chart" uri="{C3380CC4-5D6E-409C-BE32-E72D297353CC}">
                  <c16:uniqueId val="{0000000C-84CE-4AED-88B6-D5C843DDFE4E}"/>
                </c:ext>
              </c:extLst>
            </c:dLbl>
            <c:dLbl>
              <c:idx val="13"/>
              <c:tx>
                <c:strRef>
                  <c:f>Daten_Diagramme!$D$27</c:f>
                  <c:strCache>
                    <c:ptCount val="1"/>
                    <c:pt idx="0">
                      <c:v>6.2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{409F9CFE-262B-42E2-A842-743F5802566A}</c15:txfldGUID>
                      <c15:f>Daten_Diagramme!$D$27</c15:f>
                      <c15:dlblFieldTableCache>
                        <c:ptCount val="1"/>
                        <c:pt idx="0">
                          <c:v>6.2</c:v>
                        </c:pt>
                      </c15:dlblFieldTableCache>
                    </c15:dlblFTEntry>
                  </c15:dlblFieldTable>
                  <c15:showDataLabelsRange val="0"/>
                </c:ext>
                <c:ext xmlns:c16="http://schemas.microsoft.com/office/drawing/2014/chart" uri="{C3380CC4-5D6E-409C-BE32-E72D297353CC}">
                  <c16:uniqueId val="{0000000D-84CE-4AED-88B6-D5C843DDFE4E}"/>
                </c:ext>
              </c:extLst>
            </c:dLbl>
            <c:dLbl>
              <c:idx val="14"/>
              <c:tx>
                <c:strRef>
                  <c:f>Daten_Diagramme!$D$28</c:f>
                  <c:strCache>
                    <c:ptCount val="1"/>
                    <c:pt idx="0">
                      <c:v>-13.7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{FF7DB52B-7AE4-4A7D-ACEB-508850C37D1B}</c15:txfldGUID>
                      <c15:f>Daten_Diagramme!$D$28</c15:f>
                      <c15:dlblFieldTableCache>
                        <c:ptCount val="1"/>
                        <c:pt idx="0">
                          <c:v>-13.7</c:v>
                        </c:pt>
                      </c15:dlblFieldTableCache>
                    </c15:dlblFTEntry>
                  </c15:dlblFieldTable>
                  <c15:showDataLabelsRange val="0"/>
                </c:ext>
                <c:ext xmlns:c16="http://schemas.microsoft.com/office/drawing/2014/chart" uri="{C3380CC4-5D6E-409C-BE32-E72D297353CC}">
                  <c16:uniqueId val="{0000000E-84CE-4AED-88B6-D5C843DDFE4E}"/>
                </c:ext>
              </c:extLst>
            </c:dLbl>
            <c:dLbl>
              <c:idx val="15"/>
              <c:tx>
                <c:strRef>
                  <c:f>Daten_Diagramme!$D$29</c:f>
                  <c:strCache>
                    <c:ptCount val="1"/>
                    <c:pt idx="0">
                      <c:v>-36.4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{5C3790F5-65C7-4407-9D03-F49972583005}</c15:txfldGUID>
                      <c15:f>Daten_Diagramme!$D$29</c15:f>
                      <c15:dlblFieldTableCache>
                        <c:ptCount val="1"/>
                        <c:pt idx="0">
                          <c:v>-36.4</c:v>
                        </c:pt>
                      </c15:dlblFieldTableCache>
                    </c15:dlblFTEntry>
                  </c15:dlblFieldTable>
                  <c15:showDataLabelsRange val="0"/>
                </c:ext>
                <c:ext xmlns:c16="http://schemas.microsoft.com/office/drawing/2014/chart" uri="{C3380CC4-5D6E-409C-BE32-E72D297353CC}">
                  <c16:uniqueId val="{0000000F-84CE-4AED-88B6-D5C843DDFE4E}"/>
                </c:ext>
              </c:extLst>
            </c:dLbl>
            <c:dLbl>
              <c:idx val="16"/>
              <c:tx>
                <c:strRef>
                  <c:f>Daten_Diagramme!$D$30</c:f>
                  <c:strCache>
                    <c:ptCount val="1"/>
                    <c:pt idx="0">
                      <c:v>5.1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{A2FC8181-2EE2-4A11-8A0F-A605C2600807}</c15:txfldGUID>
                      <c15:f>Daten_Diagramme!$D$30</c15:f>
                      <c15:dlblFieldTableCache>
                        <c:ptCount val="1"/>
                        <c:pt idx="0">
                          <c:v>5.1</c:v>
                        </c:pt>
                      </c15:dlblFieldTableCache>
                    </c15:dlblFTEntry>
                  </c15:dlblFieldTable>
                  <c15:showDataLabelsRange val="0"/>
                </c:ext>
                <c:ext xmlns:c16="http://schemas.microsoft.com/office/drawing/2014/chart" uri="{C3380CC4-5D6E-409C-BE32-E72D297353CC}">
                  <c16:uniqueId val="{00000010-84CE-4AED-88B6-D5C843DDFE4E}"/>
                </c:ext>
              </c:extLst>
            </c:dLbl>
            <c:dLbl>
              <c:idx val="17"/>
              <c:tx>
                <c:strRef>
                  <c:f>Daten_Diagramme!$D$31</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{BD6838FD-CF43-42E1-8CA1-C19F2225A2E3}</c15:txfldGUID>
                      <c15:f>Daten_Diagramme!$D$31</c15:f>
                      <c15:dlblFieldTableCache>
                        <c:ptCount val="1"/>
                        <c:pt idx="0">
                          <c:v>-0.7</c:v>
                        </c:pt>
                      </c15:dlblFieldTableCache>
                    </c15:dlblFTEntry>
                  </c15:dlblFieldTable>
                  <c15:showDataLabelsRange val="0"/>
                </c:ext>
                <c:ext xmlns:c16="http://schemas.microsoft.com/office/drawing/2014/chart" uri="{C3380CC4-5D6E-409C-BE32-E72D297353CC}">
                  <c16:uniqueId val="{00000011-84CE-4AED-88B6-D5C843DDFE4E}"/>
                </c:ext>
              </c:extLst>
            </c:dLbl>
            <c:dLbl>
              <c:idx val="18"/>
              <c:tx>
                <c:strRef>
                  <c:f>Daten_Diagramme!$D$32</c:f>
                  <c:strCache>
                    <c:ptCount val="1"/>
                    <c:pt idx="0">
                      <c:v>2.5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{62C6CC05-522F-437F-AAF5-DC4A310DB6C2}</c15:txfldGUID>
                      <c15:f>Daten_Diagramme!$D$32</c15:f>
                      <c15:dlblFieldTableCache>
                        <c:ptCount val="1"/>
                        <c:pt idx="0">
                          <c:v>2.5</c:v>
                        </c:pt>
                      </c15:dlblFieldTableCache>
                    </c15:dlblFTEntry>
                  </c15:dlblFieldTable>
                  <c15:showDataLabelsRange val="0"/>
                </c:ext>
                <c:ext xmlns:c16="http://schemas.microsoft.com/office/drawing/2014/chart" uri="{C3380CC4-5D6E-409C-BE32-E72D297353CC}">
                  <c16:uniqueId val="{00000012-84CE-4AED-88B6-D5C843DDFE4E}"/>
                </c:ext>
              </c:extLst>
            </c:dLbl>
            <c:dLbl>
              <c:idx val="19"/>
              <c:tx>
                <c:strRef>
                  <c:f>Daten_Diagramme!$D$33</c:f>
                  <c:strCache>
                    <c:ptCount val="1"/>
                    <c:pt idx="0">
                      <c:v>6.2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{19467325-5F84-4E3A-84C3-519337355614}</c15:txfldGUID>
                      <c15:f>Daten_Diagramme!$D$33</c15:f>
                      <c15:dlblFieldTableCache>
                        <c:ptCount val="1"/>
                        <c:pt idx="0">
                          <c:v>6.2</c:v>
                        </c:pt>
                      </c15:dlblFieldTableCache>
                    </c15:dlblFTEntry>
                  </c15:dlblFieldTable>
                  <c15:showDataLabelsRange val="0"/>
                </c:ext>
                <c:ext xmlns:c16="http://schemas.microsoft.com/office/drawing/2014/chart" uri="{C3380CC4-5D6E-409C-BE32-E72D297353CC}">
                  <c16:uniqueId val="{00000013-84CE-4AED-88B6-D5C843DDFE4E}"/>
                </c:ext>
              </c:extLst>
            </c:dLbl>
            <c:dLbl>
              <c:idx val="20"/>
              <c:tx>
                <c:strRef>
                  <c:f>Daten_Diagramme!$D$34</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{D716CB3E-F9F9-4A26-8F06-790517A5C59D}</c15:txfldGUID>
                      <c15:f>Daten_Diagramme!$D$34</c15:f>
                      <c15:dlblFieldTableCache>
                        <c:ptCount val="1"/>
                        <c:pt idx="0">
                          <c:v>-0.8</c:v>
                        </c:pt>
                      </c15:dlblFieldTableCache>
                    </c15:dlblFTEntry>
                  </c15:dlblFieldTable>
                  <c15:showDataLabelsRange val="0"/>
                </c:ext>
                <c:ext xmlns:c16="http://schemas.microsoft.com/office/drawing/2014/chart" uri="{C3380CC4-5D6E-409C-BE32-E72D297353CC}">
                  <c16:uniqueId val="{00000014-84CE-4AED-88B6-D5C843DDFE4E}"/>
                </c:ext>
              </c:extLst>
            </c:dLbl>
            <c:dLbl>
              <c:idx val="21"/>
              <c:tx>
                <c:strRef>
                  <c:f>Daten_Diagramme!$D$35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{757E95A3-6B68-43EB-AC69-5E07D9AFFF1D}</c15:txfldGUID>
                      <c15:f>Daten_Diagramme!$D$35</c15:f>
                      <c15:dlblFieldTableCache>
                        <c:ptCount val="1"/>
                        <c:pt idx="0">
                          <c:v>*</c:v>
                        </c:pt>
                      </c15:dlblFieldTableCache>
                    </c15:dlblFTEntry>
                  </c15:dlblFieldTable>
                  <c15:showDataLabelsRange val="0"/>
                </c:ext>
                <c:ext xmlns:c16="http://schemas.microsoft.com/office/drawing/2014/chart" uri="{C3380CC4-5D6E-409C-BE32-E72D297353CC}">
                  <c16:uniqueId val="{00000015-84CE-4AED-88B6-D5C843DDFE4E}"/>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{2A74A51A-060E-4292-9605-BD242BA8803C}</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84CE-4AED-88B6-D5C843DDFE4E}"/>
                </c:ext>
              </c:extLst>
            </c:dLbl>
            <c:dLbl>
              <c:idx val="23"/>
              <c:tx>
                <c:strRef>
                  <c:f>Daten_Diagramme!$D$37</c:f>
                  <c:strCache>
                    <c:ptCount val="1"/>
                    <c:pt idx="0">
                      <c:v>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{36CEC8EF-3857-459C-B11E-826E76D3DB70}</c15:txfldGUID>
                      <c15:f>Daten_Diagramme!$D$37</c15:f>
                      <c15:dlblFieldTableCache>
                        <c:ptCount val="1"/>
                        <c:pt idx="0">
                          <c:v>2.0</c:v>
                        </c:pt>
                      </c15:dlblFieldTableCache>
                    </c15:dlblFTEntry>
                  </c15:dlblFieldTable>
                  <c15:showDataLabelsRange val="0"/>
                </c:ext>
                <c:ext xmlns:c16="http://schemas.microsoft.com/office/drawing/2014/chart" uri="{C3380CC4-5D6E-409C-BE32-E72D297353CC}">
                  <c16:uniqueId val="{00000017-84CE-4AED-88B6-D5C843DDFE4E}"/>
                </c:ext>
              </c:extLst>
            </c:dLbl>
            <c:dLbl>
              <c:idx val="24"/>
              <c:layout>
                <c:manualLayout>
                  <c:x val="4.7769028871392123E-3"/>
                  <c:y val="-4.6876052205785108E-5"/>
                </c:manualLayout>
              </c:layout>
              <c:tx>
                <c:strRef>
                  <c:f>Daten_Diagramme!$D$38</c:f>
                  <c:strCache>
                    <c:ptCount val="1"/>
                    <c:pt idx="0">
                      <c:v>0.7</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{C74BC808-C3EC-47DD-A4F9-D9CB20337EC0}</c15:txfldGUID>
                      <c15:f>Daten_Diagramme!$D$38</c15:f>
                      <c15:dlblFieldTableCache>
                        <c:ptCount val="1"/>
                        <c:pt idx="0">
                          <c:v>0.7</c:v>
                        </c:pt>
                      </c15:dlblFieldTableCache>
                    </c15:dlblFTEntry>
                  </c15:dlblFieldTable>
                  <c15:showDataLabelsRange val="0"/>
                </c:ext>
                <c:ext xmlns:c16="http://schemas.microsoft.com/office/drawing/2014/chart" uri="{C3380CC4-5D6E-409C-BE32-E72D297353CC}">
                  <c16:uniqueId val="{00000018-84CE-4AED-88B6-D5C843DDFE4E}"/>
                </c:ext>
              </c:extLst>
            </c:dLbl>
            <c:dLbl>
              <c:idx val="25"/>
              <c:tx>
                <c:strRef>
                  <c:f>Daten_Diagramme!$D$39</c:f>
                  <c:strCache>
                    <c:ptCount val="1"/>
                    <c:pt idx="0">
                      <c:v>3.0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{9BE084A1-8A70-4439-BBE1-6538A5EC71BB}</c15:txfldGUID>
                      <c15:f>Daten_Diagramme!$D$39</c15:f>
                      <c15:dlblFieldTableCache>
                        <c:ptCount val="1"/>
                        <c:pt idx="0">
                          <c:v>3.0</c:v>
                        </c:pt>
                      </c15:dlblFieldTableCache>
                    </c15:dlblFTEntry>
                  </c15:dlblFieldTable>
                  <c15:showDataLabelsRange val="0"/>
                </c:ext>
                <c:ext xmlns:c16="http://schemas.microsoft.com/office/drawing/2014/chart" uri="{C3380CC4-5D6E-409C-BE32-E72D297353CC}">
                  <c16:uniqueId val="{00000019-84CE-4AED-88B6-D5C843DDFE4E}"/>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{2728BF84-7BF3-4F92-9210-15BC1037A16A}</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84CE-4AED-88B6-D5C843DDFE4E}"/>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{337499F0-D852-4AFD-84D4-78D32C0D1CC1}</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84CE-4AED-88B6-D5C843DDFE4E}"/>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{0FE91EA5-641D-4EE4-BA20-544DFAB9EC23}</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84CE-4AED-88B6-D5C843DDFE4E}"/>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{156B6D93-6A39-4307-9DE3-437756B15696}</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84CE-4AED-88B6-D5C843DDFE4E}"/>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{80CAD4C6-1B5E-43F0-8113-41D0DEF84E49}</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84CE-4AED-88B6-D5C843DDFE4E}"/>
                </c:ext>
              </c:extLst>
            </c:dLbl>
            <c:dLbl>
              <c:idx val="31"/>
              <c:tx>
                <c:strRef>
                  <c:f>Daten_Diagramme!$D$45</c:f>
                  <c:strCache>
                    <c:ptCount val="1"/>
                    <c:pt idx="0">
                      <c:v>3.0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{FEF44AA8-0DC1-434D-9298-D0B0F00EB498}</c15:txfldGUID>
                      <c15:f>Daten_Diagramme!$D$45</c15:f>
                      <c15:dlblFieldTableCache>
                        <c:ptCount val="1"/>
                        <c:pt idx="0">
                          <c:v>3.0</c:v>
                        </c:pt>
                      </c15:dlblFieldTableCache>
                    </c15:dlblFTEntry>
                  </c15:dlblFieldTable>
                  <c15:showDataLabelsRange val="0"/>
                </c:ext>
                <c:ext xmlns:c16="http://schemas.microsoft.com/office/drawing/2014/chart" uri="{C3380CC4-5D6E-409C-BE32-E72D297353CC}">
                  <c16:uniqueId val="{0000001F-84CE-4AED-88B6-D5C843DDFE4E}"/>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1.7772306745398243</c:v>
                </c:pt>
                <c:pt idx="1">
                  <c:v>1.9834710743801653</c:v>
                </c:pt>
                <c:pt idx="2">
                  <c:v>3.75234521575985</c:v>
                </c:pt>
                <c:pt idx="3">
                  <c:v>0.25387493319080706</c:v>
                </c:pt>
                <c:pt idx="4">
                  <c:v>2.8779599271402549</c:v>
                </c:pt>
                <c:pt idx="5">
                  <c:v>-0.41605325481661654</c:v>
                </c:pt>
                <c:pt idx="6">
                  <c:v>1.0528893241919686</c:v>
                </c:pt>
                <c:pt idx="7">
                  <c:v>2.4891347293559858</c:v>
                </c:pt>
                <c:pt idx="8">
                  <c:v>3.1381104212116129</c:v>
                </c:pt>
                <c:pt idx="9">
                  <c:v>6.2704726251754792</c:v>
                </c:pt>
                <c:pt idx="10">
                  <c:v>-1.9005030743432085</c:v>
                </c:pt>
                <c:pt idx="11">
                  <c:v>13.394919168591224</c:v>
                </c:pt>
                <c:pt idx="12">
                  <c:v>13.135593220338983</c:v>
                </c:pt>
                <c:pt idx="13">
                  <c:v>6.172106824925816</c:v>
                </c:pt>
                <c:pt idx="14">
                  <c:v>-13.691128148959475</c:v>
                </c:pt>
                <c:pt idx="15">
                  <c:v>-36.434108527131784</c:v>
                </c:pt>
                <c:pt idx="16">
                  <c:v>5.0829320492241843</c:v>
                </c:pt>
                <c:pt idx="17">
                  <c:v>-0.6635071090047393</c:v>
                </c:pt>
                <c:pt idx="18">
                  <c:v>2.5237746891002195</c:v>
                </c:pt>
                <c:pt idx="19">
                  <c:v>6.2073448163795906</c:v>
                </c:pt>
                <c:pt idx="20">
                  <c:v>-0.82547169811320753</c:v>
                </c:pt>
                <c:pt idx="21">
                  <c:v>0</c:v>
                </c:pt>
                <c:pt idx="23">
                  <c:v>1.9834710743801653</c:v>
                </c:pt>
                <c:pt idx="24">
                  <c:v>0.72378507505259027</c:v>
                </c:pt>
                <c:pt idx="25">
                  <c:v>3.0467946520397668</c:v>
                </c:pt>
              </c:numCache>
            </c:numRef>
          </c:val>
          <c:extLst>
            <c:ext xmlns:c16="http://schemas.microsoft.com/office/drawing/2014/chart" uri="{C3380CC4-5D6E-409C-BE32-E72D297353CC}">
              <c16:uniqueId val="{00000020-84CE-4AED-88B6-D5C843DDFE4E}"/>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{E6F2F24A-3327-41FF-A9AD-40112698C48E}</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84CE-4AED-88B6-D5C843DDFE4E}"/>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{5A49F22B-54A9-46B8-B08F-33748360F1F1}</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84CE-4AED-88B6-D5C843DDFE4E}"/>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{3EE0226D-A2F2-4CA8-B6DE-81A11C31EC18}</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84CE-4AED-88B6-D5C843DDFE4E}"/>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{34A0376E-D63D-45D3-A66B-78D0DCC0F554}</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84CE-4AED-88B6-D5C843DDFE4E}"/>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{3630A3FD-88E7-4A5F-B0F1-0A8D18CD1BDE}</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84CE-4AED-88B6-D5C843DDFE4E}"/>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{B67A8806-A79B-4235-A41A-502A47B63C74}</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84CE-4AED-88B6-D5C843DDFE4E}"/>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{AD91000A-6203-41BC-A1B7-49C26233FE3C}</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84CE-4AED-88B6-D5C843DDFE4E}"/>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{BAF12DFD-B5A4-44AD-8F83-9653B4657B8F}</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84CE-4AED-88B6-D5C843DDFE4E}"/>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{CED425E0-7478-4B2A-A5EE-CE63BD5DADDD}</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84CE-4AED-88B6-D5C843DDFE4E}"/>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{FEBAFF6D-E443-4C9A-A2B0-C4CCCA244BE2}</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84CE-4AED-88B6-D5C843DDFE4E}"/>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{8BD6D679-63C3-481A-AF09-D5753763F349}</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84CE-4AED-88B6-D5C843DDFE4E}"/>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{1E66FC56-714F-4ED7-8B41-5F0C7CE0973F}</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84CE-4AED-88B6-D5C843DDFE4E}"/>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{8D8423DF-F5B1-4889-92AD-E7A4A2C9A8ED}</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84CE-4AED-88B6-D5C843DDFE4E}"/>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{EF7FFCC2-0824-4ED4-8D69-71C014141492}</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84CE-4AED-88B6-D5C843DDFE4E}"/>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{4F531F1C-9BAA-436B-8874-914F36EA2273}</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84CE-4AED-88B6-D5C843DDFE4E}"/>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{5A3712D0-F82D-446C-946A-84155CE51094}</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84CE-4AED-88B6-D5C843DDFE4E}"/>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{1D2F5DE0-B186-4B97-BF8F-B1268284ACC5}</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84CE-4AED-88B6-D5C843DDFE4E}"/>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{B055877A-2038-4B61-A45C-6554E2D8A091}</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84CE-4AED-88B6-D5C843DDFE4E}"/>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{CE02969D-00EC-4374-A1F1-8464EED5203E}</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84CE-4AED-88B6-D5C843DDFE4E}"/>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{0DAFA731-0DD7-4E94-8D1A-D61BB2355179}</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84CE-4AED-88B6-D5C843DDFE4E}"/>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{6E143480-2024-4923-BC0F-4E729249C492}</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84CE-4AED-88B6-D5C843DDFE4E}"/>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{B77FB21B-6BEF-4084-A475-F7DF4CF2944A}</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84CE-4AED-88B6-D5C843DDFE4E}"/>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{ECDB92D7-2A5D-4FEC-9D03-5F9FCF52F613}</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84CE-4AED-88B6-D5C843DDFE4E}"/>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{8009542D-B8B1-40E8-A9CB-CFDA583EC0B1}</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84CE-4AED-88B6-D5C843DDFE4E}"/>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{74DE0C4A-DDC7-40E6-9189-38EF11A1E8EC}</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84CE-4AED-88B6-D5C843DDFE4E}"/>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{E1BD10A0-3ED3-4D21-93A6-32A95ABF7AD5}</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84CE-4AED-88B6-D5C843DDFE4E}"/>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{CEA2BACD-9824-4198-ABA3-C08364113914}</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84CE-4AED-88B6-D5C843DDFE4E}"/>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{F4116051-9960-488A-B8A3-AA643CD78A97}</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84CE-4AED-88B6-D5C843DDFE4E}"/>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{D577D6A6-CE1D-496C-99DC-24F82CF68C97}</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84CE-4AED-88B6-D5C843DDFE4E}"/>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{8575EF1A-14A3-46C2-9FD4-E84FB31AD8EC}</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84CE-4AED-88B6-D5C843DDFE4E}"/>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{68E4A0FD-B908-4777-9F25-A56FD6C5ACC8}</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84CE-4AED-88B6-D5C843DDFE4E}"/>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{3D3ED7F2-C7EB-4913-B8D2-DF2342915743}</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84CE-4AED-88B6-D5C843DDFE4E}"/>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-0.75</c:v>
                </c:pt>
                <c:pt idx="22">
                  <c:v>0</c:v>
                </c:pt>
                <c:pt idx="23">
                  <c:v>0</c:v>
                </c:pt>
                <c:pt idx="24">
                  <c:v>0</c:v>
                </c:pt>
                <c:pt idx="25">
                  <c:v>0</c:v>
                </c:pt>
              </c:numCache>
            </c:numRef>
          </c:val>
          <c:extLst>
            <c:ext xmlns:c16="http://schemas.microsoft.com/office/drawing/2014/chart" uri="{C3380CC4-5D6E-409C-BE32-E72D297353CC}">
              <c16:uniqueId val="{00000041-84CE-4AED-88B6-D5C843DDFE4E}"/>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45</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222</c:v>
                </c:pt>
                <c:pt idx="22">
                  <c:v>#N/A</c:v>
                </c:pt>
                <c:pt idx="23">
                  <c:v>#N/A</c:v>
                </c:pt>
                <c:pt idx="24">
                  <c:v>#N/A</c:v>
                </c:pt>
                <c:pt idx="25">
                  <c:v>#N/A</c:v>
                </c:pt>
              </c:numCache>
            </c:numRef>
          </c:yVal>
          <c:smooth val="0"/>
          <c:extLst>
            <c:ext xmlns:c16="http://schemas.microsoft.com/office/drawing/2014/chart" uri="{C3380CC4-5D6E-409C-BE32-E72D297353CC}">
              <c16:uniqueId val="{00000042-84CE-4AED-88B6-D5C843DDFE4E}"/>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{63088FF7-DE83-47DD-AB6F-5B82C062E2D3}</c15:txfldGUID>
                      <c15:f>Daten_Diagramme!$E$14</c15:f>
                      <c15:dlblFieldTableCache>
                        <c:ptCount val="1"/>
                        <c:pt idx="0">
                          <c:v>-0.6</c:v>
                        </c:pt>
                      </c15:dlblFieldTableCache>
                    </c15:dlblFTEntry>
                  </c15:dlblFieldTable>
                  <c15:showDataLabelsRange val="0"/>
                </c:ext>
                <c:ext xmlns:c16="http://schemas.microsoft.com/office/drawing/2014/chart" uri="{C3380CC4-5D6E-409C-BE32-E72D297353CC}">
                  <c16:uniqueId val="{00000000-BA68-4536-8B07-E9063F4FCB3D}"/>
                </c:ext>
              </c:extLst>
            </c:dLbl>
            <c:dLbl>
              <c:idx val="1"/>
              <c:tx>
                <c:strRef>
                  <c:f>Daten_Diagramme!$E$15</c:f>
                  <c:strCache>
                    <c:ptCount val="1"/>
                    <c:pt idx="0">
                      <c:v>11.0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{B9279BCB-F8E9-4654-82A3-D6B5A5B929CD}</c15:txfldGUID>
                      <c15:f>Daten_Diagramme!$E$15</c15:f>
                      <c15:dlblFieldTableCache>
                        <c:ptCount val="1"/>
                        <c:pt idx="0">
                          <c:v>11.0</c:v>
                        </c:pt>
                      </c15:dlblFieldTableCache>
                    </c15:dlblFTEntry>
                  </c15:dlblFieldTable>
                  <c15:showDataLabelsRange val="0"/>
                </c:ext>
                <c:ext xmlns:c16="http://schemas.microsoft.com/office/drawing/2014/chart" uri="{C3380CC4-5D6E-409C-BE32-E72D297353CC}">
                  <c16:uniqueId val="{00000001-BA68-4536-8B07-E9063F4FCB3D}"/>
                </c:ext>
              </c:extLst>
            </c:dLbl>
            <c:dLbl>
              <c:idx val="2"/>
              <c:tx>
                <c:strRef>
                  <c:f>Daten_Diagramme!$E$16</c:f>
                  <c:strCache>
                    <c:ptCount val="1"/>
                    <c:pt idx="0">
                      <c:v>-3.8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{A6C53458-1C82-4F42-86C1-79FAA6DBA595}</c15:txfldGUID>
                      <c15:f>Daten_Diagramme!$E$16</c15:f>
                      <c15:dlblFieldTableCache>
                        <c:ptCount val="1"/>
                        <c:pt idx="0">
                          <c:v>-3.8</c:v>
                        </c:pt>
                      </c15:dlblFieldTableCache>
                    </c15:dlblFTEntry>
                  </c15:dlblFieldTable>
                  <c15:showDataLabelsRange val="0"/>
                </c:ext>
                <c:ext xmlns:c16="http://schemas.microsoft.com/office/drawing/2014/chart" uri="{C3380CC4-5D6E-409C-BE32-E72D297353CC}">
                  <c16:uniqueId val="{00000002-BA68-4536-8B07-E9063F4FCB3D}"/>
                </c:ext>
              </c:extLst>
            </c:dLbl>
            <c:dLbl>
              <c:idx val="3"/>
              <c:tx>
                <c:strRef>
                  <c:f>Daten_Diagramme!$E$17</c:f>
                  <c:strCache>
                    <c:ptCount val="1"/>
                    <c:pt idx="0">
                      <c:v>-3.1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{7D88BB87-355D-4598-8839-4CC010FE4D92}</c15:txfldGUID>
                      <c15:f>Daten_Diagramme!$E$17</c15:f>
                      <c15:dlblFieldTableCache>
                        <c:ptCount val="1"/>
                        <c:pt idx="0">
                          <c:v>-3.1</c:v>
                        </c:pt>
                      </c15:dlblFieldTableCache>
                    </c15:dlblFTEntry>
                  </c15:dlblFieldTable>
                  <c15:showDataLabelsRange val="0"/>
                </c:ext>
                <c:ext xmlns:c16="http://schemas.microsoft.com/office/drawing/2014/chart" uri="{C3380CC4-5D6E-409C-BE32-E72D297353CC}">
                  <c16:uniqueId val="{00000003-BA68-4536-8B07-E9063F4FCB3D}"/>
                </c:ext>
              </c:extLst>
            </c:dLbl>
            <c:dLbl>
              <c:idx val="4"/>
              <c:tx>
                <c:strRef>
                  <c:f>Daten_Diagramme!$E$18</c:f>
                  <c:strCache>
                    <c:ptCount val="1"/>
                    <c:pt idx="0">
                      <c:v>5.0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{BDA03A10-D43E-4A10-9639-D0B1AEF514D0}</c15:txfldGUID>
                      <c15:f>Daten_Diagramme!$E$18</c15:f>
                      <c15:dlblFieldTableCache>
                        <c:ptCount val="1"/>
                        <c:pt idx="0">
                          <c:v>5.0</c:v>
                        </c:pt>
                      </c15:dlblFieldTableCache>
                    </c15:dlblFTEntry>
                  </c15:dlblFieldTable>
                  <c15:showDataLabelsRange val="0"/>
                </c:ext>
                <c:ext xmlns:c16="http://schemas.microsoft.com/office/drawing/2014/chart" uri="{C3380CC4-5D6E-409C-BE32-E72D297353CC}">
                  <c16:uniqueId val="{00000004-BA68-4536-8B07-E9063F4FCB3D}"/>
                </c:ext>
              </c:extLst>
            </c:dLbl>
            <c:dLbl>
              <c:idx val="5"/>
              <c:tx>
                <c:strRef>
                  <c:f>Daten_Diagramme!$E$19</c:f>
                  <c:strCache>
                    <c:ptCount val="1"/>
                    <c:pt idx="0">
                      <c:v>-9.7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{50858A4A-DC31-4D02-98DF-523856BC5BD8}</c15:txfldGUID>
                      <c15:f>Daten_Diagramme!$E$19</c15:f>
                      <c15:dlblFieldTableCache>
                        <c:ptCount val="1"/>
                        <c:pt idx="0">
                          <c:v>-9.7</c:v>
                        </c:pt>
                      </c15:dlblFieldTableCache>
                    </c15:dlblFTEntry>
                  </c15:dlblFieldTable>
                  <c15:showDataLabelsRange val="0"/>
                </c:ext>
                <c:ext xmlns:c16="http://schemas.microsoft.com/office/drawing/2014/chart" uri="{C3380CC4-5D6E-409C-BE32-E72D297353CC}">
                  <c16:uniqueId val="{00000005-BA68-4536-8B07-E9063F4FCB3D}"/>
                </c:ext>
              </c:extLst>
            </c:dLbl>
            <c:dLbl>
              <c:idx val="6"/>
              <c:tx>
                <c:strRef>
                  <c:f>Daten_Diagramme!$E$20</c:f>
                  <c:strCache>
                    <c:ptCount val="1"/>
                    <c:pt idx="0">
                      <c:v>-3.7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{4C47FA72-1E5D-4918-A270-3FE9B8261147}</c15:txfldGUID>
                      <c15:f>Daten_Diagramme!$E$20</c15:f>
                      <c15:dlblFieldTableCache>
                        <c:ptCount val="1"/>
                        <c:pt idx="0">
                          <c:v>-3.7</c:v>
                        </c:pt>
                      </c15:dlblFieldTableCache>
                    </c15:dlblFTEntry>
                  </c15:dlblFieldTable>
                  <c15:showDataLabelsRange val="0"/>
                </c:ext>
                <c:ext xmlns:c16="http://schemas.microsoft.com/office/drawing/2014/chart" uri="{C3380CC4-5D6E-409C-BE32-E72D297353CC}">
                  <c16:uniqueId val="{00000006-BA68-4536-8B07-E9063F4FCB3D}"/>
                </c:ext>
              </c:extLst>
            </c:dLbl>
            <c:dLbl>
              <c:idx val="7"/>
              <c:tx>
                <c:strRef>
                  <c:f>Daten_Diagramme!$E$21</c:f>
                  <c:strCache>
                    <c:ptCount val="1"/>
                    <c:pt idx="0">
                      <c:v>4.4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{0E0FF1FD-CDB9-4D47-99E4-F8D6FE590757}</c15:txfldGUID>
                      <c15:f>Daten_Diagramme!$E$21</c15:f>
                      <c15:dlblFieldTableCache>
                        <c:ptCount val="1"/>
                        <c:pt idx="0">
                          <c:v>4.4</c:v>
                        </c:pt>
                      </c15:dlblFieldTableCache>
                    </c15:dlblFTEntry>
                  </c15:dlblFieldTable>
                  <c15:showDataLabelsRange val="0"/>
                </c:ext>
                <c:ext xmlns:c16="http://schemas.microsoft.com/office/drawing/2014/chart" uri="{C3380CC4-5D6E-409C-BE32-E72D297353CC}">
                  <c16:uniqueId val="{00000007-BA68-4536-8B07-E9063F4FCB3D}"/>
                </c:ext>
              </c:extLst>
            </c:dLbl>
            <c:dLbl>
              <c:idx val="8"/>
              <c:tx>
                <c:strRef>
                  <c:f>Daten_Diagramme!$E$22</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{4CA55175-3CE1-45CA-9B08-038C8549BCF7}</c15:txfldGUID>
                      <c15:f>Daten_Diagramme!$E$22</c15:f>
                      <c15:dlblFieldTableCache>
                        <c:ptCount val="1"/>
                        <c:pt idx="0">
                          <c:v>0.5</c:v>
                        </c:pt>
                      </c15:dlblFieldTableCache>
                    </c15:dlblFTEntry>
                  </c15:dlblFieldTable>
                  <c15:showDataLabelsRange val="0"/>
                </c:ext>
                <c:ext xmlns:c16="http://schemas.microsoft.com/office/drawing/2014/chart" uri="{C3380CC4-5D6E-409C-BE32-E72D297353CC}">
                  <c16:uniqueId val="{00000008-BA68-4536-8B07-E9063F4FCB3D}"/>
                </c:ext>
              </c:extLst>
            </c:dLbl>
            <c:dLbl>
              <c:idx val="9"/>
              <c:tx>
                <c:strRef>
                  <c:f>Daten_Diagramme!$E$23</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{2D5AF4E4-67E0-4A94-A60A-DC01CE886103}</c15:txfldGUID>
                      <c15:f>Daten_Diagramme!$E$23</c15:f>
                      <c15:dlblFieldTableCache>
                        <c:ptCount val="1"/>
                        <c:pt idx="0">
                          <c:v>-0.5</c:v>
                        </c:pt>
                      </c15:dlblFieldTableCache>
                    </c15:dlblFTEntry>
                  </c15:dlblFieldTable>
                  <c15:showDataLabelsRange val="0"/>
                </c:ext>
                <c:ext xmlns:c16="http://schemas.microsoft.com/office/drawing/2014/chart" uri="{C3380CC4-5D6E-409C-BE32-E72D297353CC}">
                  <c16:uniqueId val="{00000009-BA68-4536-8B07-E9063F4FCB3D}"/>
                </c:ext>
              </c:extLst>
            </c:dLbl>
            <c:dLbl>
              <c:idx val="10"/>
              <c:tx>
                <c:strRef>
                  <c:f>Daten_Diagramme!$E$24</c:f>
                  <c:strCache>
                    <c:ptCount val="1"/>
                    <c:pt idx="0">
                      <c:v>-9.4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{3EAB9A50-3D18-487C-B3FB-71A48588763B}</c15:txfldGUID>
                      <c15:f>Daten_Diagramme!$E$24</c15:f>
                      <c15:dlblFieldTableCache>
                        <c:ptCount val="1"/>
                        <c:pt idx="0">
                          <c:v>-9.4</c:v>
                        </c:pt>
                      </c15:dlblFieldTableCache>
                    </c15:dlblFTEntry>
                  </c15:dlblFieldTable>
                  <c15:showDataLabelsRange val="0"/>
                </c:ext>
                <c:ext xmlns:c16="http://schemas.microsoft.com/office/drawing/2014/chart" uri="{C3380CC4-5D6E-409C-BE32-E72D297353CC}">
                  <c16:uniqueId val="{0000000A-BA68-4536-8B07-E9063F4FCB3D}"/>
                </c:ext>
              </c:extLst>
            </c:dLbl>
            <c:dLbl>
              <c:idx val="11"/>
              <c:tx>
                <c:strRef>
                  <c:f>Daten_Diagramme!$E$25</c:f>
                  <c:strCache>
                    <c:ptCount val="1"/>
                    <c:pt idx="0">
                      <c:v>-4.6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{771BA31F-C7C8-4BC3-A0BF-43C077C7993F}</c15:txfldGUID>
                      <c15:f>Daten_Diagramme!$E$25</c15:f>
                      <c15:dlblFieldTableCache>
                        <c:ptCount val="1"/>
                        <c:pt idx="0">
                          <c:v>-4.6</c:v>
                        </c:pt>
                      </c15:dlblFieldTableCache>
                    </c15:dlblFTEntry>
                  </c15:dlblFieldTable>
                  <c15:showDataLabelsRange val="0"/>
                </c:ext>
                <c:ext xmlns:c16="http://schemas.microsoft.com/office/drawing/2014/chart" uri="{C3380CC4-5D6E-409C-BE32-E72D297353CC}">
                  <c16:uniqueId val="{0000000B-BA68-4536-8B07-E9063F4FCB3D}"/>
                </c:ext>
              </c:extLst>
            </c:dLbl>
            <c:dLbl>
              <c:idx val="12"/>
              <c:tx>
                <c:strRef>
                  <c:f>Daten_Diagramme!$E$26</c:f>
                  <c:strCache>
                    <c:ptCount val="1"/>
                    <c:pt idx="0">
                      <c:v>31.9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{4FA796F1-4039-4D82-8B73-8ED72EE9F24F}</c15:txfldGUID>
                      <c15:f>Daten_Diagramme!$E$26</c15:f>
                      <c15:dlblFieldTableCache>
                        <c:ptCount val="1"/>
                        <c:pt idx="0">
                          <c:v>31.9</c:v>
                        </c:pt>
                      </c15:dlblFieldTableCache>
                    </c15:dlblFTEntry>
                  </c15:dlblFieldTable>
                  <c15:showDataLabelsRange val="0"/>
                </c:ext>
                <c:ext xmlns:c16="http://schemas.microsoft.com/office/drawing/2014/chart" uri="{C3380CC4-5D6E-409C-BE32-E72D297353CC}">
                  <c16:uniqueId val="{0000000C-BA68-4536-8B07-E9063F4FCB3D}"/>
                </c:ext>
              </c:extLst>
            </c:dLbl>
            <c:dLbl>
              <c:idx val="13"/>
              <c:tx>
                <c:strRef>
                  <c:f>Daten_Diagramme!$E$27</c:f>
                  <c:strCache>
                    <c:ptCount val="1"/>
                    <c:pt idx="0">
                      <c:v>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{CB7C95AC-C99E-4230-9ABE-12E33A0B3BC5}</c15:txfldGUID>
                      <c15:f>Daten_Diagramme!$E$27</c15:f>
                      <c15:dlblFieldTableCache>
                        <c:ptCount val="1"/>
                        <c:pt idx="0">
                          <c:v>0.6</c:v>
                        </c:pt>
                      </c15:dlblFieldTableCache>
                    </c15:dlblFTEntry>
                  </c15:dlblFieldTable>
                  <c15:showDataLabelsRange val="0"/>
                </c:ext>
                <c:ext xmlns:c16="http://schemas.microsoft.com/office/drawing/2014/chart" uri="{C3380CC4-5D6E-409C-BE32-E72D297353CC}">
                  <c16:uniqueId val="{0000000D-BA68-4536-8B07-E9063F4FCB3D}"/>
                </c:ext>
              </c:extLst>
            </c:dLbl>
            <c:dLbl>
              <c:idx val="14"/>
              <c:tx>
                <c:strRef>
                  <c:f>Daten_Diagramme!$E$28</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{01E6F5A5-EECC-4705-8E25-BFF575066DD3}</c15:txfldGUID>
                      <c15:f>Daten_Diagramme!$E$28</c15:f>
                      <c15:dlblFieldTableCache>
                        <c:ptCount val="1"/>
                        <c:pt idx="0">
                          <c:v>-1.4</c:v>
                        </c:pt>
                      </c15:dlblFieldTableCache>
                    </c15:dlblFTEntry>
                  </c15:dlblFieldTable>
                  <c15:showDataLabelsRange val="0"/>
                </c:ext>
                <c:ext xmlns:c16="http://schemas.microsoft.com/office/drawing/2014/chart" uri="{C3380CC4-5D6E-409C-BE32-E72D297353CC}">
                  <c16:uniqueId val="{0000000E-BA68-4536-8B07-E9063F4FCB3D}"/>
                </c:ext>
              </c:extLst>
            </c:dLbl>
            <c:dLbl>
              <c:idx val="15"/>
              <c:tx>
                <c:strRef>
                  <c:f>Daten_Diagramme!$E$29</c:f>
                  <c:strCache>
                    <c:ptCount val="1"/>
                    <c:pt idx="0">
                      <c:v>33.3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{92A5880B-A2B4-407A-BD31-B2410653AD85}</c15:txfldGUID>
                      <c15:f>Daten_Diagramme!$E$29</c15:f>
                      <c15:dlblFieldTableCache>
                        <c:ptCount val="1"/>
                        <c:pt idx="0">
                          <c:v>33.3</c:v>
                        </c:pt>
                      </c15:dlblFieldTableCache>
                    </c15:dlblFTEntry>
                  </c15:dlblFieldTable>
                  <c15:showDataLabelsRange val="0"/>
                </c:ext>
                <c:ext xmlns:c16="http://schemas.microsoft.com/office/drawing/2014/chart" uri="{C3380CC4-5D6E-409C-BE32-E72D297353CC}">
                  <c16:uniqueId val="{0000000F-BA68-4536-8B07-E9063F4FCB3D}"/>
                </c:ext>
              </c:extLst>
            </c:dLbl>
            <c:dLbl>
              <c:idx val="16"/>
              <c:tx>
                <c:strRef>
                  <c:f>Daten_Diagramme!$E$30</c:f>
                  <c:strCache>
                    <c:ptCount val="1"/>
                    <c:pt idx="0">
                      <c:v>-3.2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{4F71543A-931A-4334-B4EF-22970B9CBC55}</c15:txfldGUID>
                      <c15:f>Daten_Diagramme!$E$30</c15:f>
                      <c15:dlblFieldTableCache>
                        <c:ptCount val="1"/>
                        <c:pt idx="0">
                          <c:v>-3.2</c:v>
                        </c:pt>
                      </c15:dlblFieldTableCache>
                    </c15:dlblFTEntry>
                  </c15:dlblFieldTable>
                  <c15:showDataLabelsRange val="0"/>
                </c:ext>
                <c:ext xmlns:c16="http://schemas.microsoft.com/office/drawing/2014/chart" uri="{C3380CC4-5D6E-409C-BE32-E72D297353CC}">
                  <c16:uniqueId val="{00000010-BA68-4536-8B07-E9063F4FCB3D}"/>
                </c:ext>
              </c:extLst>
            </c:dLbl>
            <c:dLbl>
              <c:idx val="17"/>
              <c:tx>
                <c:strRef>
                  <c:f>Daten_Diagramme!$E$31</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{6B08AC0D-365E-4762-9867-41C4484D4177}</c15:txfldGUID>
                      <c15:f>Daten_Diagramme!$E$31</c15:f>
                      <c15:dlblFieldTableCache>
                        <c:ptCount val="1"/>
                        <c:pt idx="0">
                          <c:v>1.2</c:v>
                        </c:pt>
                      </c15:dlblFieldTableCache>
                    </c15:dlblFTEntry>
                  </c15:dlblFieldTable>
                  <c15:showDataLabelsRange val="0"/>
                </c:ext>
                <c:ext xmlns:c16="http://schemas.microsoft.com/office/drawing/2014/chart" uri="{C3380CC4-5D6E-409C-BE32-E72D297353CC}">
                  <c16:uniqueId val="{00000011-BA68-4536-8B07-E9063F4FCB3D}"/>
                </c:ext>
              </c:extLst>
            </c:dLbl>
            <c:dLbl>
              <c:idx val="18"/>
              <c:tx>
                <c:strRef>
                  <c:f>Daten_Diagramme!$E$32</c:f>
                  <c:strCache>
                    <c:ptCount val="1"/>
                    <c:pt idx="0">
                      <c:v>-5.1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{4C068F2D-F12E-49DC-94F5-0D46BE83AA30}</c15:txfldGUID>
                      <c15:f>Daten_Diagramme!$E$32</c15:f>
                      <c15:dlblFieldTableCache>
                        <c:ptCount val="1"/>
                        <c:pt idx="0">
                          <c:v>-5.1</c:v>
                        </c:pt>
                      </c15:dlblFieldTableCache>
                    </c15:dlblFTEntry>
                  </c15:dlblFieldTable>
                  <c15:showDataLabelsRange val="0"/>
                </c:ext>
                <c:ext xmlns:c16="http://schemas.microsoft.com/office/drawing/2014/chart" uri="{C3380CC4-5D6E-409C-BE32-E72D297353CC}">
                  <c16:uniqueId val="{00000012-BA68-4536-8B07-E9063F4FCB3D}"/>
                </c:ext>
              </c:extLst>
            </c:dLbl>
            <c:dLbl>
              <c:idx val="19"/>
              <c:tx>
                <c:strRef>
                  <c:f>Daten_Diagramme!$E$33</c:f>
                  <c:strCache>
                    <c:ptCount val="1"/>
                    <c:pt idx="0">
                      <c:v>6.4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{C2EA8BC7-2947-43AE-AEA3-BC791B4532D7}</c15:txfldGUID>
                      <c15:f>Daten_Diagramme!$E$33</c15:f>
                      <c15:dlblFieldTableCache>
                        <c:ptCount val="1"/>
                        <c:pt idx="0">
                          <c:v>6.4</c:v>
                        </c:pt>
                      </c15:dlblFieldTableCache>
                    </c15:dlblFTEntry>
                  </c15:dlblFieldTable>
                  <c15:showDataLabelsRange val="0"/>
                </c:ext>
                <c:ext xmlns:c16="http://schemas.microsoft.com/office/drawing/2014/chart" uri="{C3380CC4-5D6E-409C-BE32-E72D297353CC}">
                  <c16:uniqueId val="{00000013-BA68-4536-8B07-E9063F4FCB3D}"/>
                </c:ext>
              </c:extLst>
            </c:dLbl>
            <c:dLbl>
              <c:idx val="20"/>
              <c:tx>
                <c:strRef>
                  <c:f>Daten_Diagramme!$E$34</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{3648E4ED-4718-451D-AD98-AFDF739B8561}</c15:txfldGUID>
                      <c15:f>Daten_Diagramme!$E$34</c15:f>
                      <c15:dlblFieldTableCache>
                        <c:ptCount val="1"/>
                        <c:pt idx="0">
                          <c:v>1.4</c:v>
                        </c:pt>
                      </c15:dlblFieldTableCache>
                    </c15:dlblFTEntry>
                  </c15:dlblFieldTable>
                  <c15:showDataLabelsRange val="0"/>
                </c:ext>
                <c:ext xmlns:c16="http://schemas.microsoft.com/office/drawing/2014/chart" uri="{C3380CC4-5D6E-409C-BE32-E72D297353CC}">
                  <c16:uniqueId val="{00000014-BA68-4536-8B07-E9063F4FCB3D}"/>
                </c:ext>
              </c:extLst>
            </c:dLbl>
            <c:dLbl>
              <c:idx val="21"/>
              <c:tx>
                <c:strRef>
                  <c:f>Daten_Diagramme!$E$35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{0E2B62BA-E646-4EC8-A097-4BDE06FE7D79}</c15:txfldGUID>
                      <c15:f>Daten_Diagramme!$E$35</c15:f>
                      <c15:dlblFieldTableCache>
                        <c:ptCount val="1"/>
                        <c:pt idx="0">
                          <c:v>*</c:v>
                        </c:pt>
                      </c15:dlblFieldTableCache>
                    </c15:dlblFTEntry>
                  </c15:dlblFieldTable>
                  <c15:showDataLabelsRange val="0"/>
                </c:ext>
                <c:ext xmlns:c16="http://schemas.microsoft.com/office/drawing/2014/chart" uri="{C3380CC4-5D6E-409C-BE32-E72D297353CC}">
                  <c16:uniqueId val="{00000015-BA68-4536-8B07-E9063F4FCB3D}"/>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{C9E40040-21BE-4E42-9371-74D561104C29}</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BA68-4536-8B07-E9063F4FCB3D}"/>
                </c:ext>
              </c:extLst>
            </c:dLbl>
            <c:dLbl>
              <c:idx val="23"/>
              <c:tx>
                <c:strRef>
                  <c:f>Daten_Diagramme!$E$37</c:f>
                  <c:strCache>
                    <c:ptCount val="1"/>
                    <c:pt idx="0">
                      <c:v>11.0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{938B1301-BD66-444A-B8E1-DBCC896D9603}</c15:txfldGUID>
                      <c15:f>Daten_Diagramme!$E$37</c15:f>
                      <c15:dlblFieldTableCache>
                        <c:ptCount val="1"/>
                        <c:pt idx="0">
                          <c:v>11.0</c:v>
                        </c:pt>
                      </c15:dlblFieldTableCache>
                    </c15:dlblFTEntry>
                  </c15:dlblFieldTable>
                  <c15:showDataLabelsRange val="0"/>
                </c:ext>
                <c:ext xmlns:c16="http://schemas.microsoft.com/office/drawing/2014/chart" uri="{C3380CC4-5D6E-409C-BE32-E72D297353CC}">
                  <c16:uniqueId val="{00000017-BA68-4536-8B07-E9063F4FCB3D}"/>
                </c:ext>
              </c:extLst>
            </c:dLbl>
            <c:dLbl>
              <c:idx val="24"/>
              <c:tx>
                <c:strRef>
                  <c:f>Daten_Diagramme!$E$38</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{CDA9C4F2-6B5A-4137-87E5-D7A46E963FA8}</c15:txfldGUID>
                      <c15:f>Daten_Diagramme!$E$38</c15:f>
                      <c15:dlblFieldTableCache>
                        <c:ptCount val="1"/>
                        <c:pt idx="0">
                          <c:v>-0.7</c:v>
                        </c:pt>
                      </c15:dlblFieldTableCache>
                    </c15:dlblFTEntry>
                  </c15:dlblFieldTable>
                  <c15:showDataLabelsRange val="0"/>
                </c:ext>
                <c:ext xmlns:c16="http://schemas.microsoft.com/office/drawing/2014/chart" uri="{C3380CC4-5D6E-409C-BE32-E72D297353CC}">
                  <c16:uniqueId val="{00000018-BA68-4536-8B07-E9063F4FCB3D}"/>
                </c:ext>
              </c:extLst>
            </c:dLbl>
            <c:dLbl>
              <c:idx val="25"/>
              <c:tx>
                <c:strRef>
                  <c:f>Daten_Diagramme!$E$39</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{4BC09683-51B7-4E15-8818-5E0C00D6668C}</c15:txfldGUID>
                      <c15:f>Daten_Diagramme!$E$39</c15:f>
                      <c15:dlblFieldTableCache>
                        <c:ptCount val="1"/>
                        <c:pt idx="0">
                          <c:v>-1.2</c:v>
                        </c:pt>
                      </c15:dlblFieldTableCache>
                    </c15:dlblFTEntry>
                  </c15:dlblFieldTable>
                  <c15:showDataLabelsRange val="0"/>
                </c:ext>
                <c:ext xmlns:c16="http://schemas.microsoft.com/office/drawing/2014/chart" uri="{C3380CC4-5D6E-409C-BE32-E72D297353CC}">
                  <c16:uniqueId val="{00000019-BA68-4536-8B07-E9063F4FCB3D}"/>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{8452DB50-AFE6-429F-A67C-DD366A06F0F3}</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BA68-4536-8B07-E9063F4FCB3D}"/>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{AA311349-744D-408F-9A70-003ECFF180E0}</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BA68-4536-8B07-E9063F4FCB3D}"/>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{BE5B771E-BB1C-4682-BD37-AD26D3591782}</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BA68-4536-8B07-E9063F4FCB3D}"/>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{A8DF2D46-261E-4AEC-B82B-AB0733E04181}</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BA68-4536-8B07-E9063F4FCB3D}"/>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{51E87C91-2337-49B9-BFB9-AE013254476C}</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BA68-4536-8B07-E9063F4FCB3D}"/>
                </c:ext>
              </c:extLst>
            </c:dLbl>
            <c:dLbl>
              <c:idx val="31"/>
              <c:tx>
                <c:strRef>
                  <c:f>Daten_Diagramme!$E$45</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{61910E5E-3396-4F29-9311-4F2B51F41BED}</c15:txfldGUID>
                      <c15:f>Daten_Diagramme!$E$45</c15:f>
                      <c15:dlblFieldTableCache>
                        <c:ptCount val="1"/>
                        <c:pt idx="0">
                          <c:v>-1.2</c:v>
                        </c:pt>
                      </c15:dlblFieldTableCache>
                    </c15:dlblFTEntry>
                  </c15:dlblFieldTable>
                  <c15:showDataLabelsRange val="0"/>
                </c:ext>
                <c:ext xmlns:c16="http://schemas.microsoft.com/office/drawing/2014/chart" uri="{C3380CC4-5D6E-409C-BE32-E72D297353CC}">
                  <c16:uniqueId val="{0000001F-BA68-4536-8B07-E9063F4FCB3D}"/>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-0.56455406949391762</c:v>
                </c:pt>
                <c:pt idx="1">
                  <c:v>11</c:v>
                </c:pt>
                <c:pt idx="2">
                  <c:v>-3.8461538461538463</c:v>
                </c:pt>
                <c:pt idx="3">
                  <c:v>-3.0975735673722249</c:v>
                </c:pt>
                <c:pt idx="4">
                  <c:v>4.9518569463548827</c:v>
                </c:pt>
                <c:pt idx="5">
                  <c:v>-9.6511627906976738</c:v>
                </c:pt>
                <c:pt idx="6">
                  <c:v>-3.7142857142857144</c:v>
                </c:pt>
                <c:pt idx="7">
                  <c:v>4.3893129770992365</c:v>
                </c:pt>
                <c:pt idx="8">
                  <c:v>0.47598442232799654</c:v>
                </c:pt>
                <c:pt idx="9">
                  <c:v>-0.49019607843137253</c:v>
                </c:pt>
                <c:pt idx="10">
                  <c:v>-9.415262636273539</c:v>
                </c:pt>
                <c:pt idx="11">
                  <c:v>-4.6296296296296298</c:v>
                </c:pt>
                <c:pt idx="12">
                  <c:v>31.937172774869111</c:v>
                </c:pt>
                <c:pt idx="13">
                  <c:v>0.61037639877924721</c:v>
                </c:pt>
                <c:pt idx="14">
                  <c:v>-1.3924050632911393</c:v>
                </c:pt>
                <c:pt idx="15">
                  <c:v>33.333333333333336</c:v>
                </c:pt>
                <c:pt idx="16">
                  <c:v>-3.2061068702290076</c:v>
                </c:pt>
                <c:pt idx="17">
                  <c:v>1.2396694214876034</c:v>
                </c:pt>
                <c:pt idx="18">
                  <c:v>-5.054644808743169</c:v>
                </c:pt>
                <c:pt idx="19">
                  <c:v>6.3793103448275863</c:v>
                </c:pt>
                <c:pt idx="20">
                  <c:v>1.3812154696132597</c:v>
                </c:pt>
                <c:pt idx="21">
                  <c:v>0</c:v>
                </c:pt>
                <c:pt idx="23">
                  <c:v>11</c:v>
                </c:pt>
                <c:pt idx="24">
                  <c:v>-0.68900720325712494</c:v>
                </c:pt>
                <c:pt idx="25">
                  <c:v>-1.163839769036449</c:v>
                </c:pt>
              </c:numCache>
            </c:numRef>
          </c:val>
          <c:extLst>
            <c:ext xmlns:c16="http://schemas.microsoft.com/office/drawing/2014/chart" uri="{C3380CC4-5D6E-409C-BE32-E72D297353CC}">
              <c16:uniqueId val="{00000020-BA68-4536-8B07-E9063F4FCB3D}"/>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{4C6DF612-7F96-4F0F-A121-F53E755478BA}</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BA68-4536-8B07-E9063F4FCB3D}"/>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{6A258C3A-A08E-40C9-8336-B6B93751847D}</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BA68-4536-8B07-E9063F4FCB3D}"/>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{F3103823-5870-45C1-8CCA-6600B4974982}</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BA68-4536-8B07-E9063F4FCB3D}"/>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{CFD7CEFD-76E8-4483-9519-0B46303EA846}</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BA68-4536-8B07-E9063F4FCB3D}"/>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{BC2EE6CB-D32A-4C8F-B3E5-BE83F679F074}</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BA68-4536-8B07-E9063F4FCB3D}"/>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{8D291A5B-F415-48F1-9C75-37397B444F58}</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BA68-4536-8B07-E9063F4FCB3D}"/>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{B18DCE0B-8842-431C-BFB0-5534033BCA80}</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BA68-4536-8B07-E9063F4FCB3D}"/>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{F65C1EE2-2110-4FB8-B97B-AF654B2627C5}</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BA68-4536-8B07-E9063F4FCB3D}"/>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{772DA43C-AB40-40C2-A654-799F03136931}</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BA68-4536-8B07-E9063F4FCB3D}"/>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{D7D2C10F-0944-4162-9518-8D9146566DDB}</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BA68-4536-8B07-E9063F4FCB3D}"/>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{B314DABC-5687-4E82-8243-B1EB1FFF0A59}</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BA68-4536-8B07-E9063F4FCB3D}"/>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{EA4870CC-4778-4F79-9123-2DDEF6D54BA0}</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BA68-4536-8B07-E9063F4FCB3D}"/>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{4ABDAE9D-3FED-4FB8-9DF3-87B307A1D736}</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BA68-4536-8B07-E9063F4FCB3D}"/>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{AAC1D7ED-37A5-4B5D-9FFD-E465281BB444}</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BA68-4536-8B07-E9063F4FCB3D}"/>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{BF20D156-68A4-4C45-962B-FB0546141D37}</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BA68-4536-8B07-E9063F4FCB3D}"/>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{9D27F492-033E-4C47-8B7D-B551AC8F4BD5}</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BA68-4536-8B07-E9063F4FCB3D}"/>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{63E97A6D-9D9E-4B73-A596-E778AA37F966}</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BA68-4536-8B07-E9063F4FCB3D}"/>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{DB6EFE5A-C192-4AFF-8D13-1CD9CB87CF39}</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BA68-4536-8B07-E9063F4FCB3D}"/>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{1D50B9F5-65AF-48BA-9A71-2ED5D6ACB81A}</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BA68-4536-8B07-E9063F4FCB3D}"/>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{0E4E1E59-D24E-4823-96C0-5DAE1DF01D96}</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BA68-4536-8B07-E9063F4FCB3D}"/>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{E02B8C28-338F-4BEC-9675-A67B91C1C835}</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BA68-4536-8B07-E9063F4FCB3D}"/>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{B036E381-6BE4-4902-A0E1-1C6735846F1D}</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BA68-4536-8B07-E9063F4FCB3D}"/>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{52F98436-640B-4320-97AF-7B109CA8AE01}</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BA68-4536-8B07-E9063F4FCB3D}"/>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{5F75113F-8802-4EDD-9997-B9244CFF3906}</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BA68-4536-8B07-E9063F4FCB3D}"/>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{12963297-A106-417F-B2CB-DAF2BEA3C2B7}</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BA68-4536-8B07-E9063F4FCB3D}"/>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{21645917-E104-44BC-BE99-AFE60C292CB8}</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BA68-4536-8B07-E9063F4FCB3D}"/>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{5778F13E-B70B-4486-909F-3BE200515F59}</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BA68-4536-8B07-E9063F4FCB3D}"/>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{3B125C4C-CA9A-4245-877A-10B7298C5A01}</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BA68-4536-8B07-E9063F4FCB3D}"/>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{DE584D7E-7FB8-4094-817C-435A58207054}</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BA68-4536-8B07-E9063F4FCB3D}"/>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{0FAFB15E-3139-4E26-9BE3-26B8D320568F}</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BA68-4536-8B07-E9063F4FCB3D}"/>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{451714A5-7882-4AA6-918D-486F2D633FF7}</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BA68-4536-8B07-E9063F4FCB3D}"/>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{742BDAB8-91CD-47EC-8596-F96BDE942529}</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BA68-4536-8B07-E9063F4FCB3D}"/>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-0.75</c:v>
                </c:pt>
                <c:pt idx="22">
                  <c:v>0</c:v>
                </c:pt>
                <c:pt idx="23">
                  <c:v>0</c:v>
                </c:pt>
                <c:pt idx="24">
                  <c:v>0</c:v>
                </c:pt>
                <c:pt idx="25">
                  <c:v>0</c:v>
                </c:pt>
              </c:numCache>
            </c:numRef>
          </c:val>
          <c:extLst>
            <c:ext xmlns:c16="http://schemas.microsoft.com/office/drawing/2014/chart" uri="{C3380CC4-5D6E-409C-BE32-E72D297353CC}">
              <c16:uniqueId val="{00000041-BA68-4536-8B07-E9063F4FCB3D}"/>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45</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222</c:v>
                </c:pt>
                <c:pt idx="22">
                  <c:v>#N/A</c:v>
                </c:pt>
                <c:pt idx="23">
                  <c:v>#N/A</c:v>
                </c:pt>
                <c:pt idx="24">
                  <c:v>#N/A</c:v>
                </c:pt>
                <c:pt idx="25">
                  <c:v>#N/A</c:v>
                </c:pt>
              </c:numCache>
            </c:numRef>
          </c:yVal>
          <c:smooth val="0"/>
          <c:extLst>
            <c:ext xmlns:c16="http://schemas.microsoft.com/office/drawing/2014/chart" uri="{C3380CC4-5D6E-409C-BE32-E72D297353CC}">
              <c16:uniqueId val="{00000042-BA68-4536-8B07-E9063F4FCB3D}"/>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{390F5F1D-CCB5-494C-A8FC-7D6056E802B9}</c15:txfldGUID>
                      <c15:f>Diagramm!$I$46</c15:f>
                      <c15:dlblFieldTableCache>
                        <c:ptCount val="1"/>
                      </c15:dlblFieldTableCache>
                    </c15:dlblFTEntry>
                  </c15:dlblFieldTable>
                  <c15:showDataLabelsRange val="0"/>
                </c:ext>
                <c:ext xmlns:c16="http://schemas.microsoft.com/office/drawing/2014/chart" uri="{C3380CC4-5D6E-409C-BE32-E72D297353CC}">
                  <c16:uniqueId val="{00000000-2538-4310-8182-8DBBF10F1E7B}"/>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{C014F417-193A-42C7-A019-B15199001849}</c15:txfldGUID>
                      <c15:f>Diagramm!$I$47</c15:f>
                      <c15:dlblFieldTableCache>
                        <c:ptCount val="1"/>
                      </c15:dlblFieldTableCache>
                    </c15:dlblFTEntry>
                  </c15:dlblFieldTable>
                  <c15:showDataLabelsRange val="0"/>
                </c:ext>
                <c:ext xmlns:c16="http://schemas.microsoft.com/office/drawing/2014/chart" uri="{C3380CC4-5D6E-409C-BE32-E72D297353CC}">
                  <c16:uniqueId val="{00000001-2538-4310-8182-8DBBF10F1E7B}"/>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{9CA516CE-A735-4361-838F-735B4425A587}</c15:txfldGUID>
                      <c15:f>Diagramm!$I$48</c15:f>
                      <c15:dlblFieldTableCache>
                        <c:ptCount val="1"/>
                      </c15:dlblFieldTableCache>
                    </c15:dlblFTEntry>
                  </c15:dlblFieldTable>
                  <c15:showDataLabelsRange val="0"/>
                </c:ext>
                <c:ext xmlns:c16="http://schemas.microsoft.com/office/drawing/2014/chart" uri="{C3380CC4-5D6E-409C-BE32-E72D297353CC}">
                  <c16:uniqueId val="{00000002-2538-4310-8182-8DBBF10F1E7B}"/>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{8DEB10BA-B6DB-44BE-8ECD-7959BE41EDB1}</c15:txfldGUID>
                      <c15:f>Diagramm!$I$49</c15:f>
                      <c15:dlblFieldTableCache>
                        <c:ptCount val="1"/>
                      </c15:dlblFieldTableCache>
                    </c15:dlblFTEntry>
                  </c15:dlblFieldTable>
                  <c15:showDataLabelsRange val="0"/>
                </c:ext>
                <c:ext xmlns:c16="http://schemas.microsoft.com/office/drawing/2014/chart" uri="{C3380CC4-5D6E-409C-BE32-E72D297353CC}">
                  <c16:uniqueId val="{00000003-2538-4310-8182-8DBBF10F1E7B}"/>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{34335575-66A4-48E5-817C-F01C69E83368}</c15:txfldGUID>
                      <c15:f>Diagramm!$I$50</c15:f>
                      <c15:dlblFieldTableCache>
                        <c:ptCount val="1"/>
                      </c15:dlblFieldTableCache>
                    </c15:dlblFTEntry>
                  </c15:dlblFieldTable>
                  <c15:showDataLabelsRange val="0"/>
                </c:ext>
                <c:ext xmlns:c16="http://schemas.microsoft.com/office/drawing/2014/chart" uri="{C3380CC4-5D6E-409C-BE32-E72D297353CC}">
                  <c16:uniqueId val="{00000004-2538-4310-8182-8DBBF10F1E7B}"/>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{A6312269-6DB6-4A7D-8555-D36519ED6FD3}</c15:txfldGUID>
                      <c15:f>Diagramm!$I$51</c15:f>
                      <c15:dlblFieldTableCache>
                        <c:ptCount val="1"/>
                      </c15:dlblFieldTableCache>
                    </c15:dlblFTEntry>
                  </c15:dlblFieldTable>
                  <c15:showDataLabelsRange val="0"/>
                </c:ext>
                <c:ext xmlns:c16="http://schemas.microsoft.com/office/drawing/2014/chart" uri="{C3380CC4-5D6E-409C-BE32-E72D297353CC}">
                  <c16:uniqueId val="{00000005-2538-4310-8182-8DBBF10F1E7B}"/>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{D9FBB984-2B33-4831-8A73-36FA4A59350B}</c15:txfldGUID>
                      <c15:f>Diagramm!$I$52</c15:f>
                      <c15:dlblFieldTableCache>
                        <c:ptCount val="1"/>
                      </c15:dlblFieldTableCache>
                    </c15:dlblFTEntry>
                  </c15:dlblFieldTable>
                  <c15:showDataLabelsRange val="0"/>
                </c:ext>
                <c:ext xmlns:c16="http://schemas.microsoft.com/office/drawing/2014/chart" uri="{C3380CC4-5D6E-409C-BE32-E72D297353CC}">
                  <c16:uniqueId val="{00000006-2538-4310-8182-8DBBF10F1E7B}"/>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{13054E1D-12AF-4177-8BED-B65A9DDE7EDC}</c15:txfldGUID>
                      <c15:f>Diagramm!$I$53</c15:f>
                      <c15:dlblFieldTableCache>
                        <c:ptCount val="1"/>
                      </c15:dlblFieldTableCache>
                    </c15:dlblFTEntry>
                  </c15:dlblFieldTable>
                  <c15:showDataLabelsRange val="0"/>
                </c:ext>
                <c:ext xmlns:c16="http://schemas.microsoft.com/office/drawing/2014/chart" uri="{C3380CC4-5D6E-409C-BE32-E72D297353CC}">
                  <c16:uniqueId val="{00000007-2538-4310-8182-8DBBF10F1E7B}"/>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{518C0065-F4F2-4DD8-9033-54D77B4621A0}</c15:txfldGUID>
                      <c15:f>Diagramm!$I$54</c15:f>
                      <c15:dlblFieldTableCache>
                        <c:ptCount val="1"/>
                      </c15:dlblFieldTableCache>
                    </c15:dlblFTEntry>
                  </c15:dlblFieldTable>
                  <c15:showDataLabelsRange val="0"/>
                </c:ext>
                <c:ext xmlns:c16="http://schemas.microsoft.com/office/drawing/2014/chart" uri="{C3380CC4-5D6E-409C-BE32-E72D297353CC}">
                  <c16:uniqueId val="{00000008-2538-4310-8182-8DBBF10F1E7B}"/>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{A6FD0473-A5FB-4F8B-9E0B-5049F7B4BD2F}</c15:txfldGUID>
                      <c15:f>Diagramm!$I$55</c15:f>
                      <c15:dlblFieldTableCache>
                        <c:ptCount val="1"/>
                      </c15:dlblFieldTableCache>
                    </c15:dlblFTEntry>
                  </c15:dlblFieldTable>
                  <c15:showDataLabelsRange val="0"/>
                </c:ext>
                <c:ext xmlns:c16="http://schemas.microsoft.com/office/drawing/2014/chart" uri="{C3380CC4-5D6E-409C-BE32-E72D297353CC}">
                  <c16:uniqueId val="{00000009-2538-4310-8182-8DBBF10F1E7B}"/>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{39F80605-3F32-43CE-9BBB-2F57FFBCFF26}</c15:txfldGUID>
                      <c15:f>Diagramm!$I$56</c15:f>
                      <c15:dlblFieldTableCache>
                        <c:ptCount val="1"/>
                      </c15:dlblFieldTableCache>
                    </c15:dlblFTEntry>
                  </c15:dlblFieldTable>
                  <c15:showDataLabelsRange val="0"/>
                </c:ext>
                <c:ext xmlns:c16="http://schemas.microsoft.com/office/drawing/2014/chart" uri="{C3380CC4-5D6E-409C-BE32-E72D297353CC}">
                  <c16:uniqueId val="{0000000A-2538-4310-8182-8DBBF10F1E7B}"/>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{3FDCA2EA-16C6-4E4E-854E-7FAC3328E7C0}</c15:txfldGUID>
                      <c15:f>Diagramm!$I$57</c15:f>
                      <c15:dlblFieldTableCache>
                        <c:ptCount val="1"/>
                      </c15:dlblFieldTableCache>
                    </c15:dlblFTEntry>
                  </c15:dlblFieldTable>
                  <c15:showDataLabelsRange val="0"/>
                </c:ext>
                <c:ext xmlns:c16="http://schemas.microsoft.com/office/drawing/2014/chart" uri="{C3380CC4-5D6E-409C-BE32-E72D297353CC}">
                  <c16:uniqueId val="{0000000B-2538-4310-8182-8DBBF10F1E7B}"/>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{C6E2074F-A00A-450E-9B13-3ADB4B51AEED}</c15:txfldGUID>
                      <c15:f>Diagramm!$I$58</c15:f>
                      <c15:dlblFieldTableCache>
                        <c:ptCount val="1"/>
                      </c15:dlblFieldTableCache>
                    </c15:dlblFTEntry>
                  </c15:dlblFieldTable>
                  <c15:showDataLabelsRange val="0"/>
                </c:ext>
                <c:ext xmlns:c16="http://schemas.microsoft.com/office/drawing/2014/chart" uri="{C3380CC4-5D6E-409C-BE32-E72D297353CC}">
                  <c16:uniqueId val="{0000000C-2538-4310-8182-8DBBF10F1E7B}"/>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{5D718513-BED8-4A77-8F85-34EC6C80F118}</c15:txfldGUID>
                      <c15:f>Diagramm!$I$59</c15:f>
                      <c15:dlblFieldTableCache>
                        <c:ptCount val="1"/>
                      </c15:dlblFieldTableCache>
                    </c15:dlblFTEntry>
                  </c15:dlblFieldTable>
                  <c15:showDataLabelsRange val="0"/>
                </c:ext>
                <c:ext xmlns:c16="http://schemas.microsoft.com/office/drawing/2014/chart" uri="{C3380CC4-5D6E-409C-BE32-E72D297353CC}">
                  <c16:uniqueId val="{0000000D-2538-4310-8182-8DBBF10F1E7B}"/>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{95DE624C-9C52-424B-88C5-15C5BA4A9A71}</c15:txfldGUID>
                      <c15:f>Diagramm!$I$60</c15:f>
                      <c15:dlblFieldTableCache>
                        <c:ptCount val="1"/>
                      </c15:dlblFieldTableCache>
                    </c15:dlblFTEntry>
                  </c15:dlblFieldTable>
                  <c15:showDataLabelsRange val="0"/>
                </c:ext>
                <c:ext xmlns:c16="http://schemas.microsoft.com/office/drawing/2014/chart" uri="{C3380CC4-5D6E-409C-BE32-E72D297353CC}">
                  <c16:uniqueId val="{0000000E-2538-4310-8182-8DBBF10F1E7B}"/>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{8EAB15D1-4969-4007-A87F-9792AA637E97}</c15:txfldGUID>
                      <c15:f>Diagramm!$I$61</c15:f>
                      <c15:dlblFieldTableCache>
                        <c:ptCount val="1"/>
                      </c15:dlblFieldTableCache>
                    </c15:dlblFTEntry>
                  </c15:dlblFieldTable>
                  <c15:showDataLabelsRange val="0"/>
                </c:ext>
                <c:ext xmlns:c16="http://schemas.microsoft.com/office/drawing/2014/chart" uri="{C3380CC4-5D6E-409C-BE32-E72D297353CC}">
                  <c16:uniqueId val="{0000000F-2538-4310-8182-8DBBF10F1E7B}"/>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{7FF89659-AD25-4A64-921A-85F957B096F2}</c15:txfldGUID>
                      <c15:f>Diagramm!$I$62</c15:f>
                      <c15:dlblFieldTableCache>
                        <c:ptCount val="1"/>
                      </c15:dlblFieldTableCache>
                    </c15:dlblFTEntry>
                  </c15:dlblFieldTable>
                  <c15:showDataLabelsRange val="0"/>
                </c:ext>
                <c:ext xmlns:c16="http://schemas.microsoft.com/office/drawing/2014/chart" uri="{C3380CC4-5D6E-409C-BE32-E72D297353CC}">
                  <c16:uniqueId val="{00000010-2538-4310-8182-8DBBF10F1E7B}"/>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{07747E79-78CA-4E0E-B192-879F701979F0}</c15:txfldGUID>
                      <c15:f>Diagramm!$I$63</c15:f>
                      <c15:dlblFieldTableCache>
                        <c:ptCount val="1"/>
                      </c15:dlblFieldTableCache>
                    </c15:dlblFTEntry>
                  </c15:dlblFieldTable>
                  <c15:showDataLabelsRange val="0"/>
                </c:ext>
                <c:ext xmlns:c16="http://schemas.microsoft.com/office/drawing/2014/chart" uri="{C3380CC4-5D6E-409C-BE32-E72D297353CC}">
                  <c16:uniqueId val="{00000011-2538-4310-8182-8DBBF10F1E7B}"/>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{BD982839-93B6-4266-8437-E1F2C2C6CB50}</c15:txfldGUID>
                      <c15:f>Diagramm!$I$64</c15:f>
                      <c15:dlblFieldTableCache>
                        <c:ptCount val="1"/>
                      </c15:dlblFieldTableCache>
                    </c15:dlblFTEntry>
                  </c15:dlblFieldTable>
                  <c15:showDataLabelsRange val="0"/>
                </c:ext>
                <c:ext xmlns:c16="http://schemas.microsoft.com/office/drawing/2014/chart" uri="{C3380CC4-5D6E-409C-BE32-E72D297353CC}">
                  <c16:uniqueId val="{00000012-2538-4310-8182-8DBBF10F1E7B}"/>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{F8188684-A067-42B4-B981-31FC722C391C}</c15:txfldGUID>
                      <c15:f>Diagramm!$I$65</c15:f>
                      <c15:dlblFieldTableCache>
                        <c:ptCount val="1"/>
                      </c15:dlblFieldTableCache>
                    </c15:dlblFTEntry>
                  </c15:dlblFieldTable>
                  <c15:showDataLabelsRange val="0"/>
                </c:ext>
                <c:ext xmlns:c16="http://schemas.microsoft.com/office/drawing/2014/chart" uri="{C3380CC4-5D6E-409C-BE32-E72D297353CC}">
                  <c16:uniqueId val="{00000013-2538-4310-8182-8DBBF10F1E7B}"/>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{42039050-44A0-4392-B48C-F84C92EF5A49}</c15:txfldGUID>
                      <c15:f>Diagramm!$I$66</c15:f>
                      <c15:dlblFieldTableCache>
                        <c:ptCount val="1"/>
                      </c15:dlblFieldTableCache>
                    </c15:dlblFTEntry>
                  </c15:dlblFieldTable>
                  <c15:showDataLabelsRange val="0"/>
                </c:ext>
                <c:ext xmlns:c16="http://schemas.microsoft.com/office/drawing/2014/chart" uri="{C3380CC4-5D6E-409C-BE32-E72D297353CC}">
                  <c16:uniqueId val="{00000014-2538-4310-8182-8DBBF10F1E7B}"/>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{DACE0891-62DD-4E51-A083-285B38D3394B}</c15:txfldGUID>
                      <c15:f>Diagramm!$I$67</c15:f>
                      <c15:dlblFieldTableCache>
                        <c:ptCount val="1"/>
                      </c15:dlblFieldTableCache>
                    </c15:dlblFTEntry>
                  </c15:dlblFieldTable>
                  <c15:showDataLabelsRange val="0"/>
                </c:ext>
                <c:ext xmlns:c16="http://schemas.microsoft.com/office/drawing/2014/chart" uri="{C3380CC4-5D6E-409C-BE32-E72D297353CC}">
                  <c16:uniqueId val="{00000015-2538-4310-8182-8DBBF10F1E7B}"/>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2538-4310-8182-8DBBF10F1E7B}"/>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{DC90E96A-90E8-4FEC-9798-6221A31EA526}</c15:txfldGUID>
                      <c15:f>Diagramm!$K$46</c15:f>
                      <c15:dlblFieldTableCache>
                        <c:ptCount val="1"/>
                      </c15:dlblFieldTableCache>
                    </c15:dlblFTEntry>
                  </c15:dlblFieldTable>
                  <c15:showDataLabelsRange val="0"/>
                </c:ext>
                <c:ext xmlns:c16="http://schemas.microsoft.com/office/drawing/2014/chart" uri="{C3380CC4-5D6E-409C-BE32-E72D297353CC}">
                  <c16:uniqueId val="{00000017-2538-4310-8182-8DBBF10F1E7B}"/>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{0424E728-E088-4F6A-89C7-DF9EFDB68723}</c15:txfldGUID>
                      <c15:f>Diagramm!$K$47</c15:f>
                      <c15:dlblFieldTableCache>
                        <c:ptCount val="1"/>
                      </c15:dlblFieldTableCache>
                    </c15:dlblFTEntry>
                  </c15:dlblFieldTable>
                  <c15:showDataLabelsRange val="0"/>
                </c:ext>
                <c:ext xmlns:c16="http://schemas.microsoft.com/office/drawing/2014/chart" uri="{C3380CC4-5D6E-409C-BE32-E72D297353CC}">
                  <c16:uniqueId val="{00000018-2538-4310-8182-8DBBF10F1E7B}"/>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{E069D6B4-F37F-43E2-A5CF-0FE071943F25}</c15:txfldGUID>
                      <c15:f>Diagramm!$K$48</c15:f>
                      <c15:dlblFieldTableCache>
                        <c:ptCount val="1"/>
                      </c15:dlblFieldTableCache>
                    </c15:dlblFTEntry>
                  </c15:dlblFieldTable>
                  <c15:showDataLabelsRange val="0"/>
                </c:ext>
                <c:ext xmlns:c16="http://schemas.microsoft.com/office/drawing/2014/chart" uri="{C3380CC4-5D6E-409C-BE32-E72D297353CC}">
                  <c16:uniqueId val="{00000019-2538-4310-8182-8DBBF10F1E7B}"/>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{5C2326DA-EC81-4B85-9CD3-2A8965FD1936}</c15:txfldGUID>
                      <c15:f>Diagramm!$K$49</c15:f>
                      <c15:dlblFieldTableCache>
                        <c:ptCount val="1"/>
                      </c15:dlblFieldTableCache>
                    </c15:dlblFTEntry>
                  </c15:dlblFieldTable>
                  <c15:showDataLabelsRange val="0"/>
                </c:ext>
                <c:ext xmlns:c16="http://schemas.microsoft.com/office/drawing/2014/chart" uri="{C3380CC4-5D6E-409C-BE32-E72D297353CC}">
                  <c16:uniqueId val="{0000001A-2538-4310-8182-8DBBF10F1E7B}"/>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{3C32439F-C590-49C0-A2B9-DB78D8D88774}</c15:txfldGUID>
                      <c15:f>Diagramm!$K$50</c15:f>
                      <c15:dlblFieldTableCache>
                        <c:ptCount val="1"/>
                      </c15:dlblFieldTableCache>
                    </c15:dlblFTEntry>
                  </c15:dlblFieldTable>
                  <c15:showDataLabelsRange val="0"/>
                </c:ext>
                <c:ext xmlns:c16="http://schemas.microsoft.com/office/drawing/2014/chart" uri="{C3380CC4-5D6E-409C-BE32-E72D297353CC}">
                  <c16:uniqueId val="{0000001B-2538-4310-8182-8DBBF10F1E7B}"/>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{6B499234-A75A-4E03-B7CD-FF29EAFDDB19}</c15:txfldGUID>
                      <c15:f>Diagramm!$K$51</c15:f>
                      <c15:dlblFieldTableCache>
                        <c:ptCount val="1"/>
                      </c15:dlblFieldTableCache>
                    </c15:dlblFTEntry>
                  </c15:dlblFieldTable>
                  <c15:showDataLabelsRange val="0"/>
                </c:ext>
                <c:ext xmlns:c16="http://schemas.microsoft.com/office/drawing/2014/chart" uri="{C3380CC4-5D6E-409C-BE32-E72D297353CC}">
                  <c16:uniqueId val="{0000001C-2538-4310-8182-8DBBF10F1E7B}"/>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{06A6114F-5C1E-4F37-BFE6-DFCC025E531D}</c15:txfldGUID>
                      <c15:f>Diagramm!$K$52</c15:f>
                      <c15:dlblFieldTableCache>
                        <c:ptCount val="1"/>
                      </c15:dlblFieldTableCache>
                    </c15:dlblFTEntry>
                  </c15:dlblFieldTable>
                  <c15:showDataLabelsRange val="0"/>
                </c:ext>
                <c:ext xmlns:c16="http://schemas.microsoft.com/office/drawing/2014/chart" uri="{C3380CC4-5D6E-409C-BE32-E72D297353CC}">
                  <c16:uniqueId val="{0000001D-2538-4310-8182-8DBBF10F1E7B}"/>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{C41EDB65-DECA-43C2-8528-3637DBACF799}</c15:txfldGUID>
                      <c15:f>Diagramm!$K$53</c15:f>
                      <c15:dlblFieldTableCache>
                        <c:ptCount val="1"/>
                      </c15:dlblFieldTableCache>
                    </c15:dlblFTEntry>
                  </c15:dlblFieldTable>
                  <c15:showDataLabelsRange val="0"/>
                </c:ext>
                <c:ext xmlns:c16="http://schemas.microsoft.com/office/drawing/2014/chart" uri="{C3380CC4-5D6E-409C-BE32-E72D297353CC}">
                  <c16:uniqueId val="{0000001E-2538-4310-8182-8DBBF10F1E7B}"/>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{6C7B2909-F602-4454-97B9-787AAB81F17B}</c15:txfldGUID>
                      <c15:f>Diagramm!$K$54</c15:f>
                      <c15:dlblFieldTableCache>
                        <c:ptCount val="1"/>
                      </c15:dlblFieldTableCache>
                    </c15:dlblFTEntry>
                  </c15:dlblFieldTable>
                  <c15:showDataLabelsRange val="0"/>
                </c:ext>
                <c:ext xmlns:c16="http://schemas.microsoft.com/office/drawing/2014/chart" uri="{C3380CC4-5D6E-409C-BE32-E72D297353CC}">
                  <c16:uniqueId val="{0000001F-2538-4310-8182-8DBBF10F1E7B}"/>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{3F6E5F0C-7F86-409A-887C-608D0C2E91D4}</c15:txfldGUID>
                      <c15:f>Diagramm!$K$55</c15:f>
                      <c15:dlblFieldTableCache>
                        <c:ptCount val="1"/>
                      </c15:dlblFieldTableCache>
                    </c15:dlblFTEntry>
                  </c15:dlblFieldTable>
                  <c15:showDataLabelsRange val="0"/>
                </c:ext>
                <c:ext xmlns:c16="http://schemas.microsoft.com/office/drawing/2014/chart" uri="{C3380CC4-5D6E-409C-BE32-E72D297353CC}">
                  <c16:uniqueId val="{00000020-2538-4310-8182-8DBBF10F1E7B}"/>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{C937D11A-B00F-434D-A59F-BBBDF978E6EE}</c15:txfldGUID>
                      <c15:f>Diagramm!$K$56</c15:f>
                      <c15:dlblFieldTableCache>
                        <c:ptCount val="1"/>
                      </c15:dlblFieldTableCache>
                    </c15:dlblFTEntry>
                  </c15:dlblFieldTable>
                  <c15:showDataLabelsRange val="0"/>
                </c:ext>
                <c:ext xmlns:c16="http://schemas.microsoft.com/office/drawing/2014/chart" uri="{C3380CC4-5D6E-409C-BE32-E72D297353CC}">
                  <c16:uniqueId val="{00000021-2538-4310-8182-8DBBF10F1E7B}"/>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{B62AC9D5-1896-4E3B-B110-5605A39C1A96}</c15:txfldGUID>
                      <c15:f>Diagramm!$K$57</c15:f>
                      <c15:dlblFieldTableCache>
                        <c:ptCount val="1"/>
                      </c15:dlblFieldTableCache>
                    </c15:dlblFTEntry>
                  </c15:dlblFieldTable>
                  <c15:showDataLabelsRange val="0"/>
                </c:ext>
                <c:ext xmlns:c16="http://schemas.microsoft.com/office/drawing/2014/chart" uri="{C3380CC4-5D6E-409C-BE32-E72D297353CC}">
                  <c16:uniqueId val="{00000022-2538-4310-8182-8DBBF10F1E7B}"/>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{6A623FC1-288E-4DB5-806B-D17CCD6AF286}</c15:txfldGUID>
                      <c15:f>Diagramm!$K$58</c15:f>
                      <c15:dlblFieldTableCache>
                        <c:ptCount val="1"/>
                      </c15:dlblFieldTableCache>
                    </c15:dlblFTEntry>
                  </c15:dlblFieldTable>
                  <c15:showDataLabelsRange val="0"/>
                </c:ext>
                <c:ext xmlns:c16="http://schemas.microsoft.com/office/drawing/2014/chart" uri="{C3380CC4-5D6E-409C-BE32-E72D297353CC}">
                  <c16:uniqueId val="{00000023-2538-4310-8182-8DBBF10F1E7B}"/>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{65529DAE-C68D-45A1-BD2C-D2144A166C18}</c15:txfldGUID>
                      <c15:f>Diagramm!$K$59</c15:f>
                      <c15:dlblFieldTableCache>
                        <c:ptCount val="1"/>
                      </c15:dlblFieldTableCache>
                    </c15:dlblFTEntry>
                  </c15:dlblFieldTable>
                  <c15:showDataLabelsRange val="0"/>
                </c:ext>
                <c:ext xmlns:c16="http://schemas.microsoft.com/office/drawing/2014/chart" uri="{C3380CC4-5D6E-409C-BE32-E72D297353CC}">
                  <c16:uniqueId val="{00000024-2538-4310-8182-8DBBF10F1E7B}"/>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{CB17CDBD-C07C-4A86-BF2F-1FDCF57DCE68}</c15:txfldGUID>
                      <c15:f>Diagramm!$K$60</c15:f>
                      <c15:dlblFieldTableCache>
                        <c:ptCount val="1"/>
                      </c15:dlblFieldTableCache>
                    </c15:dlblFTEntry>
                  </c15:dlblFieldTable>
                  <c15:showDataLabelsRange val="0"/>
                </c:ext>
                <c:ext xmlns:c16="http://schemas.microsoft.com/office/drawing/2014/chart" uri="{C3380CC4-5D6E-409C-BE32-E72D297353CC}">
                  <c16:uniqueId val="{00000025-2538-4310-8182-8DBBF10F1E7B}"/>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{9ED71285-6A71-4CA1-8B77-65CF5BCBB1AC}</c15:txfldGUID>
                      <c15:f>Diagramm!$K$61</c15:f>
                      <c15:dlblFieldTableCache>
                        <c:ptCount val="1"/>
                      </c15:dlblFieldTableCache>
                    </c15:dlblFTEntry>
                  </c15:dlblFieldTable>
                  <c15:showDataLabelsRange val="0"/>
                </c:ext>
                <c:ext xmlns:c16="http://schemas.microsoft.com/office/drawing/2014/chart" uri="{C3380CC4-5D6E-409C-BE32-E72D297353CC}">
                  <c16:uniqueId val="{00000026-2538-4310-8182-8DBBF10F1E7B}"/>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{F036AB82-30CC-473B-86F3-8850BC6ED10C}</c15:txfldGUID>
                      <c15:f>Diagramm!$K$62</c15:f>
                      <c15:dlblFieldTableCache>
                        <c:ptCount val="1"/>
                      </c15:dlblFieldTableCache>
                    </c15:dlblFTEntry>
                  </c15:dlblFieldTable>
                  <c15:showDataLabelsRange val="0"/>
                </c:ext>
                <c:ext xmlns:c16="http://schemas.microsoft.com/office/drawing/2014/chart" uri="{C3380CC4-5D6E-409C-BE32-E72D297353CC}">
                  <c16:uniqueId val="{00000027-2538-4310-8182-8DBBF10F1E7B}"/>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{C2FB2888-6A2D-4A1C-A7F4-0266B798EB5D}</c15:txfldGUID>
                      <c15:f>Diagramm!$K$63</c15:f>
                      <c15:dlblFieldTableCache>
                        <c:ptCount val="1"/>
                      </c15:dlblFieldTableCache>
                    </c15:dlblFTEntry>
                  </c15:dlblFieldTable>
                  <c15:showDataLabelsRange val="0"/>
                </c:ext>
                <c:ext xmlns:c16="http://schemas.microsoft.com/office/drawing/2014/chart" uri="{C3380CC4-5D6E-409C-BE32-E72D297353CC}">
                  <c16:uniqueId val="{00000028-2538-4310-8182-8DBBF10F1E7B}"/>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{B4F656C0-157D-417D-845F-DF010A40689B}</c15:txfldGUID>
                      <c15:f>Diagramm!$K$64</c15:f>
                      <c15:dlblFieldTableCache>
                        <c:ptCount val="1"/>
                      </c15:dlblFieldTableCache>
                    </c15:dlblFTEntry>
                  </c15:dlblFieldTable>
                  <c15:showDataLabelsRange val="0"/>
                </c:ext>
                <c:ext xmlns:c16="http://schemas.microsoft.com/office/drawing/2014/chart" uri="{C3380CC4-5D6E-409C-BE32-E72D297353CC}">
                  <c16:uniqueId val="{00000029-2538-4310-8182-8DBBF10F1E7B}"/>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{5F7336B3-D7EE-4818-BDAD-FC91EF9BE964}</c15:txfldGUID>
                      <c15:f>Diagramm!$K$65</c15:f>
                      <c15:dlblFieldTableCache>
                        <c:ptCount val="1"/>
                      </c15:dlblFieldTableCache>
                    </c15:dlblFTEntry>
                  </c15:dlblFieldTable>
                  <c15:showDataLabelsRange val="0"/>
                </c:ext>
                <c:ext xmlns:c16="http://schemas.microsoft.com/office/drawing/2014/chart" uri="{C3380CC4-5D6E-409C-BE32-E72D297353CC}">
                  <c16:uniqueId val="{0000002A-2538-4310-8182-8DBBF10F1E7B}"/>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{55BD730B-B757-4C05-9433-C5BC8A67CFD7}</c15:txfldGUID>
                      <c15:f>Diagramm!$K$66</c15:f>
                      <c15:dlblFieldTableCache>
                        <c:ptCount val="1"/>
                      </c15:dlblFieldTableCache>
                    </c15:dlblFTEntry>
                  </c15:dlblFieldTable>
                  <c15:showDataLabelsRange val="0"/>
                </c:ext>
                <c:ext xmlns:c16="http://schemas.microsoft.com/office/drawing/2014/chart" uri="{C3380CC4-5D6E-409C-BE32-E72D297353CC}">
                  <c16:uniqueId val="{0000002B-2538-4310-8182-8DBBF10F1E7B}"/>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{DFEE5A11-45D6-4B6F-AC06-8283AB06DC7C}</c15:txfldGUID>
                      <c15:f>Diagramm!$K$67</c15:f>
                      <c15:dlblFieldTableCache>
                        <c:ptCount val="1"/>
                      </c15:dlblFieldTableCache>
                    </c15:dlblFTEntry>
                  </c15:dlblFieldTable>
                  <c15:showDataLabelsRange val="0"/>
                </c:ext>
                <c:ext xmlns:c16="http://schemas.microsoft.com/office/drawing/2014/chart" uri="{C3380CC4-5D6E-409C-BE32-E72D297353CC}">
                  <c16:uniqueId val="{0000002C-2538-4310-8182-8DBBF10F1E7B}"/>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2538-4310-8182-8DBBF10F1E7B}"/>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{00D96AEF-4C11-4BEC-94D5-A14D28DFED07}</c15:txfldGUID>
                      <c15:f>Diagramm!$J$46</c15:f>
                      <c15:dlblFieldTableCache>
                        <c:ptCount val="1"/>
                      </c15:dlblFieldTableCache>
                    </c15:dlblFTEntry>
                  </c15:dlblFieldTable>
                  <c15:showDataLabelsRange val="0"/>
                </c:ext>
                <c:ext xmlns:c16="http://schemas.microsoft.com/office/drawing/2014/chart" uri="{C3380CC4-5D6E-409C-BE32-E72D297353CC}">
                  <c16:uniqueId val="{0000002E-2538-4310-8182-8DBBF10F1E7B}"/>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{FBF2F5EA-669D-47EF-A6B2-7ED68900C9B5}</c15:txfldGUID>
                      <c15:f>Diagramm!$J$47</c15:f>
                      <c15:dlblFieldTableCache>
                        <c:ptCount val="1"/>
                      </c15:dlblFieldTableCache>
                    </c15:dlblFTEntry>
                  </c15:dlblFieldTable>
                  <c15:showDataLabelsRange val="0"/>
                </c:ext>
                <c:ext xmlns:c16="http://schemas.microsoft.com/office/drawing/2014/chart" uri="{C3380CC4-5D6E-409C-BE32-E72D297353CC}">
                  <c16:uniqueId val="{0000002F-2538-4310-8182-8DBBF10F1E7B}"/>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{18F258D3-A5E3-41D9-8870-87934DE27BE2}</c15:txfldGUID>
                      <c15:f>Diagramm!$J$48</c15:f>
                      <c15:dlblFieldTableCache>
                        <c:ptCount val="1"/>
                      </c15:dlblFieldTableCache>
                    </c15:dlblFTEntry>
                  </c15:dlblFieldTable>
                  <c15:showDataLabelsRange val="0"/>
                </c:ext>
                <c:ext xmlns:c16="http://schemas.microsoft.com/office/drawing/2014/chart" uri="{C3380CC4-5D6E-409C-BE32-E72D297353CC}">
                  <c16:uniqueId val="{00000030-2538-4310-8182-8DBBF10F1E7B}"/>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{1363C52E-BFC4-4D2A-89CB-03C89BA9E339}</c15:txfldGUID>
                      <c15:f>Diagramm!$J$49</c15:f>
                      <c15:dlblFieldTableCache>
                        <c:ptCount val="1"/>
                      </c15:dlblFieldTableCache>
                    </c15:dlblFTEntry>
                  </c15:dlblFieldTable>
                  <c15:showDataLabelsRange val="0"/>
                </c:ext>
                <c:ext xmlns:c16="http://schemas.microsoft.com/office/drawing/2014/chart" uri="{C3380CC4-5D6E-409C-BE32-E72D297353CC}">
                  <c16:uniqueId val="{00000031-2538-4310-8182-8DBBF10F1E7B}"/>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{824062C4-EDAD-4A30-8A3D-BC9BD0018685}</c15:txfldGUID>
                      <c15:f>Diagramm!$J$50</c15:f>
                      <c15:dlblFieldTableCache>
                        <c:ptCount val="1"/>
                      </c15:dlblFieldTableCache>
                    </c15:dlblFTEntry>
                  </c15:dlblFieldTable>
                  <c15:showDataLabelsRange val="0"/>
                </c:ext>
                <c:ext xmlns:c16="http://schemas.microsoft.com/office/drawing/2014/chart" uri="{C3380CC4-5D6E-409C-BE32-E72D297353CC}">
                  <c16:uniqueId val="{00000032-2538-4310-8182-8DBBF10F1E7B}"/>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{FE07ACFD-E8A4-4AFB-A931-58F64A1B8506}</c15:txfldGUID>
                      <c15:f>Diagramm!$J$51</c15:f>
                      <c15:dlblFieldTableCache>
                        <c:ptCount val="1"/>
                      </c15:dlblFieldTableCache>
                    </c15:dlblFTEntry>
                  </c15:dlblFieldTable>
                  <c15:showDataLabelsRange val="0"/>
                </c:ext>
                <c:ext xmlns:c16="http://schemas.microsoft.com/office/drawing/2014/chart" uri="{C3380CC4-5D6E-409C-BE32-E72D297353CC}">
                  <c16:uniqueId val="{00000033-2538-4310-8182-8DBBF10F1E7B}"/>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{127064AC-F3B0-4D0D-8F1F-8F89961E5B18}</c15:txfldGUID>
                      <c15:f>Diagramm!$J$52</c15:f>
                      <c15:dlblFieldTableCache>
                        <c:ptCount val="1"/>
                      </c15:dlblFieldTableCache>
                    </c15:dlblFTEntry>
                  </c15:dlblFieldTable>
                  <c15:showDataLabelsRange val="0"/>
                </c:ext>
                <c:ext xmlns:c16="http://schemas.microsoft.com/office/drawing/2014/chart" uri="{C3380CC4-5D6E-409C-BE32-E72D297353CC}">
                  <c16:uniqueId val="{00000034-2538-4310-8182-8DBBF10F1E7B}"/>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{5AAE7D4B-ABC1-4DE2-A56E-DB978D659391}</c15:txfldGUID>
                      <c15:f>Diagramm!$J$53</c15:f>
                      <c15:dlblFieldTableCache>
                        <c:ptCount val="1"/>
                      </c15:dlblFieldTableCache>
                    </c15:dlblFTEntry>
                  </c15:dlblFieldTable>
                  <c15:showDataLabelsRange val="0"/>
                </c:ext>
                <c:ext xmlns:c16="http://schemas.microsoft.com/office/drawing/2014/chart" uri="{C3380CC4-5D6E-409C-BE32-E72D297353CC}">
                  <c16:uniqueId val="{00000035-2538-4310-8182-8DBBF10F1E7B}"/>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{E6A89805-BB8C-4B70-A653-B8434D90FA76}</c15:txfldGUID>
                      <c15:f>Diagramm!$J$54</c15:f>
                      <c15:dlblFieldTableCache>
                        <c:ptCount val="1"/>
                      </c15:dlblFieldTableCache>
                    </c15:dlblFTEntry>
                  </c15:dlblFieldTable>
                  <c15:showDataLabelsRange val="0"/>
                </c:ext>
                <c:ext xmlns:c16="http://schemas.microsoft.com/office/drawing/2014/chart" uri="{C3380CC4-5D6E-409C-BE32-E72D297353CC}">
                  <c16:uniqueId val="{00000036-2538-4310-8182-8DBBF10F1E7B}"/>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{1448A9B8-99A3-4FCC-AC2D-0515DA732B0F}</c15:txfldGUID>
                      <c15:f>Diagramm!$J$55</c15:f>
                      <c15:dlblFieldTableCache>
                        <c:ptCount val="1"/>
                      </c15:dlblFieldTableCache>
                    </c15:dlblFTEntry>
                  </c15:dlblFieldTable>
                  <c15:showDataLabelsRange val="0"/>
                </c:ext>
                <c:ext xmlns:c16="http://schemas.microsoft.com/office/drawing/2014/chart" uri="{C3380CC4-5D6E-409C-BE32-E72D297353CC}">
                  <c16:uniqueId val="{00000037-2538-4310-8182-8DBBF10F1E7B}"/>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{E5D0BBDD-6C7A-41A6-8E72-B8EC8CAD1581}</c15:txfldGUID>
                      <c15:f>Diagramm!$J$56</c15:f>
                      <c15:dlblFieldTableCache>
                        <c:ptCount val="1"/>
                      </c15:dlblFieldTableCache>
                    </c15:dlblFTEntry>
                  </c15:dlblFieldTable>
                  <c15:showDataLabelsRange val="0"/>
                </c:ext>
                <c:ext xmlns:c16="http://schemas.microsoft.com/office/drawing/2014/chart" uri="{C3380CC4-5D6E-409C-BE32-E72D297353CC}">
                  <c16:uniqueId val="{00000038-2538-4310-8182-8DBBF10F1E7B}"/>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{1ADB16E5-573A-4FBE-BC99-B9ED04481D1C}</c15:txfldGUID>
                      <c15:f>Diagramm!$J$57</c15:f>
                      <c15:dlblFieldTableCache>
                        <c:ptCount val="1"/>
                      </c15:dlblFieldTableCache>
                    </c15:dlblFTEntry>
                  </c15:dlblFieldTable>
                  <c15:showDataLabelsRange val="0"/>
                </c:ext>
                <c:ext xmlns:c16="http://schemas.microsoft.com/office/drawing/2014/chart" uri="{C3380CC4-5D6E-409C-BE32-E72D297353CC}">
                  <c16:uniqueId val="{00000039-2538-4310-8182-8DBBF10F1E7B}"/>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{97E5A509-C8A2-44BF-BE57-252FD6DA626A}</c15:txfldGUID>
                      <c15:f>Diagramm!$J$58</c15:f>
                      <c15:dlblFieldTableCache>
                        <c:ptCount val="1"/>
                      </c15:dlblFieldTableCache>
                    </c15:dlblFTEntry>
                  </c15:dlblFieldTable>
                  <c15:showDataLabelsRange val="0"/>
                </c:ext>
                <c:ext xmlns:c16="http://schemas.microsoft.com/office/drawing/2014/chart" uri="{C3380CC4-5D6E-409C-BE32-E72D297353CC}">
                  <c16:uniqueId val="{0000003A-2538-4310-8182-8DBBF10F1E7B}"/>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{E8D02967-2BA7-4D29-AE0D-AF2A5BD4DCF3}</c15:txfldGUID>
                      <c15:f>Diagramm!$J$59</c15:f>
                      <c15:dlblFieldTableCache>
                        <c:ptCount val="1"/>
                      </c15:dlblFieldTableCache>
                    </c15:dlblFTEntry>
                  </c15:dlblFieldTable>
                  <c15:showDataLabelsRange val="0"/>
                </c:ext>
                <c:ext xmlns:c16="http://schemas.microsoft.com/office/drawing/2014/chart" uri="{C3380CC4-5D6E-409C-BE32-E72D297353CC}">
                  <c16:uniqueId val="{0000003B-2538-4310-8182-8DBBF10F1E7B}"/>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{41E036BF-7402-4768-808B-8847F808CA67}</c15:txfldGUID>
                      <c15:f>Diagramm!$J$60</c15:f>
                      <c15:dlblFieldTableCache>
                        <c:ptCount val="1"/>
                      </c15:dlblFieldTableCache>
                    </c15:dlblFTEntry>
                  </c15:dlblFieldTable>
                  <c15:showDataLabelsRange val="0"/>
                </c:ext>
                <c:ext xmlns:c16="http://schemas.microsoft.com/office/drawing/2014/chart" uri="{C3380CC4-5D6E-409C-BE32-E72D297353CC}">
                  <c16:uniqueId val="{0000003C-2538-4310-8182-8DBBF10F1E7B}"/>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{C33D8E74-726C-473A-99A4-8FD7F2FA514F}</c15:txfldGUID>
                      <c15:f>Diagramm!$J$61</c15:f>
                      <c15:dlblFieldTableCache>
                        <c:ptCount val="1"/>
                      </c15:dlblFieldTableCache>
                    </c15:dlblFTEntry>
                  </c15:dlblFieldTable>
                  <c15:showDataLabelsRange val="0"/>
                </c:ext>
                <c:ext xmlns:c16="http://schemas.microsoft.com/office/drawing/2014/chart" uri="{C3380CC4-5D6E-409C-BE32-E72D297353CC}">
                  <c16:uniqueId val="{0000003D-2538-4310-8182-8DBBF10F1E7B}"/>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{20957D84-07AA-49C6-829F-8B9EC44396E5}</c15:txfldGUID>
                      <c15:f>Diagramm!$J$62</c15:f>
                      <c15:dlblFieldTableCache>
                        <c:ptCount val="1"/>
                      </c15:dlblFieldTableCache>
                    </c15:dlblFTEntry>
                  </c15:dlblFieldTable>
                  <c15:showDataLabelsRange val="0"/>
                </c:ext>
                <c:ext xmlns:c16="http://schemas.microsoft.com/office/drawing/2014/chart" uri="{C3380CC4-5D6E-409C-BE32-E72D297353CC}">
                  <c16:uniqueId val="{0000003E-2538-4310-8182-8DBBF10F1E7B}"/>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{58C35714-7FC5-4418-B0CA-E82890C918B8}</c15:txfldGUID>
                      <c15:f>Diagramm!$J$63</c15:f>
                      <c15:dlblFieldTableCache>
                        <c:ptCount val="1"/>
                      </c15:dlblFieldTableCache>
                    </c15:dlblFTEntry>
                  </c15:dlblFieldTable>
                  <c15:showDataLabelsRange val="0"/>
                </c:ext>
                <c:ext xmlns:c16="http://schemas.microsoft.com/office/drawing/2014/chart" uri="{C3380CC4-5D6E-409C-BE32-E72D297353CC}">
                  <c16:uniqueId val="{0000003F-2538-4310-8182-8DBBF10F1E7B}"/>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{E3842CF3-24DB-4AE3-9C77-E86D4EF09221}</c15:txfldGUID>
                      <c15:f>Diagramm!$J$64</c15:f>
                      <c15:dlblFieldTableCache>
                        <c:ptCount val="1"/>
                      </c15:dlblFieldTableCache>
                    </c15:dlblFTEntry>
                  </c15:dlblFieldTable>
                  <c15:showDataLabelsRange val="0"/>
                </c:ext>
                <c:ext xmlns:c16="http://schemas.microsoft.com/office/drawing/2014/chart" uri="{C3380CC4-5D6E-409C-BE32-E72D297353CC}">
                  <c16:uniqueId val="{00000040-2538-4310-8182-8DBBF10F1E7B}"/>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{9098D6ED-4BE1-4FDE-AE83-B4014DED3F48}</c15:txfldGUID>
                      <c15:f>Diagramm!$J$65</c15:f>
                      <c15:dlblFieldTableCache>
                        <c:ptCount val="1"/>
                      </c15:dlblFieldTableCache>
                    </c15:dlblFTEntry>
                  </c15:dlblFieldTable>
                  <c15:showDataLabelsRange val="0"/>
                </c:ext>
                <c:ext xmlns:c16="http://schemas.microsoft.com/office/drawing/2014/chart" uri="{C3380CC4-5D6E-409C-BE32-E72D297353CC}">
                  <c16:uniqueId val="{00000041-2538-4310-8182-8DBBF10F1E7B}"/>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{07B4377A-3A35-4DF7-8C72-67EB8AE65058}</c15:txfldGUID>
                      <c15:f>Diagramm!$J$66</c15:f>
                      <c15:dlblFieldTableCache>
                        <c:ptCount val="1"/>
                      </c15:dlblFieldTableCache>
                    </c15:dlblFTEntry>
                  </c15:dlblFieldTable>
                  <c15:showDataLabelsRange val="0"/>
                </c:ext>
                <c:ext xmlns:c16="http://schemas.microsoft.com/office/drawing/2014/chart" uri="{C3380CC4-5D6E-409C-BE32-E72D297353CC}">
                  <c16:uniqueId val="{00000042-2538-4310-8182-8DBBF10F1E7B}"/>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{57FD795A-3357-48BA-85DE-6EB6A949CE23}</c15:txfldGUID>
                      <c15:f>Diagramm!$J$67</c15:f>
                      <c15:dlblFieldTableCache>
                        <c:ptCount val="1"/>
                      </c15:dlblFieldTableCache>
                    </c15:dlblFTEntry>
                  </c15:dlblFieldTable>
                  <c15:showDataLabelsRange val="0"/>
                </c:ext>
                <c:ext xmlns:c16="http://schemas.microsoft.com/office/drawing/2014/chart" uri="{C3380CC4-5D6E-409C-BE32-E72D297353CC}">
                  <c16:uniqueId val="{00000043-2538-4310-8182-8DBBF10F1E7B}"/>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2538-4310-8182-8DBBF10F1E7B}"/>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35E2-427B-B462-9672985EB13C}"/>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35E2-427B-B462-9672985EB13C}"/>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35E2-427B-B462-9672985EB13C}"/>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35E2-427B-B462-9672985EB13C}"/>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35E2-427B-B462-9672985EB13C}"/>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35E2-427B-B462-9672985EB13C}"/>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35E2-427B-B462-9672985EB13C}"/>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35E2-427B-B462-9672985EB13C}"/>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35E2-427B-B462-9672985EB13C}"/>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35E2-427B-B462-9672985EB13C}"/>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35E2-427B-B462-9672985EB13C}"/>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35E2-427B-B462-9672985EB13C}"/>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35E2-427B-B462-9672985EB13C}"/>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35E2-427B-B462-9672985EB13C}"/>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35E2-427B-B462-9672985EB13C}"/>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35E2-427B-B462-9672985EB13C}"/>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35E2-427B-B462-9672985EB13C}"/>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35E2-427B-B462-9672985EB13C}"/>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35E2-427B-B462-9672985EB13C}"/>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35E2-427B-B462-9672985EB13C}"/>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35E2-427B-B462-9672985EB13C}"/>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35E2-427B-B462-9672985EB13C}"/>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35E2-427B-B462-9672985EB13C}"/>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35E2-427B-B462-9672985EB13C}"/>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35E2-427B-B462-9672985EB13C}"/>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35E2-427B-B462-9672985EB13C}"/>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35E2-427B-B462-9672985EB13C}"/>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35E2-427B-B462-9672985EB13C}"/>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35E2-427B-B462-9672985EB13C}"/>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35E2-427B-B462-9672985EB13C}"/>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35E2-427B-B462-9672985EB13C}"/>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35E2-427B-B462-9672985EB13C}"/>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35E2-427B-B462-9672985EB13C}"/>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35E2-427B-B462-9672985EB13C}"/>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35E2-427B-B462-9672985EB13C}"/>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35E2-427B-B462-9672985EB13C}"/>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35E2-427B-B462-9672985EB13C}"/>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35E2-427B-B462-9672985EB13C}"/>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35E2-427B-B462-9672985EB13C}"/>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35E2-427B-B462-9672985EB13C}"/>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35E2-427B-B462-9672985EB13C}"/>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35E2-427B-B462-9672985EB13C}"/>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35E2-427B-B462-9672985EB13C}"/>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35E2-427B-B462-9672985EB13C}"/>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35E2-427B-B462-9672985EB13C}"/>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35E2-427B-B462-9672985EB13C}"/>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35E2-427B-B462-9672985EB13C}"/>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35E2-427B-B462-9672985EB13C}"/>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35E2-427B-B462-9672985EB13C}"/>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35E2-427B-B462-9672985EB13C}"/>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35E2-427B-B462-9672985EB13C}"/>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35E2-427B-B462-9672985EB13C}"/>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35E2-427B-B462-9672985EB13C}"/>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35E2-427B-B462-9672985EB13C}"/>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35E2-427B-B462-9672985EB13C}"/>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35E2-427B-B462-9672985EB13C}"/>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35E2-427B-B462-9672985EB13C}"/>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35E2-427B-B462-9672985EB13C}"/>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35E2-427B-B462-9672985EB13C}"/>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35E2-427B-B462-9672985EB13C}"/>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35E2-427B-B462-9672985EB13C}"/>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35E2-427B-B462-9672985EB13C}"/>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35E2-427B-B462-9672985EB13C}"/>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35E2-427B-B462-9672985EB13C}"/>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35E2-427B-B462-9672985EB13C}"/>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35E2-427B-B462-9672985EB13C}"/>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35E2-427B-B462-9672985EB13C}"/>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35E2-427B-B462-9672985EB13C}"/>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35E2-427B-B462-9672985EB13C}"/>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101.37253104807296</c:v>
                </c:pt>
                <c:pt idx="2">
                  <c:v>103.43018193483343</c:v>
                </c:pt>
                <c:pt idx="3">
                  <c:v>102.4288529398286</c:v>
                </c:pt>
                <c:pt idx="4">
                  <c:v>103.2652032445809</c:v>
                </c:pt>
                <c:pt idx="5">
                  <c:v>104.55066220613172</c:v>
                </c:pt>
                <c:pt idx="6">
                  <c:v>107.05742174969066</c:v>
                </c:pt>
                <c:pt idx="7">
                  <c:v>106.03317904770633</c:v>
                </c:pt>
                <c:pt idx="8">
                  <c:v>107.08950093946198</c:v>
                </c:pt>
                <c:pt idx="9">
                  <c:v>108.42307868566976</c:v>
                </c:pt>
                <c:pt idx="10">
                  <c:v>111.09481691948125</c:v>
                </c:pt>
                <c:pt idx="11">
                  <c:v>110.30658539938591</c:v>
                </c:pt>
                <c:pt idx="12">
                  <c:v>111.33311947206819</c:v>
                </c:pt>
                <c:pt idx="13">
                  <c:v>112.2634159754365</c:v>
                </c:pt>
                <c:pt idx="14">
                  <c:v>114.61894505293067</c:v>
                </c:pt>
                <c:pt idx="15">
                  <c:v>114.18129324962192</c:v>
                </c:pt>
                <c:pt idx="16">
                  <c:v>115.50341414233995</c:v>
                </c:pt>
                <c:pt idx="17">
                  <c:v>116.99738783740435</c:v>
                </c:pt>
                <c:pt idx="18">
                  <c:v>119.49039915677557</c:v>
                </c:pt>
                <c:pt idx="19">
                  <c:v>118.88089455112048</c:v>
                </c:pt>
                <c:pt idx="20">
                  <c:v>119.1306539571972</c:v>
                </c:pt>
                <c:pt idx="21">
                  <c:v>120.14343980569176</c:v>
                </c:pt>
                <c:pt idx="22">
                  <c:v>122.39356583108014</c:v>
                </c:pt>
                <c:pt idx="23">
                  <c:v>121.13102057650886</c:v>
                </c:pt>
                <c:pt idx="24">
                  <c:v>121.24788048210439</c:v>
                </c:pt>
              </c:numCache>
            </c:numRef>
          </c:val>
          <c:smooth val="0"/>
          <c:extLst>
            <c:ext xmlns:c16="http://schemas.microsoft.com/office/drawing/2014/chart" uri="{C3380CC4-5D6E-409C-BE32-E72D297353CC}">
              <c16:uniqueId val="{00000000-9069-493D-94C7-D8E44360D990}"/>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103.8513907800039</c:v>
                </c:pt>
                <c:pt idx="2">
                  <c:v>105.52421707838941</c:v>
                </c:pt>
                <c:pt idx="3">
                  <c:v>103.30674965959929</c:v>
                </c:pt>
                <c:pt idx="4">
                  <c:v>103.01497763081113</c:v>
                </c:pt>
                <c:pt idx="5">
                  <c:v>106.55514491344096</c:v>
                </c:pt>
                <c:pt idx="6">
                  <c:v>108.69480645788757</c:v>
                </c:pt>
                <c:pt idx="7">
                  <c:v>107.02198015950204</c:v>
                </c:pt>
                <c:pt idx="8">
                  <c:v>108.50029177202877</c:v>
                </c:pt>
                <c:pt idx="9">
                  <c:v>112.66290604940671</c:v>
                </c:pt>
                <c:pt idx="10">
                  <c:v>116.96168060688581</c:v>
                </c:pt>
                <c:pt idx="11">
                  <c:v>116.78661738961291</c:v>
                </c:pt>
                <c:pt idx="12">
                  <c:v>118.24547753355378</c:v>
                </c:pt>
                <c:pt idx="13">
                  <c:v>122.56370355961874</c:v>
                </c:pt>
                <c:pt idx="14">
                  <c:v>123.86695195487259</c:v>
                </c:pt>
                <c:pt idx="15">
                  <c:v>123.38066524022564</c:v>
                </c:pt>
                <c:pt idx="16">
                  <c:v>124.54775335537833</c:v>
                </c:pt>
                <c:pt idx="17">
                  <c:v>129.17720287881735</c:v>
                </c:pt>
                <c:pt idx="18">
                  <c:v>130.20813071386891</c:v>
                </c:pt>
                <c:pt idx="19">
                  <c:v>129.07994553588796</c:v>
                </c:pt>
                <c:pt idx="20">
                  <c:v>129.25500875316087</c:v>
                </c:pt>
                <c:pt idx="21">
                  <c:v>134.25403617973157</c:v>
                </c:pt>
                <c:pt idx="22">
                  <c:v>136.6271153472087</c:v>
                </c:pt>
                <c:pt idx="23">
                  <c:v>135.03209492316671</c:v>
                </c:pt>
                <c:pt idx="24">
                  <c:v>132.28943785255785</c:v>
                </c:pt>
              </c:numCache>
            </c:numRef>
          </c:val>
          <c:smooth val="0"/>
          <c:extLst>
            <c:ext xmlns:c16="http://schemas.microsoft.com/office/drawing/2014/chart" uri="{C3380CC4-5D6E-409C-BE32-E72D297353CC}">
              <c16:uniqueId val="{00000001-9069-493D-94C7-D8E44360D990}"/>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102.17314278965395</c:v>
                </c:pt>
                <c:pt idx="2">
                  <c:v>102.1022794378174</c:v>
                </c:pt>
                <c:pt idx="3">
                  <c:v>103.59040982638479</c:v>
                </c:pt>
                <c:pt idx="4">
                  <c:v>100.57871737333176</c:v>
                </c:pt>
                <c:pt idx="5">
                  <c:v>100.8503602220385</c:v>
                </c:pt>
                <c:pt idx="6">
                  <c:v>99.338608716192283</c:v>
                </c:pt>
                <c:pt idx="7">
                  <c:v>99.114208102043222</c:v>
                </c:pt>
                <c:pt idx="8">
                  <c:v>97.850478327624899</c:v>
                </c:pt>
                <c:pt idx="9">
                  <c:v>99.551198771701905</c:v>
                </c:pt>
                <c:pt idx="10">
                  <c:v>98.748080784221088</c:v>
                </c:pt>
                <c:pt idx="11">
                  <c:v>98.145742293610482</c:v>
                </c:pt>
                <c:pt idx="12">
                  <c:v>98.346521790480693</c:v>
                </c:pt>
                <c:pt idx="13">
                  <c:v>100.07086335183655</c:v>
                </c:pt>
                <c:pt idx="14">
                  <c:v>100.31888508326443</c:v>
                </c:pt>
                <c:pt idx="15">
                  <c:v>100.66139128380773</c:v>
                </c:pt>
                <c:pt idx="16">
                  <c:v>99.03153419156726</c:v>
                </c:pt>
                <c:pt idx="17">
                  <c:v>100.03543167591826</c:v>
                </c:pt>
                <c:pt idx="18">
                  <c:v>98.677217432384552</c:v>
                </c:pt>
                <c:pt idx="19">
                  <c:v>98.181173969528757</c:v>
                </c:pt>
                <c:pt idx="20">
                  <c:v>97.248139837014293</c:v>
                </c:pt>
                <c:pt idx="21">
                  <c:v>98.452816818235505</c:v>
                </c:pt>
                <c:pt idx="22">
                  <c:v>97.44891933388449</c:v>
                </c:pt>
                <c:pt idx="23">
                  <c:v>96.858391401913309</c:v>
                </c:pt>
                <c:pt idx="24">
                  <c:v>94.413605763552624</c:v>
                </c:pt>
              </c:numCache>
            </c:numRef>
          </c:val>
          <c:smooth val="0"/>
          <c:extLst>
            <c:ext xmlns:c16="http://schemas.microsoft.com/office/drawing/2014/chart" uri="{C3380CC4-5D6E-409C-BE32-E72D297353CC}">
              <c16:uniqueId val="{00000002-9069-493D-94C7-D8E44360D990}"/>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9069-493D-94C7-D8E44360D990}"/>
                </c:ext>
              </c:extLst>
            </c:dLbl>
            <c:dLbl>
              <c:idx val="1"/>
              <c:delete val="1"/>
              <c:extLst>
                <c:ext xmlns:c15="http://schemas.microsoft.com/office/drawing/2012/chart" uri="{CE6537A1-D6FC-4f65-9D91-7224C49458BB}"/>
                <c:ext xmlns:c16="http://schemas.microsoft.com/office/drawing/2014/chart" uri="{C3380CC4-5D6E-409C-BE32-E72D297353CC}">
                  <c16:uniqueId val="{00000004-9069-493D-94C7-D8E44360D990}"/>
                </c:ext>
              </c:extLst>
            </c:dLbl>
            <c:dLbl>
              <c:idx val="2"/>
              <c:delete val="1"/>
              <c:extLst>
                <c:ext xmlns:c15="http://schemas.microsoft.com/office/drawing/2012/chart" uri="{CE6537A1-D6FC-4f65-9D91-7224C49458BB}"/>
                <c:ext xmlns:c16="http://schemas.microsoft.com/office/drawing/2014/chart" uri="{C3380CC4-5D6E-409C-BE32-E72D297353CC}">
                  <c16:uniqueId val="{00000005-9069-493D-94C7-D8E44360D990}"/>
                </c:ext>
              </c:extLst>
            </c:dLbl>
            <c:dLbl>
              <c:idx val="3"/>
              <c:delete val="1"/>
              <c:extLst>
                <c:ext xmlns:c15="http://schemas.microsoft.com/office/drawing/2012/chart" uri="{CE6537A1-D6FC-4f65-9D91-7224C49458BB}"/>
                <c:ext xmlns:c16="http://schemas.microsoft.com/office/drawing/2014/chart" uri="{C3380CC4-5D6E-409C-BE32-E72D297353CC}">
                  <c16:uniqueId val="{00000006-9069-493D-94C7-D8E44360D990}"/>
                </c:ext>
              </c:extLst>
            </c:dLbl>
            <c:dLbl>
              <c:idx val="4"/>
              <c:delete val="1"/>
              <c:extLst>
                <c:ext xmlns:c15="http://schemas.microsoft.com/office/drawing/2012/chart" uri="{CE6537A1-D6FC-4f65-9D91-7224C49458BB}"/>
                <c:ext xmlns:c16="http://schemas.microsoft.com/office/drawing/2014/chart" uri="{C3380CC4-5D6E-409C-BE32-E72D297353CC}">
                  <c16:uniqueId val="{00000007-9069-493D-94C7-D8E44360D990}"/>
                </c:ext>
              </c:extLst>
            </c:dLbl>
            <c:dLbl>
              <c:idx val="5"/>
              <c:delete val="1"/>
              <c:extLst>
                <c:ext xmlns:c15="http://schemas.microsoft.com/office/drawing/2012/chart" uri="{CE6537A1-D6FC-4f65-9D91-7224C49458BB}"/>
                <c:ext xmlns:c16="http://schemas.microsoft.com/office/drawing/2014/chart" uri="{C3380CC4-5D6E-409C-BE32-E72D297353CC}">
                  <c16:uniqueId val="{00000008-9069-493D-94C7-D8E44360D990}"/>
                </c:ext>
              </c:extLst>
            </c:dLbl>
            <c:dLbl>
              <c:idx val="6"/>
              <c:delete val="1"/>
              <c:extLst>
                <c:ext xmlns:c15="http://schemas.microsoft.com/office/drawing/2012/chart" uri="{CE6537A1-D6FC-4f65-9D91-7224C49458BB}"/>
                <c:ext xmlns:c16="http://schemas.microsoft.com/office/drawing/2014/chart" uri="{C3380CC4-5D6E-409C-BE32-E72D297353CC}">
                  <c16:uniqueId val="{00000009-9069-493D-94C7-D8E44360D990}"/>
                </c:ext>
              </c:extLst>
            </c:dLbl>
            <c:dLbl>
              <c:idx val="7"/>
              <c:delete val="1"/>
              <c:extLst>
                <c:ext xmlns:c15="http://schemas.microsoft.com/office/drawing/2012/chart" uri="{CE6537A1-D6FC-4f65-9D91-7224C49458BB}"/>
                <c:ext xmlns:c16="http://schemas.microsoft.com/office/drawing/2014/chart" uri="{C3380CC4-5D6E-409C-BE32-E72D297353CC}">
                  <c16:uniqueId val="{0000000A-9069-493D-94C7-D8E44360D990}"/>
                </c:ext>
              </c:extLst>
            </c:dLbl>
            <c:dLbl>
              <c:idx val="8"/>
              <c:delete val="1"/>
              <c:extLst>
                <c:ext xmlns:c15="http://schemas.microsoft.com/office/drawing/2012/chart" uri="{CE6537A1-D6FC-4f65-9D91-7224C49458BB}"/>
                <c:ext xmlns:c16="http://schemas.microsoft.com/office/drawing/2014/chart" uri="{C3380CC4-5D6E-409C-BE32-E72D297353CC}">
                  <c16:uniqueId val="{0000000B-9069-493D-94C7-D8E44360D990}"/>
                </c:ext>
              </c:extLst>
            </c:dLbl>
            <c:dLbl>
              <c:idx val="9"/>
              <c:delete val="1"/>
              <c:extLst>
                <c:ext xmlns:c15="http://schemas.microsoft.com/office/drawing/2012/chart" uri="{CE6537A1-D6FC-4f65-9D91-7224C49458BB}"/>
                <c:ext xmlns:c16="http://schemas.microsoft.com/office/drawing/2014/chart" uri="{C3380CC4-5D6E-409C-BE32-E72D297353CC}">
                  <c16:uniqueId val="{0000000C-9069-493D-94C7-D8E44360D990}"/>
                </c:ext>
              </c:extLst>
            </c:dLbl>
            <c:dLbl>
              <c:idx val="10"/>
              <c:delete val="1"/>
              <c:extLst>
                <c:ext xmlns:c15="http://schemas.microsoft.com/office/drawing/2012/chart" uri="{CE6537A1-D6FC-4f65-9D91-7224C49458BB}"/>
                <c:ext xmlns:c16="http://schemas.microsoft.com/office/drawing/2014/chart" uri="{C3380CC4-5D6E-409C-BE32-E72D297353CC}">
                  <c16:uniqueId val="{0000000D-9069-493D-94C7-D8E44360D990}"/>
                </c:ext>
              </c:extLst>
            </c:dLbl>
            <c:dLbl>
              <c:idx val="11"/>
              <c:delete val="1"/>
              <c:extLst>
                <c:ext xmlns:c15="http://schemas.microsoft.com/office/drawing/2012/chart" uri="{CE6537A1-D6FC-4f65-9D91-7224C49458BB}"/>
                <c:ext xmlns:c16="http://schemas.microsoft.com/office/drawing/2014/chart" uri="{C3380CC4-5D6E-409C-BE32-E72D297353CC}">
                  <c16:uniqueId val="{0000000E-9069-493D-94C7-D8E44360D990}"/>
                </c:ext>
              </c:extLst>
            </c:dLbl>
            <c:dLbl>
              <c:idx val="12"/>
              <c:delete val="1"/>
              <c:extLst>
                <c:ext xmlns:c15="http://schemas.microsoft.com/office/drawing/2012/chart" uri="{CE6537A1-D6FC-4f65-9D91-7224C49458BB}"/>
                <c:ext xmlns:c16="http://schemas.microsoft.com/office/drawing/2014/chart" uri="{C3380CC4-5D6E-409C-BE32-E72D297353CC}">
                  <c16:uniqueId val="{0000000F-9069-493D-94C7-D8E44360D990}"/>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9069-493D-94C7-D8E44360D990}"/>
                </c:ext>
              </c:extLst>
            </c:dLbl>
            <c:dLbl>
              <c:idx val="14"/>
              <c:delete val="1"/>
              <c:extLst>
                <c:ext xmlns:c15="http://schemas.microsoft.com/office/drawing/2012/chart" uri="{CE6537A1-D6FC-4f65-9D91-7224C49458BB}"/>
                <c:ext xmlns:c16="http://schemas.microsoft.com/office/drawing/2014/chart" uri="{C3380CC4-5D6E-409C-BE32-E72D297353CC}">
                  <c16:uniqueId val="{00000011-9069-493D-94C7-D8E44360D990}"/>
                </c:ext>
              </c:extLst>
            </c:dLbl>
            <c:dLbl>
              <c:idx val="15"/>
              <c:delete val="1"/>
              <c:extLst>
                <c:ext xmlns:c15="http://schemas.microsoft.com/office/drawing/2012/chart" uri="{CE6537A1-D6FC-4f65-9D91-7224C49458BB}"/>
                <c:ext xmlns:c16="http://schemas.microsoft.com/office/drawing/2014/chart" uri="{C3380CC4-5D6E-409C-BE32-E72D297353CC}">
                  <c16:uniqueId val="{00000012-9069-493D-94C7-D8E44360D990}"/>
                </c:ext>
              </c:extLst>
            </c:dLbl>
            <c:dLbl>
              <c:idx val="16"/>
              <c:delete val="1"/>
              <c:extLst>
                <c:ext xmlns:c15="http://schemas.microsoft.com/office/drawing/2012/chart" uri="{CE6537A1-D6FC-4f65-9D91-7224C49458BB}"/>
                <c:ext xmlns:c16="http://schemas.microsoft.com/office/drawing/2014/chart" uri="{C3380CC4-5D6E-409C-BE32-E72D297353CC}">
                  <c16:uniqueId val="{00000013-9069-493D-94C7-D8E44360D990}"/>
                </c:ext>
              </c:extLst>
            </c:dLbl>
            <c:dLbl>
              <c:idx val="17"/>
              <c:delete val="1"/>
              <c:extLst>
                <c:ext xmlns:c15="http://schemas.microsoft.com/office/drawing/2012/chart" uri="{CE6537A1-D6FC-4f65-9D91-7224C49458BB}"/>
                <c:ext xmlns:c16="http://schemas.microsoft.com/office/drawing/2014/chart" uri="{C3380CC4-5D6E-409C-BE32-E72D297353CC}">
                  <c16:uniqueId val="{00000014-9069-493D-94C7-D8E44360D990}"/>
                </c:ext>
              </c:extLst>
            </c:dLbl>
            <c:dLbl>
              <c:idx val="18"/>
              <c:delete val="1"/>
              <c:extLst>
                <c:ext xmlns:c15="http://schemas.microsoft.com/office/drawing/2012/chart" uri="{CE6537A1-D6FC-4f65-9D91-7224C49458BB}"/>
                <c:ext xmlns:c16="http://schemas.microsoft.com/office/drawing/2014/chart" uri="{C3380CC4-5D6E-409C-BE32-E72D297353CC}">
                  <c16:uniqueId val="{00000015-9069-493D-94C7-D8E44360D990}"/>
                </c:ext>
              </c:extLst>
            </c:dLbl>
            <c:dLbl>
              <c:idx val="19"/>
              <c:delete val="1"/>
              <c:extLst>
                <c:ext xmlns:c15="http://schemas.microsoft.com/office/drawing/2012/chart" uri="{CE6537A1-D6FC-4f65-9D91-7224C49458BB}"/>
                <c:ext xmlns:c16="http://schemas.microsoft.com/office/drawing/2014/chart" uri="{C3380CC4-5D6E-409C-BE32-E72D297353CC}">
                  <c16:uniqueId val="{00000016-9069-493D-94C7-D8E44360D990}"/>
                </c:ext>
              </c:extLst>
            </c:dLbl>
            <c:dLbl>
              <c:idx val="20"/>
              <c:delete val="1"/>
              <c:extLst>
                <c:ext xmlns:c15="http://schemas.microsoft.com/office/drawing/2012/chart" uri="{CE6537A1-D6FC-4f65-9D91-7224C49458BB}"/>
                <c:ext xmlns:c16="http://schemas.microsoft.com/office/drawing/2014/chart" uri="{C3380CC4-5D6E-409C-BE32-E72D297353CC}">
                  <c16:uniqueId val="{00000017-9069-493D-94C7-D8E44360D990}"/>
                </c:ext>
              </c:extLst>
            </c:dLbl>
            <c:dLbl>
              <c:idx val="21"/>
              <c:delete val="1"/>
              <c:extLst>
                <c:ext xmlns:c15="http://schemas.microsoft.com/office/drawing/2012/chart" uri="{CE6537A1-D6FC-4f65-9D91-7224C49458BB}"/>
                <c:ext xmlns:c16="http://schemas.microsoft.com/office/drawing/2014/chart" uri="{C3380CC4-5D6E-409C-BE32-E72D297353CC}">
                  <c16:uniqueId val="{00000018-9069-493D-94C7-D8E44360D990}"/>
                </c:ext>
              </c:extLst>
            </c:dLbl>
            <c:dLbl>
              <c:idx val="22"/>
              <c:delete val="1"/>
              <c:extLst>
                <c:ext xmlns:c15="http://schemas.microsoft.com/office/drawing/2012/chart" uri="{CE6537A1-D6FC-4f65-9D91-7224C49458BB}"/>
                <c:ext xmlns:c16="http://schemas.microsoft.com/office/drawing/2014/chart" uri="{C3380CC4-5D6E-409C-BE32-E72D297353CC}">
                  <c16:uniqueId val="{00000019-9069-493D-94C7-D8E44360D990}"/>
                </c:ext>
              </c:extLst>
            </c:dLbl>
            <c:dLbl>
              <c:idx val="23"/>
              <c:delete val="1"/>
              <c:extLst>
                <c:ext xmlns:c15="http://schemas.microsoft.com/office/drawing/2012/chart" uri="{CE6537A1-D6FC-4f65-9D91-7224C49458BB}"/>
                <c:ext xmlns:c16="http://schemas.microsoft.com/office/drawing/2014/chart" uri="{C3380CC4-5D6E-409C-BE32-E72D297353CC}">
                  <c16:uniqueId val="{0000001A-9069-493D-94C7-D8E44360D990}"/>
                </c:ext>
              </c:extLst>
            </c:dLbl>
            <c:dLbl>
              <c:idx val="24"/>
              <c:delete val="1"/>
              <c:extLst>
                <c:ext xmlns:c15="http://schemas.microsoft.com/office/drawing/2012/chart" uri="{CE6537A1-D6FC-4f65-9D91-7224C49458BB}"/>
                <c:ext xmlns:c16="http://schemas.microsoft.com/office/drawing/2014/chart" uri="{C3380CC4-5D6E-409C-BE32-E72D297353CC}">
                  <c16:uniqueId val="{0000001B-9069-493D-94C7-D8E44360D990}"/>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9069-493D-94C7-D8E44360D990}"/>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Unterallgäu (09778)</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704850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66" t="s">
        <v>97</v>
      </c>
      <c r="F8" s="566" t="s">
        <v>98</v>
      </c>
      <c r="G8" s="566" t="s">
        <v>99</v>
      </c>
      <c r="H8" s="566" t="s">
        <v>100</v>
      </c>
      <c r="I8" s="566" t="s">
        <v>101</v>
      </c>
      <c r="J8" s="590"/>
      <c r="K8" s="591"/>
    </row>
    <row r="9" spans="1:255" ht="12" customHeight="1" x14ac:dyDescent="0.2">
      <c r="A9" s="578"/>
      <c r="B9" s="579"/>
      <c r="C9" s="579"/>
      <c r="D9" s="583"/>
      <c r="E9" s="567"/>
      <c r="F9" s="567"/>
      <c r="G9" s="567"/>
      <c r="H9" s="567"/>
      <c r="I9" s="567"/>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52915</v>
      </c>
      <c r="F11" s="238">
        <v>52864</v>
      </c>
      <c r="G11" s="238">
        <v>53415</v>
      </c>
      <c r="H11" s="238">
        <v>52433</v>
      </c>
      <c r="I11" s="265">
        <v>51991</v>
      </c>
      <c r="J11" s="263">
        <v>924</v>
      </c>
      <c r="K11" s="266">
        <v>1.7772306745398243</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16.220353396957385</v>
      </c>
      <c r="E13" s="115">
        <v>8583</v>
      </c>
      <c r="F13" s="114">
        <v>8521</v>
      </c>
      <c r="G13" s="114">
        <v>8713</v>
      </c>
      <c r="H13" s="114">
        <v>8718</v>
      </c>
      <c r="I13" s="140">
        <v>8553</v>
      </c>
      <c r="J13" s="115">
        <v>30</v>
      </c>
      <c r="K13" s="116">
        <v>0.35075412136092599</v>
      </c>
    </row>
    <row r="14" spans="1:255" ht="14.1" customHeight="1" x14ac:dyDescent="0.2">
      <c r="A14" s="306" t="s">
        <v>230</v>
      </c>
      <c r="B14" s="307"/>
      <c r="C14" s="308"/>
      <c r="D14" s="113">
        <v>61.581782103373335</v>
      </c>
      <c r="E14" s="115">
        <v>32586</v>
      </c>
      <c r="F14" s="114">
        <v>32620</v>
      </c>
      <c r="G14" s="114">
        <v>33009</v>
      </c>
      <c r="H14" s="114">
        <v>32210</v>
      </c>
      <c r="I14" s="140">
        <v>32000</v>
      </c>
      <c r="J14" s="115">
        <v>586</v>
      </c>
      <c r="K14" s="116">
        <v>1.83125</v>
      </c>
    </row>
    <row r="15" spans="1:255" ht="14.1" customHeight="1" x14ac:dyDescent="0.2">
      <c r="A15" s="306" t="s">
        <v>231</v>
      </c>
      <c r="B15" s="307"/>
      <c r="C15" s="308"/>
      <c r="D15" s="113">
        <v>13.058679013512236</v>
      </c>
      <c r="E15" s="115">
        <v>6910</v>
      </c>
      <c r="F15" s="114">
        <v>6915</v>
      </c>
      <c r="G15" s="114">
        <v>6919</v>
      </c>
      <c r="H15" s="114">
        <v>6833</v>
      </c>
      <c r="I15" s="140">
        <v>6831</v>
      </c>
      <c r="J15" s="115">
        <v>79</v>
      </c>
      <c r="K15" s="116">
        <v>1.1564924608402869</v>
      </c>
    </row>
    <row r="16" spans="1:255" ht="14.1" customHeight="1" x14ac:dyDescent="0.2">
      <c r="A16" s="306" t="s">
        <v>232</v>
      </c>
      <c r="B16" s="307"/>
      <c r="C16" s="308"/>
      <c r="D16" s="113">
        <v>8.413493338372863</v>
      </c>
      <c r="E16" s="115">
        <v>4452</v>
      </c>
      <c r="F16" s="114">
        <v>4427</v>
      </c>
      <c r="G16" s="114">
        <v>4392</v>
      </c>
      <c r="H16" s="114">
        <v>4306</v>
      </c>
      <c r="I16" s="140">
        <v>4239</v>
      </c>
      <c r="J16" s="115">
        <v>213</v>
      </c>
      <c r="K16" s="116">
        <v>5.0247699929228595</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0.92979306434848341</v>
      </c>
      <c r="E18" s="115">
        <v>492</v>
      </c>
      <c r="F18" s="114">
        <v>461</v>
      </c>
      <c r="G18" s="114">
        <v>505</v>
      </c>
      <c r="H18" s="114">
        <v>484</v>
      </c>
      <c r="I18" s="140">
        <v>486</v>
      </c>
      <c r="J18" s="115">
        <v>6</v>
      </c>
      <c r="K18" s="116">
        <v>1.2345679012345678</v>
      </c>
    </row>
    <row r="19" spans="1:255" ht="14.1" customHeight="1" x14ac:dyDescent="0.2">
      <c r="A19" s="306" t="s">
        <v>235</v>
      </c>
      <c r="B19" s="307" t="s">
        <v>236</v>
      </c>
      <c r="C19" s="308"/>
      <c r="D19" s="113">
        <v>0.58962487007464803</v>
      </c>
      <c r="E19" s="115">
        <v>312</v>
      </c>
      <c r="F19" s="114">
        <v>289</v>
      </c>
      <c r="G19" s="114">
        <v>315</v>
      </c>
      <c r="H19" s="114">
        <v>312</v>
      </c>
      <c r="I19" s="140">
        <v>308</v>
      </c>
      <c r="J19" s="115">
        <v>4</v>
      </c>
      <c r="K19" s="116">
        <v>1.2987012987012987</v>
      </c>
    </row>
    <row r="20" spans="1:255" ht="14.1" customHeight="1" x14ac:dyDescent="0.2">
      <c r="A20" s="306">
        <v>12</v>
      </c>
      <c r="B20" s="307" t="s">
        <v>237</v>
      </c>
      <c r="C20" s="308"/>
      <c r="D20" s="113">
        <v>0.5480487574411792</v>
      </c>
      <c r="E20" s="115">
        <v>290</v>
      </c>
      <c r="F20" s="114">
        <v>272</v>
      </c>
      <c r="G20" s="114">
        <v>312</v>
      </c>
      <c r="H20" s="114">
        <v>305</v>
      </c>
      <c r="I20" s="140">
        <v>305</v>
      </c>
      <c r="J20" s="115">
        <v>-15</v>
      </c>
      <c r="K20" s="116">
        <v>-4.918032786885246</v>
      </c>
    </row>
    <row r="21" spans="1:255" ht="14.1" customHeight="1" x14ac:dyDescent="0.2">
      <c r="A21" s="306">
        <v>21</v>
      </c>
      <c r="B21" s="307" t="s">
        <v>238</v>
      </c>
      <c r="C21" s="308"/>
      <c r="D21" s="113">
        <v>0.44410847585750735</v>
      </c>
      <c r="E21" s="115">
        <v>235</v>
      </c>
      <c r="F21" s="114">
        <v>236</v>
      </c>
      <c r="G21" s="114">
        <v>250</v>
      </c>
      <c r="H21" s="114">
        <v>230</v>
      </c>
      <c r="I21" s="140">
        <v>221</v>
      </c>
      <c r="J21" s="115">
        <v>14</v>
      </c>
      <c r="K21" s="116">
        <v>6.3348416289592757</v>
      </c>
    </row>
    <row r="22" spans="1:255" ht="14.1" customHeight="1" x14ac:dyDescent="0.2">
      <c r="A22" s="306">
        <v>22</v>
      </c>
      <c r="B22" s="307" t="s">
        <v>239</v>
      </c>
      <c r="C22" s="308"/>
      <c r="D22" s="113">
        <v>3.2920721912501181</v>
      </c>
      <c r="E22" s="115">
        <v>1742</v>
      </c>
      <c r="F22" s="114">
        <v>1718</v>
      </c>
      <c r="G22" s="114">
        <v>1754</v>
      </c>
      <c r="H22" s="114">
        <v>1736</v>
      </c>
      <c r="I22" s="140">
        <v>1731</v>
      </c>
      <c r="J22" s="115">
        <v>11</v>
      </c>
      <c r="K22" s="116">
        <v>0.63547082611207395</v>
      </c>
    </row>
    <row r="23" spans="1:255" ht="14.1" customHeight="1" x14ac:dyDescent="0.2">
      <c r="A23" s="306">
        <v>23</v>
      </c>
      <c r="B23" s="307" t="s">
        <v>240</v>
      </c>
      <c r="C23" s="308"/>
      <c r="D23" s="113">
        <v>1.8236794859680621</v>
      </c>
      <c r="E23" s="115">
        <v>965</v>
      </c>
      <c r="F23" s="114">
        <v>957</v>
      </c>
      <c r="G23" s="114">
        <v>974</v>
      </c>
      <c r="H23" s="114">
        <v>943</v>
      </c>
      <c r="I23" s="140">
        <v>947</v>
      </c>
      <c r="J23" s="115">
        <v>18</v>
      </c>
      <c r="K23" s="116">
        <v>1.9007391763463568</v>
      </c>
    </row>
    <row r="24" spans="1:255" ht="14.1" customHeight="1" x14ac:dyDescent="0.2">
      <c r="A24" s="306">
        <v>24</v>
      </c>
      <c r="B24" s="307" t="s">
        <v>241</v>
      </c>
      <c r="C24" s="308"/>
      <c r="D24" s="113">
        <v>7.5819710857034863</v>
      </c>
      <c r="E24" s="115">
        <v>4012</v>
      </c>
      <c r="F24" s="114">
        <v>4095</v>
      </c>
      <c r="G24" s="114">
        <v>4147</v>
      </c>
      <c r="H24" s="114">
        <v>4120</v>
      </c>
      <c r="I24" s="140">
        <v>4130</v>
      </c>
      <c r="J24" s="115">
        <v>-118</v>
      </c>
      <c r="K24" s="116">
        <v>-2.8571428571428572</v>
      </c>
    </row>
    <row r="25" spans="1:255" ht="14.1" customHeight="1" x14ac:dyDescent="0.2">
      <c r="A25" s="306">
        <v>25</v>
      </c>
      <c r="B25" s="307" t="s">
        <v>242</v>
      </c>
      <c r="C25" s="308"/>
      <c r="D25" s="113">
        <v>9.7892847018803746</v>
      </c>
      <c r="E25" s="115">
        <v>5180</v>
      </c>
      <c r="F25" s="114">
        <v>5205</v>
      </c>
      <c r="G25" s="114">
        <v>5243</v>
      </c>
      <c r="H25" s="114">
        <v>5137</v>
      </c>
      <c r="I25" s="140">
        <v>5159</v>
      </c>
      <c r="J25" s="115">
        <v>21</v>
      </c>
      <c r="K25" s="116">
        <v>0.40705563093622793</v>
      </c>
    </row>
    <row r="26" spans="1:255" ht="14.1" customHeight="1" x14ac:dyDescent="0.2">
      <c r="A26" s="306">
        <v>26</v>
      </c>
      <c r="B26" s="307" t="s">
        <v>243</v>
      </c>
      <c r="C26" s="308"/>
      <c r="D26" s="113">
        <v>3.7683076632334878</v>
      </c>
      <c r="E26" s="115">
        <v>1994</v>
      </c>
      <c r="F26" s="114">
        <v>2028</v>
      </c>
      <c r="G26" s="114">
        <v>2033</v>
      </c>
      <c r="H26" s="114">
        <v>1974</v>
      </c>
      <c r="I26" s="140">
        <v>1974</v>
      </c>
      <c r="J26" s="115">
        <v>20</v>
      </c>
      <c r="K26" s="116">
        <v>1.0131712259371835</v>
      </c>
    </row>
    <row r="27" spans="1:255" ht="14.1" customHeight="1" x14ac:dyDescent="0.2">
      <c r="A27" s="306">
        <v>27</v>
      </c>
      <c r="B27" s="307" t="s">
        <v>244</v>
      </c>
      <c r="C27" s="308"/>
      <c r="D27" s="113">
        <v>6.1721629027685907</v>
      </c>
      <c r="E27" s="115">
        <v>3266</v>
      </c>
      <c r="F27" s="114">
        <v>3294</v>
      </c>
      <c r="G27" s="114">
        <v>3300</v>
      </c>
      <c r="H27" s="114">
        <v>3241</v>
      </c>
      <c r="I27" s="140">
        <v>3239</v>
      </c>
      <c r="J27" s="115">
        <v>27</v>
      </c>
      <c r="K27" s="116">
        <v>0.83359061438715654</v>
      </c>
    </row>
    <row r="28" spans="1:255" ht="14.1" customHeight="1" x14ac:dyDescent="0.2">
      <c r="A28" s="306">
        <v>28</v>
      </c>
      <c r="B28" s="307" t="s">
        <v>245</v>
      </c>
      <c r="C28" s="308"/>
      <c r="D28" s="113">
        <v>0.33827837097231411</v>
      </c>
      <c r="E28" s="115">
        <v>179</v>
      </c>
      <c r="F28" s="114">
        <v>176</v>
      </c>
      <c r="G28" s="114">
        <v>178</v>
      </c>
      <c r="H28" s="114">
        <v>178</v>
      </c>
      <c r="I28" s="140">
        <v>178</v>
      </c>
      <c r="J28" s="115">
        <v>1</v>
      </c>
      <c r="K28" s="116">
        <v>0.5617977528089888</v>
      </c>
    </row>
    <row r="29" spans="1:255" ht="14.1" customHeight="1" x14ac:dyDescent="0.2">
      <c r="A29" s="306">
        <v>29</v>
      </c>
      <c r="B29" s="307" t="s">
        <v>246</v>
      </c>
      <c r="C29" s="308"/>
      <c r="D29" s="113">
        <v>3.0993102144949449</v>
      </c>
      <c r="E29" s="115">
        <v>1640</v>
      </c>
      <c r="F29" s="114">
        <v>1629</v>
      </c>
      <c r="G29" s="114">
        <v>1638</v>
      </c>
      <c r="H29" s="114">
        <v>1615</v>
      </c>
      <c r="I29" s="140">
        <v>1566</v>
      </c>
      <c r="J29" s="115">
        <v>74</v>
      </c>
      <c r="K29" s="116">
        <v>4.7254150702426561</v>
      </c>
    </row>
    <row r="30" spans="1:255" ht="14.1" customHeight="1" x14ac:dyDescent="0.2">
      <c r="A30" s="306" t="s">
        <v>247</v>
      </c>
      <c r="B30" s="307" t="s">
        <v>248</v>
      </c>
      <c r="C30" s="308"/>
      <c r="D30" s="113">
        <v>1.6743834451478787</v>
      </c>
      <c r="E30" s="115">
        <v>886</v>
      </c>
      <c r="F30" s="114">
        <v>868</v>
      </c>
      <c r="G30" s="114">
        <v>875</v>
      </c>
      <c r="H30" s="114">
        <v>848</v>
      </c>
      <c r="I30" s="140">
        <v>828</v>
      </c>
      <c r="J30" s="115">
        <v>58</v>
      </c>
      <c r="K30" s="116">
        <v>7.0048309178743962</v>
      </c>
    </row>
    <row r="31" spans="1:255" ht="14.1" customHeight="1" x14ac:dyDescent="0.2">
      <c r="A31" s="306" t="s">
        <v>249</v>
      </c>
      <c r="B31" s="307" t="s">
        <v>250</v>
      </c>
      <c r="C31" s="308"/>
      <c r="D31" s="113">
        <v>1.3984692431257677</v>
      </c>
      <c r="E31" s="115">
        <v>740</v>
      </c>
      <c r="F31" s="114">
        <v>747</v>
      </c>
      <c r="G31" s="114">
        <v>747</v>
      </c>
      <c r="H31" s="114">
        <v>753</v>
      </c>
      <c r="I31" s="140">
        <v>725</v>
      </c>
      <c r="J31" s="115">
        <v>15</v>
      </c>
      <c r="K31" s="116">
        <v>2.0689655172413794</v>
      </c>
    </row>
    <row r="32" spans="1:255" ht="14.1" customHeight="1" x14ac:dyDescent="0.2">
      <c r="A32" s="306">
        <v>31</v>
      </c>
      <c r="B32" s="307" t="s">
        <v>251</v>
      </c>
      <c r="C32" s="308"/>
      <c r="D32" s="113">
        <v>0.72947179438722476</v>
      </c>
      <c r="E32" s="115">
        <v>386</v>
      </c>
      <c r="F32" s="114">
        <v>383</v>
      </c>
      <c r="G32" s="114">
        <v>387</v>
      </c>
      <c r="H32" s="114">
        <v>387</v>
      </c>
      <c r="I32" s="140">
        <v>382</v>
      </c>
      <c r="J32" s="115">
        <v>4</v>
      </c>
      <c r="K32" s="116">
        <v>1.0471204188481675</v>
      </c>
    </row>
    <row r="33" spans="1:11" ht="14.1" customHeight="1" x14ac:dyDescent="0.2">
      <c r="A33" s="306">
        <v>32</v>
      </c>
      <c r="B33" s="307" t="s">
        <v>252</v>
      </c>
      <c r="C33" s="308"/>
      <c r="D33" s="113">
        <v>3.4281394689596523</v>
      </c>
      <c r="E33" s="115">
        <v>1814</v>
      </c>
      <c r="F33" s="114">
        <v>1786</v>
      </c>
      <c r="G33" s="114">
        <v>1844</v>
      </c>
      <c r="H33" s="114">
        <v>1831</v>
      </c>
      <c r="I33" s="140">
        <v>1781</v>
      </c>
      <c r="J33" s="115">
        <v>33</v>
      </c>
      <c r="K33" s="116">
        <v>1.8528916339135317</v>
      </c>
    </row>
    <row r="34" spans="1:11" ht="14.1" customHeight="1" x14ac:dyDescent="0.2">
      <c r="A34" s="306">
        <v>33</v>
      </c>
      <c r="B34" s="307" t="s">
        <v>253</v>
      </c>
      <c r="C34" s="308"/>
      <c r="D34" s="113">
        <v>1.952187470471511</v>
      </c>
      <c r="E34" s="115">
        <v>1033</v>
      </c>
      <c r="F34" s="114">
        <v>1056</v>
      </c>
      <c r="G34" s="114">
        <v>1117</v>
      </c>
      <c r="H34" s="114">
        <v>1094</v>
      </c>
      <c r="I34" s="140">
        <v>1069</v>
      </c>
      <c r="J34" s="115">
        <v>-36</v>
      </c>
      <c r="K34" s="116">
        <v>-3.3676333021515434</v>
      </c>
    </row>
    <row r="35" spans="1:11" ht="14.1" customHeight="1" x14ac:dyDescent="0.2">
      <c r="A35" s="306">
        <v>34</v>
      </c>
      <c r="B35" s="307" t="s">
        <v>254</v>
      </c>
      <c r="C35" s="308"/>
      <c r="D35" s="113">
        <v>1.9427383539639045</v>
      </c>
      <c r="E35" s="115">
        <v>1028</v>
      </c>
      <c r="F35" s="114">
        <v>1050</v>
      </c>
      <c r="G35" s="114">
        <v>1046</v>
      </c>
      <c r="H35" s="114">
        <v>1039</v>
      </c>
      <c r="I35" s="140">
        <v>1039</v>
      </c>
      <c r="J35" s="115">
        <v>-11</v>
      </c>
      <c r="K35" s="116">
        <v>-1.0587102983638113</v>
      </c>
    </row>
    <row r="36" spans="1:11" ht="14.1" customHeight="1" x14ac:dyDescent="0.2">
      <c r="A36" s="306">
        <v>41</v>
      </c>
      <c r="B36" s="307" t="s">
        <v>255</v>
      </c>
      <c r="C36" s="308"/>
      <c r="D36" s="113">
        <v>0.65765850892941513</v>
      </c>
      <c r="E36" s="115">
        <v>348</v>
      </c>
      <c r="F36" s="114">
        <v>341</v>
      </c>
      <c r="G36" s="114">
        <v>341</v>
      </c>
      <c r="H36" s="114">
        <v>338</v>
      </c>
      <c r="I36" s="140">
        <v>331</v>
      </c>
      <c r="J36" s="115">
        <v>17</v>
      </c>
      <c r="K36" s="116">
        <v>5.1359516616314203</v>
      </c>
    </row>
    <row r="37" spans="1:11" ht="14.1" customHeight="1" x14ac:dyDescent="0.2">
      <c r="A37" s="306">
        <v>42</v>
      </c>
      <c r="B37" s="307" t="s">
        <v>256</v>
      </c>
      <c r="C37" s="308"/>
      <c r="D37" s="113">
        <v>0.12661816120192762</v>
      </c>
      <c r="E37" s="115">
        <v>67</v>
      </c>
      <c r="F37" s="114">
        <v>69</v>
      </c>
      <c r="G37" s="114">
        <v>65</v>
      </c>
      <c r="H37" s="114">
        <v>67</v>
      </c>
      <c r="I37" s="140">
        <v>66</v>
      </c>
      <c r="J37" s="115">
        <v>1</v>
      </c>
      <c r="K37" s="116">
        <v>1.5151515151515151</v>
      </c>
    </row>
    <row r="38" spans="1:11" ht="14.1" customHeight="1" x14ac:dyDescent="0.2">
      <c r="A38" s="306">
        <v>43</v>
      </c>
      <c r="B38" s="307" t="s">
        <v>257</v>
      </c>
      <c r="C38" s="308"/>
      <c r="D38" s="113">
        <v>1.5420958140413872</v>
      </c>
      <c r="E38" s="115">
        <v>816</v>
      </c>
      <c r="F38" s="114">
        <v>818</v>
      </c>
      <c r="G38" s="114">
        <v>802</v>
      </c>
      <c r="H38" s="114">
        <v>757</v>
      </c>
      <c r="I38" s="140">
        <v>741</v>
      </c>
      <c r="J38" s="115">
        <v>75</v>
      </c>
      <c r="K38" s="116">
        <v>10.121457489878543</v>
      </c>
    </row>
    <row r="39" spans="1:11" ht="14.1" customHeight="1" x14ac:dyDescent="0.2">
      <c r="A39" s="306">
        <v>51</v>
      </c>
      <c r="B39" s="307" t="s">
        <v>258</v>
      </c>
      <c r="C39" s="308"/>
      <c r="D39" s="113">
        <v>5.5220636870452608</v>
      </c>
      <c r="E39" s="115">
        <v>2922</v>
      </c>
      <c r="F39" s="114">
        <v>2960</v>
      </c>
      <c r="G39" s="114">
        <v>2982</v>
      </c>
      <c r="H39" s="114">
        <v>2866</v>
      </c>
      <c r="I39" s="140">
        <v>2812</v>
      </c>
      <c r="J39" s="115">
        <v>110</v>
      </c>
      <c r="K39" s="116">
        <v>3.9118065433854907</v>
      </c>
    </row>
    <row r="40" spans="1:11" ht="14.1" customHeight="1" x14ac:dyDescent="0.2">
      <c r="A40" s="306" t="s">
        <v>259</v>
      </c>
      <c r="B40" s="307" t="s">
        <v>260</v>
      </c>
      <c r="C40" s="308"/>
      <c r="D40" s="113">
        <v>4.478881224605499</v>
      </c>
      <c r="E40" s="115">
        <v>2370</v>
      </c>
      <c r="F40" s="114">
        <v>2392</v>
      </c>
      <c r="G40" s="114">
        <v>2421</v>
      </c>
      <c r="H40" s="114">
        <v>2322</v>
      </c>
      <c r="I40" s="140">
        <v>2273</v>
      </c>
      <c r="J40" s="115">
        <v>97</v>
      </c>
      <c r="K40" s="116">
        <v>4.2674879014518261</v>
      </c>
    </row>
    <row r="41" spans="1:11" ht="14.1" customHeight="1" x14ac:dyDescent="0.2">
      <c r="A41" s="306"/>
      <c r="B41" s="307" t="s">
        <v>261</v>
      </c>
      <c r="C41" s="308"/>
      <c r="D41" s="113">
        <v>3.9988661060190873</v>
      </c>
      <c r="E41" s="115">
        <v>2116</v>
      </c>
      <c r="F41" s="114">
        <v>2139</v>
      </c>
      <c r="G41" s="114">
        <v>2159</v>
      </c>
      <c r="H41" s="114">
        <v>2088</v>
      </c>
      <c r="I41" s="140">
        <v>2042</v>
      </c>
      <c r="J41" s="115">
        <v>74</v>
      </c>
      <c r="K41" s="116">
        <v>3.6238981390793339</v>
      </c>
    </row>
    <row r="42" spans="1:11" ht="14.1" customHeight="1" x14ac:dyDescent="0.2">
      <c r="A42" s="306">
        <v>52</v>
      </c>
      <c r="B42" s="307" t="s">
        <v>262</v>
      </c>
      <c r="C42" s="308"/>
      <c r="D42" s="113">
        <v>3.6964943777756778</v>
      </c>
      <c r="E42" s="115">
        <v>1956</v>
      </c>
      <c r="F42" s="114">
        <v>1919</v>
      </c>
      <c r="G42" s="114">
        <v>1972</v>
      </c>
      <c r="H42" s="114">
        <v>1934</v>
      </c>
      <c r="I42" s="140">
        <v>1869</v>
      </c>
      <c r="J42" s="115">
        <v>87</v>
      </c>
      <c r="K42" s="116">
        <v>4.6548956661316208</v>
      </c>
    </row>
    <row r="43" spans="1:11" ht="14.1" customHeight="1" x14ac:dyDescent="0.2">
      <c r="A43" s="306" t="s">
        <v>263</v>
      </c>
      <c r="B43" s="307" t="s">
        <v>264</v>
      </c>
      <c r="C43" s="308"/>
      <c r="D43" s="113">
        <v>2.7837097231408863</v>
      </c>
      <c r="E43" s="115">
        <v>1473</v>
      </c>
      <c r="F43" s="114">
        <v>1445</v>
      </c>
      <c r="G43" s="114">
        <v>1475</v>
      </c>
      <c r="H43" s="114">
        <v>1451</v>
      </c>
      <c r="I43" s="140">
        <v>1394</v>
      </c>
      <c r="J43" s="115">
        <v>79</v>
      </c>
      <c r="K43" s="116">
        <v>5.6671449067431849</v>
      </c>
    </row>
    <row r="44" spans="1:11" ht="14.1" customHeight="1" x14ac:dyDescent="0.2">
      <c r="A44" s="306">
        <v>53</v>
      </c>
      <c r="B44" s="307" t="s">
        <v>265</v>
      </c>
      <c r="C44" s="308"/>
      <c r="D44" s="113">
        <v>0.53293017102900875</v>
      </c>
      <c r="E44" s="115">
        <v>282</v>
      </c>
      <c r="F44" s="114">
        <v>269</v>
      </c>
      <c r="G44" s="114">
        <v>290</v>
      </c>
      <c r="H44" s="114">
        <v>305</v>
      </c>
      <c r="I44" s="140">
        <v>290</v>
      </c>
      <c r="J44" s="115">
        <v>-8</v>
      </c>
      <c r="K44" s="116">
        <v>-2.7586206896551726</v>
      </c>
    </row>
    <row r="45" spans="1:11" ht="14.1" customHeight="1" x14ac:dyDescent="0.2">
      <c r="A45" s="306" t="s">
        <v>266</v>
      </c>
      <c r="B45" s="307" t="s">
        <v>267</v>
      </c>
      <c r="C45" s="308"/>
      <c r="D45" s="113">
        <v>0.49324388169706135</v>
      </c>
      <c r="E45" s="115">
        <v>261</v>
      </c>
      <c r="F45" s="114">
        <v>248</v>
      </c>
      <c r="G45" s="114">
        <v>268</v>
      </c>
      <c r="H45" s="114">
        <v>283</v>
      </c>
      <c r="I45" s="140">
        <v>272</v>
      </c>
      <c r="J45" s="115">
        <v>-11</v>
      </c>
      <c r="K45" s="116">
        <v>-4.0441176470588234</v>
      </c>
    </row>
    <row r="46" spans="1:11" ht="14.1" customHeight="1" x14ac:dyDescent="0.2">
      <c r="A46" s="306">
        <v>54</v>
      </c>
      <c r="B46" s="307" t="s">
        <v>268</v>
      </c>
      <c r="C46" s="308"/>
      <c r="D46" s="113">
        <v>1.8558064820939242</v>
      </c>
      <c r="E46" s="115">
        <v>982</v>
      </c>
      <c r="F46" s="114">
        <v>969</v>
      </c>
      <c r="G46" s="114">
        <v>978</v>
      </c>
      <c r="H46" s="114">
        <v>943</v>
      </c>
      <c r="I46" s="140">
        <v>909</v>
      </c>
      <c r="J46" s="115">
        <v>73</v>
      </c>
      <c r="K46" s="116">
        <v>8.030803080308031</v>
      </c>
    </row>
    <row r="47" spans="1:11" ht="14.1" customHeight="1" x14ac:dyDescent="0.2">
      <c r="A47" s="306">
        <v>61</v>
      </c>
      <c r="B47" s="307" t="s">
        <v>269</v>
      </c>
      <c r="C47" s="308"/>
      <c r="D47" s="113">
        <v>2.9216668241519419</v>
      </c>
      <c r="E47" s="115">
        <v>1546</v>
      </c>
      <c r="F47" s="114">
        <v>1554</v>
      </c>
      <c r="G47" s="114">
        <v>1566</v>
      </c>
      <c r="H47" s="114">
        <v>1537</v>
      </c>
      <c r="I47" s="140">
        <v>1525</v>
      </c>
      <c r="J47" s="115">
        <v>21</v>
      </c>
      <c r="K47" s="116">
        <v>1.3770491803278688</v>
      </c>
    </row>
    <row r="48" spans="1:11" ht="14.1" customHeight="1" x14ac:dyDescent="0.2">
      <c r="A48" s="306">
        <v>62</v>
      </c>
      <c r="B48" s="307" t="s">
        <v>270</v>
      </c>
      <c r="C48" s="308"/>
      <c r="D48" s="113">
        <v>5.1063025607105734</v>
      </c>
      <c r="E48" s="115">
        <v>2702</v>
      </c>
      <c r="F48" s="114">
        <v>2679</v>
      </c>
      <c r="G48" s="114">
        <v>2684</v>
      </c>
      <c r="H48" s="114">
        <v>2631</v>
      </c>
      <c r="I48" s="140">
        <v>2628</v>
      </c>
      <c r="J48" s="115">
        <v>74</v>
      </c>
      <c r="K48" s="116">
        <v>2.8158295281582952</v>
      </c>
    </row>
    <row r="49" spans="1:11" ht="14.1" customHeight="1" x14ac:dyDescent="0.2">
      <c r="A49" s="306">
        <v>63</v>
      </c>
      <c r="B49" s="307" t="s">
        <v>271</v>
      </c>
      <c r="C49" s="308"/>
      <c r="D49" s="113">
        <v>2.3301521307757724</v>
      </c>
      <c r="E49" s="115">
        <v>1233</v>
      </c>
      <c r="F49" s="114">
        <v>1248</v>
      </c>
      <c r="G49" s="114">
        <v>1318</v>
      </c>
      <c r="H49" s="114">
        <v>1359</v>
      </c>
      <c r="I49" s="140">
        <v>1292</v>
      </c>
      <c r="J49" s="115">
        <v>-59</v>
      </c>
      <c r="K49" s="116">
        <v>-4.5665634674922604</v>
      </c>
    </row>
    <row r="50" spans="1:11" ht="14.1" customHeight="1" x14ac:dyDescent="0.2">
      <c r="A50" s="306" t="s">
        <v>272</v>
      </c>
      <c r="B50" s="307" t="s">
        <v>273</v>
      </c>
      <c r="C50" s="308"/>
      <c r="D50" s="113">
        <v>0.88065765850892941</v>
      </c>
      <c r="E50" s="115">
        <v>466</v>
      </c>
      <c r="F50" s="114">
        <v>469</v>
      </c>
      <c r="G50" s="114">
        <v>496</v>
      </c>
      <c r="H50" s="114">
        <v>474</v>
      </c>
      <c r="I50" s="140">
        <v>480</v>
      </c>
      <c r="J50" s="115">
        <v>-14</v>
      </c>
      <c r="K50" s="116">
        <v>-2.9166666666666665</v>
      </c>
    </row>
    <row r="51" spans="1:11" ht="14.1" customHeight="1" x14ac:dyDescent="0.2">
      <c r="A51" s="306" t="s">
        <v>274</v>
      </c>
      <c r="B51" s="307" t="s">
        <v>275</v>
      </c>
      <c r="C51" s="308"/>
      <c r="D51" s="113">
        <v>1.2321647925918926</v>
      </c>
      <c r="E51" s="115">
        <v>652</v>
      </c>
      <c r="F51" s="114">
        <v>664</v>
      </c>
      <c r="G51" s="114">
        <v>707</v>
      </c>
      <c r="H51" s="114">
        <v>775</v>
      </c>
      <c r="I51" s="140">
        <v>698</v>
      </c>
      <c r="J51" s="115">
        <v>-46</v>
      </c>
      <c r="K51" s="116">
        <v>-6.5902578796561606</v>
      </c>
    </row>
    <row r="52" spans="1:11" ht="14.1" customHeight="1" x14ac:dyDescent="0.2">
      <c r="A52" s="306">
        <v>71</v>
      </c>
      <c r="B52" s="307" t="s">
        <v>276</v>
      </c>
      <c r="C52" s="308"/>
      <c r="D52" s="113">
        <v>10.603798544836058</v>
      </c>
      <c r="E52" s="115">
        <v>5611</v>
      </c>
      <c r="F52" s="114">
        <v>5606</v>
      </c>
      <c r="G52" s="114">
        <v>5641</v>
      </c>
      <c r="H52" s="114">
        <v>5505</v>
      </c>
      <c r="I52" s="140">
        <v>5501</v>
      </c>
      <c r="J52" s="115">
        <v>110</v>
      </c>
      <c r="K52" s="116">
        <v>1.9996364297400473</v>
      </c>
    </row>
    <row r="53" spans="1:11" ht="14.1" customHeight="1" x14ac:dyDescent="0.2">
      <c r="A53" s="306" t="s">
        <v>277</v>
      </c>
      <c r="B53" s="307" t="s">
        <v>278</v>
      </c>
      <c r="C53" s="308"/>
      <c r="D53" s="113">
        <v>4.2861192478503263</v>
      </c>
      <c r="E53" s="115">
        <v>2268</v>
      </c>
      <c r="F53" s="114">
        <v>2257</v>
      </c>
      <c r="G53" s="114">
        <v>2273</v>
      </c>
      <c r="H53" s="114">
        <v>2180</v>
      </c>
      <c r="I53" s="140">
        <v>2173</v>
      </c>
      <c r="J53" s="115">
        <v>95</v>
      </c>
      <c r="K53" s="116">
        <v>4.3718361711919007</v>
      </c>
    </row>
    <row r="54" spans="1:11" ht="14.1" customHeight="1" x14ac:dyDescent="0.2">
      <c r="A54" s="306" t="s">
        <v>279</v>
      </c>
      <c r="B54" s="307" t="s">
        <v>280</v>
      </c>
      <c r="C54" s="308"/>
      <c r="D54" s="113">
        <v>5.5012756307285269</v>
      </c>
      <c r="E54" s="115">
        <v>2911</v>
      </c>
      <c r="F54" s="114">
        <v>2916</v>
      </c>
      <c r="G54" s="114">
        <v>2937</v>
      </c>
      <c r="H54" s="114">
        <v>2919</v>
      </c>
      <c r="I54" s="140">
        <v>2930</v>
      </c>
      <c r="J54" s="115">
        <v>-19</v>
      </c>
      <c r="K54" s="116">
        <v>-0.64846416382252559</v>
      </c>
    </row>
    <row r="55" spans="1:11" ht="14.1" customHeight="1" x14ac:dyDescent="0.2">
      <c r="A55" s="306">
        <v>72</v>
      </c>
      <c r="B55" s="307" t="s">
        <v>281</v>
      </c>
      <c r="C55" s="308"/>
      <c r="D55" s="113">
        <v>2.7874893697439291</v>
      </c>
      <c r="E55" s="115">
        <v>1475</v>
      </c>
      <c r="F55" s="114">
        <v>1459</v>
      </c>
      <c r="G55" s="114">
        <v>1455</v>
      </c>
      <c r="H55" s="114">
        <v>1429</v>
      </c>
      <c r="I55" s="140">
        <v>1439</v>
      </c>
      <c r="J55" s="115">
        <v>36</v>
      </c>
      <c r="K55" s="116">
        <v>2.5017373175816537</v>
      </c>
    </row>
    <row r="56" spans="1:11" ht="14.1" customHeight="1" x14ac:dyDescent="0.2">
      <c r="A56" s="306" t="s">
        <v>282</v>
      </c>
      <c r="B56" s="307" t="s">
        <v>283</v>
      </c>
      <c r="C56" s="308"/>
      <c r="D56" s="113">
        <v>1.0223944061230275</v>
      </c>
      <c r="E56" s="115">
        <v>541</v>
      </c>
      <c r="F56" s="114">
        <v>529</v>
      </c>
      <c r="G56" s="114">
        <v>532</v>
      </c>
      <c r="H56" s="114">
        <v>520</v>
      </c>
      <c r="I56" s="140">
        <v>521</v>
      </c>
      <c r="J56" s="115">
        <v>20</v>
      </c>
      <c r="K56" s="116">
        <v>3.8387715930902111</v>
      </c>
    </row>
    <row r="57" spans="1:11" ht="14.1" customHeight="1" x14ac:dyDescent="0.2">
      <c r="A57" s="306" t="s">
        <v>284</v>
      </c>
      <c r="B57" s="307" t="s">
        <v>285</v>
      </c>
      <c r="C57" s="308"/>
      <c r="D57" s="113">
        <v>1.0904280449777946</v>
      </c>
      <c r="E57" s="115">
        <v>577</v>
      </c>
      <c r="F57" s="114">
        <v>566</v>
      </c>
      <c r="G57" s="114">
        <v>555</v>
      </c>
      <c r="H57" s="114">
        <v>550</v>
      </c>
      <c r="I57" s="140">
        <v>555</v>
      </c>
      <c r="J57" s="115">
        <v>22</v>
      </c>
      <c r="K57" s="116">
        <v>3.9639639639639639</v>
      </c>
    </row>
    <row r="58" spans="1:11" ht="14.1" customHeight="1" x14ac:dyDescent="0.2">
      <c r="A58" s="306">
        <v>73</v>
      </c>
      <c r="B58" s="307" t="s">
        <v>286</v>
      </c>
      <c r="C58" s="308"/>
      <c r="D58" s="113">
        <v>1.4476046489653218</v>
      </c>
      <c r="E58" s="115">
        <v>766</v>
      </c>
      <c r="F58" s="114">
        <v>744</v>
      </c>
      <c r="G58" s="114">
        <v>742</v>
      </c>
      <c r="H58" s="114">
        <v>727</v>
      </c>
      <c r="I58" s="140">
        <v>720</v>
      </c>
      <c r="J58" s="115">
        <v>46</v>
      </c>
      <c r="K58" s="116">
        <v>6.3888888888888893</v>
      </c>
    </row>
    <row r="59" spans="1:11" ht="14.1" customHeight="1" x14ac:dyDescent="0.2">
      <c r="A59" s="306" t="s">
        <v>287</v>
      </c>
      <c r="B59" s="307" t="s">
        <v>288</v>
      </c>
      <c r="C59" s="308"/>
      <c r="D59" s="113">
        <v>1.2718510819238402</v>
      </c>
      <c r="E59" s="115">
        <v>673</v>
      </c>
      <c r="F59" s="114">
        <v>653</v>
      </c>
      <c r="G59" s="114">
        <v>652</v>
      </c>
      <c r="H59" s="114">
        <v>639</v>
      </c>
      <c r="I59" s="140">
        <v>632</v>
      </c>
      <c r="J59" s="115">
        <v>41</v>
      </c>
      <c r="K59" s="116">
        <v>6.4873417721518987</v>
      </c>
    </row>
    <row r="60" spans="1:11" ht="14.1" customHeight="1" x14ac:dyDescent="0.2">
      <c r="A60" s="306">
        <v>81</v>
      </c>
      <c r="B60" s="307" t="s">
        <v>289</v>
      </c>
      <c r="C60" s="308"/>
      <c r="D60" s="113">
        <v>5.2499291316261933</v>
      </c>
      <c r="E60" s="115">
        <v>2778</v>
      </c>
      <c r="F60" s="114">
        <v>2765</v>
      </c>
      <c r="G60" s="114">
        <v>2741</v>
      </c>
      <c r="H60" s="114">
        <v>2701</v>
      </c>
      <c r="I60" s="140">
        <v>2704</v>
      </c>
      <c r="J60" s="115">
        <v>74</v>
      </c>
      <c r="K60" s="116">
        <v>2.7366863905325443</v>
      </c>
    </row>
    <row r="61" spans="1:11" ht="14.1" customHeight="1" x14ac:dyDescent="0.2">
      <c r="A61" s="306" t="s">
        <v>290</v>
      </c>
      <c r="B61" s="307" t="s">
        <v>291</v>
      </c>
      <c r="C61" s="308"/>
      <c r="D61" s="113">
        <v>1.6120192761976755</v>
      </c>
      <c r="E61" s="115">
        <v>853</v>
      </c>
      <c r="F61" s="114">
        <v>855</v>
      </c>
      <c r="G61" s="114">
        <v>855</v>
      </c>
      <c r="H61" s="114">
        <v>828</v>
      </c>
      <c r="I61" s="140">
        <v>834</v>
      </c>
      <c r="J61" s="115">
        <v>19</v>
      </c>
      <c r="K61" s="116">
        <v>2.2781774580335732</v>
      </c>
    </row>
    <row r="62" spans="1:11" ht="14.1" customHeight="1" x14ac:dyDescent="0.2">
      <c r="A62" s="306" t="s">
        <v>292</v>
      </c>
      <c r="B62" s="307" t="s">
        <v>293</v>
      </c>
      <c r="C62" s="308"/>
      <c r="D62" s="113">
        <v>1.7367476140980818</v>
      </c>
      <c r="E62" s="115">
        <v>919</v>
      </c>
      <c r="F62" s="114">
        <v>908</v>
      </c>
      <c r="G62" s="114">
        <v>899</v>
      </c>
      <c r="H62" s="114">
        <v>896</v>
      </c>
      <c r="I62" s="140">
        <v>900</v>
      </c>
      <c r="J62" s="115">
        <v>19</v>
      </c>
      <c r="K62" s="116">
        <v>2.1111111111111112</v>
      </c>
    </row>
    <row r="63" spans="1:11" ht="14.1" customHeight="1" x14ac:dyDescent="0.2">
      <c r="A63" s="306"/>
      <c r="B63" s="307" t="s">
        <v>294</v>
      </c>
      <c r="C63" s="308"/>
      <c r="D63" s="113">
        <v>1.5950108664839837</v>
      </c>
      <c r="E63" s="115">
        <v>844</v>
      </c>
      <c r="F63" s="114">
        <v>833</v>
      </c>
      <c r="G63" s="114">
        <v>825</v>
      </c>
      <c r="H63" s="114">
        <v>820</v>
      </c>
      <c r="I63" s="140">
        <v>829</v>
      </c>
      <c r="J63" s="115">
        <v>15</v>
      </c>
      <c r="K63" s="116">
        <v>1.8094089264173703</v>
      </c>
    </row>
    <row r="64" spans="1:11" ht="14.1" customHeight="1" x14ac:dyDescent="0.2">
      <c r="A64" s="306" t="s">
        <v>295</v>
      </c>
      <c r="B64" s="307" t="s">
        <v>296</v>
      </c>
      <c r="C64" s="308"/>
      <c r="D64" s="113">
        <v>0.4346593593499008</v>
      </c>
      <c r="E64" s="115">
        <v>230</v>
      </c>
      <c r="F64" s="114">
        <v>221</v>
      </c>
      <c r="G64" s="114">
        <v>219</v>
      </c>
      <c r="H64" s="114">
        <v>209</v>
      </c>
      <c r="I64" s="140">
        <v>207</v>
      </c>
      <c r="J64" s="115">
        <v>23</v>
      </c>
      <c r="K64" s="116">
        <v>11.111111111111111</v>
      </c>
    </row>
    <row r="65" spans="1:11" ht="14.1" customHeight="1" x14ac:dyDescent="0.2">
      <c r="A65" s="306" t="s">
        <v>297</v>
      </c>
      <c r="B65" s="307" t="s">
        <v>298</v>
      </c>
      <c r="C65" s="308"/>
      <c r="D65" s="113">
        <v>0.90333553812718514</v>
      </c>
      <c r="E65" s="115">
        <v>478</v>
      </c>
      <c r="F65" s="114">
        <v>482</v>
      </c>
      <c r="G65" s="114">
        <v>471</v>
      </c>
      <c r="H65" s="114">
        <v>476</v>
      </c>
      <c r="I65" s="140">
        <v>474</v>
      </c>
      <c r="J65" s="115">
        <v>4</v>
      </c>
      <c r="K65" s="116">
        <v>0.84388185654008441</v>
      </c>
    </row>
    <row r="66" spans="1:11" ht="14.1" customHeight="1" x14ac:dyDescent="0.2">
      <c r="A66" s="306">
        <v>82</v>
      </c>
      <c r="B66" s="307" t="s">
        <v>299</v>
      </c>
      <c r="C66" s="308"/>
      <c r="D66" s="113">
        <v>2.2545591987149201</v>
      </c>
      <c r="E66" s="115">
        <v>1193</v>
      </c>
      <c r="F66" s="114">
        <v>1183</v>
      </c>
      <c r="G66" s="114">
        <v>1168</v>
      </c>
      <c r="H66" s="114">
        <v>1149</v>
      </c>
      <c r="I66" s="140">
        <v>1144</v>
      </c>
      <c r="J66" s="115">
        <v>49</v>
      </c>
      <c r="K66" s="116">
        <v>4.2832167832167833</v>
      </c>
    </row>
    <row r="67" spans="1:11" ht="14.1" customHeight="1" x14ac:dyDescent="0.2">
      <c r="A67" s="306" t="s">
        <v>300</v>
      </c>
      <c r="B67" s="307" t="s">
        <v>301</v>
      </c>
      <c r="C67" s="308"/>
      <c r="D67" s="113">
        <v>1.5685533402626854</v>
      </c>
      <c r="E67" s="115">
        <v>830</v>
      </c>
      <c r="F67" s="114">
        <v>819</v>
      </c>
      <c r="G67" s="114">
        <v>812</v>
      </c>
      <c r="H67" s="114">
        <v>791</v>
      </c>
      <c r="I67" s="140">
        <v>785</v>
      </c>
      <c r="J67" s="115">
        <v>45</v>
      </c>
      <c r="K67" s="116">
        <v>5.7324840764331206</v>
      </c>
    </row>
    <row r="68" spans="1:11" ht="14.1" customHeight="1" x14ac:dyDescent="0.2">
      <c r="A68" s="306" t="s">
        <v>302</v>
      </c>
      <c r="B68" s="307" t="s">
        <v>303</v>
      </c>
      <c r="C68" s="308"/>
      <c r="D68" s="113">
        <v>0.41765094963620902</v>
      </c>
      <c r="E68" s="115">
        <v>221</v>
      </c>
      <c r="F68" s="114">
        <v>225</v>
      </c>
      <c r="G68" s="114">
        <v>220</v>
      </c>
      <c r="H68" s="114">
        <v>216</v>
      </c>
      <c r="I68" s="140">
        <v>213</v>
      </c>
      <c r="J68" s="115">
        <v>8</v>
      </c>
      <c r="K68" s="116">
        <v>3.755868544600939</v>
      </c>
    </row>
    <row r="69" spans="1:11" ht="14.1" customHeight="1" x14ac:dyDescent="0.2">
      <c r="A69" s="306">
        <v>83</v>
      </c>
      <c r="B69" s="307" t="s">
        <v>304</v>
      </c>
      <c r="C69" s="308"/>
      <c r="D69" s="113">
        <v>4.5733723896815643</v>
      </c>
      <c r="E69" s="115">
        <v>2420</v>
      </c>
      <c r="F69" s="114">
        <v>2395</v>
      </c>
      <c r="G69" s="114">
        <v>2359</v>
      </c>
      <c r="H69" s="114">
        <v>2304</v>
      </c>
      <c r="I69" s="140">
        <v>2289</v>
      </c>
      <c r="J69" s="115">
        <v>131</v>
      </c>
      <c r="K69" s="116">
        <v>5.7230231542158148</v>
      </c>
    </row>
    <row r="70" spans="1:11" ht="14.1" customHeight="1" x14ac:dyDescent="0.2">
      <c r="A70" s="306" t="s">
        <v>305</v>
      </c>
      <c r="B70" s="307" t="s">
        <v>306</v>
      </c>
      <c r="C70" s="308"/>
      <c r="D70" s="113">
        <v>3.6851554379665501</v>
      </c>
      <c r="E70" s="115">
        <v>1950</v>
      </c>
      <c r="F70" s="114">
        <v>1935</v>
      </c>
      <c r="G70" s="114">
        <v>1907</v>
      </c>
      <c r="H70" s="114">
        <v>1838</v>
      </c>
      <c r="I70" s="140">
        <v>1836</v>
      </c>
      <c r="J70" s="115">
        <v>114</v>
      </c>
      <c r="K70" s="116">
        <v>6.2091503267973858</v>
      </c>
    </row>
    <row r="71" spans="1:11" ht="14.1" customHeight="1" x14ac:dyDescent="0.2">
      <c r="A71" s="306"/>
      <c r="B71" s="307" t="s">
        <v>307</v>
      </c>
      <c r="C71" s="308"/>
      <c r="D71" s="113">
        <v>2.4681092317868281</v>
      </c>
      <c r="E71" s="115">
        <v>1306</v>
      </c>
      <c r="F71" s="114">
        <v>1293</v>
      </c>
      <c r="G71" s="114">
        <v>1272</v>
      </c>
      <c r="H71" s="114">
        <v>1214</v>
      </c>
      <c r="I71" s="140">
        <v>1202</v>
      </c>
      <c r="J71" s="115">
        <v>104</v>
      </c>
      <c r="K71" s="116">
        <v>8.6522462562396001</v>
      </c>
    </row>
    <row r="72" spans="1:11" ht="14.1" customHeight="1" x14ac:dyDescent="0.2">
      <c r="A72" s="306">
        <v>84</v>
      </c>
      <c r="B72" s="307" t="s">
        <v>308</v>
      </c>
      <c r="C72" s="308"/>
      <c r="D72" s="113">
        <v>0.93546253425304737</v>
      </c>
      <c r="E72" s="115">
        <v>495</v>
      </c>
      <c r="F72" s="114">
        <v>476</v>
      </c>
      <c r="G72" s="114">
        <v>470</v>
      </c>
      <c r="H72" s="114">
        <v>483</v>
      </c>
      <c r="I72" s="140">
        <v>474</v>
      </c>
      <c r="J72" s="115">
        <v>21</v>
      </c>
      <c r="K72" s="116">
        <v>4.4303797468354427</v>
      </c>
    </row>
    <row r="73" spans="1:11" ht="14.1" customHeight="1" x14ac:dyDescent="0.2">
      <c r="A73" s="306" t="s">
        <v>309</v>
      </c>
      <c r="B73" s="307" t="s">
        <v>310</v>
      </c>
      <c r="C73" s="308"/>
      <c r="D73" s="113">
        <v>0.48568458849097612</v>
      </c>
      <c r="E73" s="115">
        <v>257</v>
      </c>
      <c r="F73" s="114">
        <v>246</v>
      </c>
      <c r="G73" s="114">
        <v>244</v>
      </c>
      <c r="H73" s="114">
        <v>264</v>
      </c>
      <c r="I73" s="140">
        <v>264</v>
      </c>
      <c r="J73" s="115">
        <v>-7</v>
      </c>
      <c r="K73" s="116">
        <v>-2.6515151515151514</v>
      </c>
    </row>
    <row r="74" spans="1:11" ht="14.1" customHeight="1" x14ac:dyDescent="0.2">
      <c r="A74" s="306" t="s">
        <v>311</v>
      </c>
      <c r="B74" s="307" t="s">
        <v>312</v>
      </c>
      <c r="C74" s="308"/>
      <c r="D74" s="113">
        <v>0.21166020977038646</v>
      </c>
      <c r="E74" s="115">
        <v>112</v>
      </c>
      <c r="F74" s="114">
        <v>109</v>
      </c>
      <c r="G74" s="114">
        <v>106</v>
      </c>
      <c r="H74" s="114">
        <v>107</v>
      </c>
      <c r="I74" s="140">
        <v>106</v>
      </c>
      <c r="J74" s="115">
        <v>6</v>
      </c>
      <c r="K74" s="116">
        <v>5.6603773584905657</v>
      </c>
    </row>
    <row r="75" spans="1:11" ht="14.1" customHeight="1" x14ac:dyDescent="0.2">
      <c r="A75" s="306" t="s">
        <v>313</v>
      </c>
      <c r="B75" s="307" t="s">
        <v>314</v>
      </c>
      <c r="C75" s="308"/>
      <c r="D75" s="113">
        <v>9.4491165076065389E-3</v>
      </c>
      <c r="E75" s="115">
        <v>5</v>
      </c>
      <c r="F75" s="114">
        <v>4</v>
      </c>
      <c r="G75" s="114">
        <v>4</v>
      </c>
      <c r="H75" s="114">
        <v>4</v>
      </c>
      <c r="I75" s="140">
        <v>4</v>
      </c>
      <c r="J75" s="115">
        <v>1</v>
      </c>
      <c r="K75" s="116">
        <v>25</v>
      </c>
    </row>
    <row r="76" spans="1:11" ht="14.1" customHeight="1" x14ac:dyDescent="0.2">
      <c r="A76" s="306">
        <v>91</v>
      </c>
      <c r="B76" s="307" t="s">
        <v>315</v>
      </c>
      <c r="C76" s="308"/>
      <c r="D76" s="113">
        <v>3.5906642728904849E-2</v>
      </c>
      <c r="E76" s="115">
        <v>19</v>
      </c>
      <c r="F76" s="114">
        <v>24</v>
      </c>
      <c r="G76" s="114">
        <v>23</v>
      </c>
      <c r="H76" s="114" t="s">
        <v>513</v>
      </c>
      <c r="I76" s="140">
        <v>23</v>
      </c>
      <c r="J76" s="115">
        <v>-4</v>
      </c>
      <c r="K76" s="116">
        <v>-17.391304347826086</v>
      </c>
    </row>
    <row r="77" spans="1:11" ht="14.1" customHeight="1" x14ac:dyDescent="0.2">
      <c r="A77" s="306">
        <v>92</v>
      </c>
      <c r="B77" s="307" t="s">
        <v>316</v>
      </c>
      <c r="C77" s="308"/>
      <c r="D77" s="113">
        <v>0.90144571482566382</v>
      </c>
      <c r="E77" s="115">
        <v>477</v>
      </c>
      <c r="F77" s="114">
        <v>483</v>
      </c>
      <c r="G77" s="114">
        <v>483</v>
      </c>
      <c r="H77" s="114">
        <v>465</v>
      </c>
      <c r="I77" s="140">
        <v>456</v>
      </c>
      <c r="J77" s="115">
        <v>21</v>
      </c>
      <c r="K77" s="116">
        <v>4.6052631578947372</v>
      </c>
    </row>
    <row r="78" spans="1:11" ht="14.1" customHeight="1" x14ac:dyDescent="0.2">
      <c r="A78" s="306">
        <v>93</v>
      </c>
      <c r="B78" s="307" t="s">
        <v>317</v>
      </c>
      <c r="C78" s="308"/>
      <c r="D78" s="113">
        <v>0.22866861948407824</v>
      </c>
      <c r="E78" s="115">
        <v>121</v>
      </c>
      <c r="F78" s="114">
        <v>111</v>
      </c>
      <c r="G78" s="114">
        <v>115</v>
      </c>
      <c r="H78" s="114">
        <v>117</v>
      </c>
      <c r="I78" s="140">
        <v>114</v>
      </c>
      <c r="J78" s="115">
        <v>7</v>
      </c>
      <c r="K78" s="116">
        <v>6.1403508771929829</v>
      </c>
    </row>
    <row r="79" spans="1:11" ht="14.1" customHeight="1" x14ac:dyDescent="0.2">
      <c r="A79" s="306">
        <v>94</v>
      </c>
      <c r="B79" s="307" t="s">
        <v>318</v>
      </c>
      <c r="C79" s="308"/>
      <c r="D79" s="113">
        <v>0.11716904469432109</v>
      </c>
      <c r="E79" s="115">
        <v>62</v>
      </c>
      <c r="F79" s="114">
        <v>61</v>
      </c>
      <c r="G79" s="114">
        <v>106</v>
      </c>
      <c r="H79" s="114">
        <v>110</v>
      </c>
      <c r="I79" s="140">
        <v>86</v>
      </c>
      <c r="J79" s="115">
        <v>-24</v>
      </c>
      <c r="K79" s="116">
        <v>-27.906976744186046</v>
      </c>
    </row>
    <row r="80" spans="1:11" ht="14.1" customHeight="1" x14ac:dyDescent="0.2">
      <c r="A80" s="306" t="s">
        <v>319</v>
      </c>
      <c r="B80" s="307" t="s">
        <v>320</v>
      </c>
      <c r="C80" s="308"/>
      <c r="D80" s="113">
        <v>7.5592932060852313E-3</v>
      </c>
      <c r="E80" s="115">
        <v>4</v>
      </c>
      <c r="F80" s="114">
        <v>4</v>
      </c>
      <c r="G80" s="114">
        <v>4</v>
      </c>
      <c r="H80" s="114" t="s">
        <v>513</v>
      </c>
      <c r="I80" s="140">
        <v>3</v>
      </c>
      <c r="J80" s="115">
        <v>1</v>
      </c>
      <c r="K80" s="116">
        <v>33.333333333333336</v>
      </c>
    </row>
    <row r="81" spans="1:11" ht="14.1" customHeight="1" x14ac:dyDescent="0.2">
      <c r="A81" s="310" t="s">
        <v>321</v>
      </c>
      <c r="B81" s="311" t="s">
        <v>224</v>
      </c>
      <c r="C81" s="312"/>
      <c r="D81" s="125">
        <v>0.72569214778418223</v>
      </c>
      <c r="E81" s="143">
        <v>384</v>
      </c>
      <c r="F81" s="144">
        <v>381</v>
      </c>
      <c r="G81" s="144">
        <v>382</v>
      </c>
      <c r="H81" s="144">
        <v>366</v>
      </c>
      <c r="I81" s="145">
        <v>368</v>
      </c>
      <c r="J81" s="143">
        <v>16</v>
      </c>
      <c r="K81" s="146">
        <v>4.3478260869565215</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18" t="s">
        <v>323</v>
      </c>
      <c r="B85" s="618"/>
      <c r="C85" s="618"/>
      <c r="D85" s="618"/>
      <c r="E85" s="618"/>
      <c r="F85" s="618"/>
      <c r="G85" s="618"/>
      <c r="H85" s="618"/>
      <c r="I85" s="618"/>
      <c r="J85" s="618"/>
      <c r="K85" s="618"/>
    </row>
    <row r="86" spans="1:11" ht="22.5" customHeight="1" x14ac:dyDescent="0.2">
      <c r="A86" s="618"/>
      <c r="B86" s="618"/>
      <c r="C86" s="618"/>
      <c r="D86" s="618"/>
      <c r="E86" s="618"/>
      <c r="F86" s="618"/>
      <c r="G86" s="618"/>
      <c r="H86" s="618"/>
      <c r="I86" s="618"/>
      <c r="J86" s="618"/>
      <c r="K86" s="618"/>
    </row>
    <row r="87" spans="1:11" ht="18" customHeight="1" x14ac:dyDescent="0.2">
      <c r="A87" s="619"/>
      <c r="B87" s="619"/>
      <c r="C87" s="619"/>
      <c r="D87" s="619"/>
      <c r="E87" s="619"/>
      <c r="F87" s="619"/>
      <c r="G87" s="619"/>
      <c r="H87" s="619"/>
      <c r="I87" s="619"/>
      <c r="J87" s="619"/>
      <c r="K87" s="619"/>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3:K3"/>
    <mergeCell ref="A4:K4"/>
    <mergeCell ref="A5:E5"/>
    <mergeCell ref="A7:C10"/>
    <mergeCell ref="D7:D10"/>
    <mergeCell ref="E7:I7"/>
    <mergeCell ref="J7:K8"/>
    <mergeCell ref="E8:E9"/>
    <mergeCell ref="F8:F9"/>
    <mergeCell ref="G8:G9"/>
    <mergeCell ref="H8:H9"/>
    <mergeCell ref="I8:I9"/>
    <mergeCell ref="A85:K85"/>
    <mergeCell ref="A86:K86"/>
    <mergeCell ref="A87:K87"/>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66" t="s">
        <v>97</v>
      </c>
      <c r="E8" s="566" t="s">
        <v>98</v>
      </c>
      <c r="F8" s="566" t="s">
        <v>99</v>
      </c>
      <c r="G8" s="566" t="s">
        <v>100</v>
      </c>
      <c r="H8" s="566" t="s">
        <v>101</v>
      </c>
      <c r="I8" s="590"/>
      <c r="J8" s="591"/>
      <c r="K8"/>
      <c r="L8"/>
      <c r="M8"/>
      <c r="N8"/>
      <c r="O8"/>
      <c r="P8"/>
    </row>
    <row r="9" spans="1:16" ht="12" customHeight="1" x14ac:dyDescent="0.2">
      <c r="A9" s="578"/>
      <c r="B9" s="579"/>
      <c r="C9" s="583"/>
      <c r="D9" s="567"/>
      <c r="E9" s="567"/>
      <c r="F9" s="567"/>
      <c r="G9" s="567"/>
      <c r="H9" s="567"/>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14795</v>
      </c>
      <c r="E12" s="114">
        <v>15143</v>
      </c>
      <c r="F12" s="114">
        <v>15275</v>
      </c>
      <c r="G12" s="114">
        <v>15238</v>
      </c>
      <c r="H12" s="140">
        <v>14879</v>
      </c>
      <c r="I12" s="115">
        <v>-84</v>
      </c>
      <c r="J12" s="116">
        <v>-0.56455406949391762</v>
      </c>
      <c r="K12"/>
      <c r="L12"/>
      <c r="M12"/>
      <c r="N12"/>
      <c r="O12"/>
      <c r="P12"/>
    </row>
    <row r="13" spans="1:16" s="110" customFormat="1" ht="14.45" customHeight="1" x14ac:dyDescent="0.2">
      <c r="A13" s="120" t="s">
        <v>105</v>
      </c>
      <c r="B13" s="119" t="s">
        <v>106</v>
      </c>
      <c r="C13" s="113">
        <v>39.263264616424465</v>
      </c>
      <c r="D13" s="115">
        <v>5809</v>
      </c>
      <c r="E13" s="114">
        <v>5922</v>
      </c>
      <c r="F13" s="114">
        <v>6023</v>
      </c>
      <c r="G13" s="114">
        <v>5984</v>
      </c>
      <c r="H13" s="140">
        <v>5798</v>
      </c>
      <c r="I13" s="115">
        <v>11</v>
      </c>
      <c r="J13" s="116">
        <v>0.18972059330803726</v>
      </c>
      <c r="K13"/>
      <c r="L13"/>
      <c r="M13"/>
      <c r="N13"/>
      <c r="O13"/>
      <c r="P13"/>
    </row>
    <row r="14" spans="1:16" s="110" customFormat="1" ht="14.45" customHeight="1" x14ac:dyDescent="0.2">
      <c r="A14" s="120"/>
      <c r="B14" s="119" t="s">
        <v>107</v>
      </c>
      <c r="C14" s="113">
        <v>60.736735383575535</v>
      </c>
      <c r="D14" s="115">
        <v>8986</v>
      </c>
      <c r="E14" s="114">
        <v>9221</v>
      </c>
      <c r="F14" s="114">
        <v>9252</v>
      </c>
      <c r="G14" s="114">
        <v>9254</v>
      </c>
      <c r="H14" s="140">
        <v>9081</v>
      </c>
      <c r="I14" s="115">
        <v>-95</v>
      </c>
      <c r="J14" s="116">
        <v>-1.046140292919282</v>
      </c>
      <c r="K14"/>
      <c r="L14"/>
      <c r="M14"/>
      <c r="N14"/>
      <c r="O14"/>
      <c r="P14"/>
    </row>
    <row r="15" spans="1:16" s="110" customFormat="1" ht="14.45" customHeight="1" x14ac:dyDescent="0.2">
      <c r="A15" s="118" t="s">
        <v>105</v>
      </c>
      <c r="B15" s="121" t="s">
        <v>108</v>
      </c>
      <c r="C15" s="113">
        <v>12.355525515376817</v>
      </c>
      <c r="D15" s="115">
        <v>1828</v>
      </c>
      <c r="E15" s="114">
        <v>1884</v>
      </c>
      <c r="F15" s="114">
        <v>1969</v>
      </c>
      <c r="G15" s="114">
        <v>2006</v>
      </c>
      <c r="H15" s="140">
        <v>1881</v>
      </c>
      <c r="I15" s="115">
        <v>-53</v>
      </c>
      <c r="J15" s="116">
        <v>-2.8176501860712388</v>
      </c>
      <c r="K15"/>
      <c r="L15"/>
      <c r="M15"/>
      <c r="N15"/>
      <c r="O15"/>
      <c r="P15"/>
    </row>
    <row r="16" spans="1:16" s="110" customFormat="1" ht="14.45" customHeight="1" x14ac:dyDescent="0.2">
      <c r="A16" s="118"/>
      <c r="B16" s="121" t="s">
        <v>109</v>
      </c>
      <c r="C16" s="113">
        <v>51.632308212233866</v>
      </c>
      <c r="D16" s="115">
        <v>7639</v>
      </c>
      <c r="E16" s="114">
        <v>7835</v>
      </c>
      <c r="F16" s="114">
        <v>7847</v>
      </c>
      <c r="G16" s="114">
        <v>7819</v>
      </c>
      <c r="H16" s="140">
        <v>7729</v>
      </c>
      <c r="I16" s="115">
        <v>-90</v>
      </c>
      <c r="J16" s="116">
        <v>-1.1644455945141674</v>
      </c>
      <c r="K16"/>
      <c r="L16"/>
      <c r="M16"/>
      <c r="N16"/>
      <c r="O16"/>
      <c r="P16"/>
    </row>
    <row r="17" spans="1:16" s="110" customFormat="1" ht="14.45" customHeight="1" x14ac:dyDescent="0.2">
      <c r="A17" s="118"/>
      <c r="B17" s="121" t="s">
        <v>110</v>
      </c>
      <c r="C17" s="113">
        <v>18.830686042581952</v>
      </c>
      <c r="D17" s="115">
        <v>2786</v>
      </c>
      <c r="E17" s="114">
        <v>2855</v>
      </c>
      <c r="F17" s="114">
        <v>2845</v>
      </c>
      <c r="G17" s="114">
        <v>2831</v>
      </c>
      <c r="H17" s="140">
        <v>2757</v>
      </c>
      <c r="I17" s="115">
        <v>29</v>
      </c>
      <c r="J17" s="116">
        <v>1.0518679724338049</v>
      </c>
      <c r="K17"/>
      <c r="L17"/>
      <c r="M17"/>
      <c r="N17"/>
      <c r="O17"/>
      <c r="P17"/>
    </row>
    <row r="18" spans="1:16" s="110" customFormat="1" ht="14.45" customHeight="1" x14ac:dyDescent="0.2">
      <c r="A18" s="120"/>
      <c r="B18" s="121" t="s">
        <v>111</v>
      </c>
      <c r="C18" s="113">
        <v>17.181480229807367</v>
      </c>
      <c r="D18" s="115">
        <v>2542</v>
      </c>
      <c r="E18" s="114">
        <v>2569</v>
      </c>
      <c r="F18" s="114">
        <v>2614</v>
      </c>
      <c r="G18" s="114">
        <v>2582</v>
      </c>
      <c r="H18" s="140">
        <v>2512</v>
      </c>
      <c r="I18" s="115">
        <v>30</v>
      </c>
      <c r="J18" s="116">
        <v>1.1942675159235669</v>
      </c>
      <c r="K18"/>
      <c r="L18"/>
      <c r="M18"/>
      <c r="N18"/>
      <c r="O18"/>
      <c r="P18"/>
    </row>
    <row r="19" spans="1:16" s="110" customFormat="1" ht="14.45" customHeight="1" x14ac:dyDescent="0.2">
      <c r="A19" s="120"/>
      <c r="B19" s="121" t="s">
        <v>112</v>
      </c>
      <c r="C19" s="113">
        <v>1.5680973301791146</v>
      </c>
      <c r="D19" s="115">
        <v>232</v>
      </c>
      <c r="E19" s="114">
        <v>220</v>
      </c>
      <c r="F19" s="114">
        <v>241</v>
      </c>
      <c r="G19" s="114">
        <v>206</v>
      </c>
      <c r="H19" s="140">
        <v>193</v>
      </c>
      <c r="I19" s="115">
        <v>39</v>
      </c>
      <c r="J19" s="116">
        <v>20.207253886010363</v>
      </c>
      <c r="K19"/>
      <c r="L19"/>
      <c r="M19"/>
      <c r="N19"/>
      <c r="O19"/>
      <c r="P19"/>
    </row>
    <row r="20" spans="1:16" s="110" customFormat="1" ht="14.45" customHeight="1" x14ac:dyDescent="0.2">
      <c r="A20" s="120" t="s">
        <v>113</v>
      </c>
      <c r="B20" s="119" t="s">
        <v>116</v>
      </c>
      <c r="C20" s="113">
        <v>91.118621155795879</v>
      </c>
      <c r="D20" s="115">
        <v>13481</v>
      </c>
      <c r="E20" s="114">
        <v>13791</v>
      </c>
      <c r="F20" s="114">
        <v>13916</v>
      </c>
      <c r="G20" s="114">
        <v>13902</v>
      </c>
      <c r="H20" s="140">
        <v>13597</v>
      </c>
      <c r="I20" s="115">
        <v>-116</v>
      </c>
      <c r="J20" s="116">
        <v>-0.85312936677208207</v>
      </c>
      <c r="K20"/>
      <c r="L20"/>
      <c r="M20"/>
      <c r="N20"/>
      <c r="O20"/>
      <c r="P20"/>
    </row>
    <row r="21" spans="1:16" s="110" customFormat="1" ht="14.45" customHeight="1" x14ac:dyDescent="0.2">
      <c r="A21" s="123"/>
      <c r="B21" s="124" t="s">
        <v>117</v>
      </c>
      <c r="C21" s="125">
        <v>8.7935113213923621</v>
      </c>
      <c r="D21" s="143">
        <v>1301</v>
      </c>
      <c r="E21" s="144">
        <v>1334</v>
      </c>
      <c r="F21" s="144">
        <v>1340</v>
      </c>
      <c r="G21" s="144">
        <v>1320</v>
      </c>
      <c r="H21" s="145">
        <v>1265</v>
      </c>
      <c r="I21" s="143">
        <v>36</v>
      </c>
      <c r="J21" s="146">
        <v>2.8458498023715415</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1307123</v>
      </c>
      <c r="E23" s="114">
        <v>1351076</v>
      </c>
      <c r="F23" s="114">
        <v>1348337</v>
      </c>
      <c r="G23" s="114">
        <v>1355641</v>
      </c>
      <c r="H23" s="140">
        <v>1332324</v>
      </c>
      <c r="I23" s="115">
        <v>-25201</v>
      </c>
      <c r="J23" s="116">
        <v>-1.8915068707011207</v>
      </c>
      <c r="K23"/>
      <c r="L23"/>
      <c r="M23"/>
      <c r="N23"/>
      <c r="O23"/>
      <c r="P23"/>
    </row>
    <row r="24" spans="1:16" s="110" customFormat="1" ht="14.45" customHeight="1" x14ac:dyDescent="0.2">
      <c r="A24" s="120" t="s">
        <v>105</v>
      </c>
      <c r="B24" s="119" t="s">
        <v>106</v>
      </c>
      <c r="C24" s="113">
        <v>39.641640457707503</v>
      </c>
      <c r="D24" s="115">
        <v>518165</v>
      </c>
      <c r="E24" s="114">
        <v>532672</v>
      </c>
      <c r="F24" s="114">
        <v>531729</v>
      </c>
      <c r="G24" s="114">
        <v>531965</v>
      </c>
      <c r="H24" s="140">
        <v>520703</v>
      </c>
      <c r="I24" s="115">
        <v>-2538</v>
      </c>
      <c r="J24" s="116">
        <v>-0.48741797147318144</v>
      </c>
      <c r="K24"/>
      <c r="L24"/>
      <c r="M24"/>
      <c r="N24"/>
      <c r="O24"/>
      <c r="P24"/>
    </row>
    <row r="25" spans="1:16" s="110" customFormat="1" ht="14.45" customHeight="1" x14ac:dyDescent="0.2">
      <c r="A25" s="120"/>
      <c r="B25" s="119" t="s">
        <v>107</v>
      </c>
      <c r="C25" s="113">
        <v>60.358359542292497</v>
      </c>
      <c r="D25" s="115">
        <v>788958</v>
      </c>
      <c r="E25" s="114">
        <v>818404</v>
      </c>
      <c r="F25" s="114">
        <v>816608</v>
      </c>
      <c r="G25" s="114">
        <v>823676</v>
      </c>
      <c r="H25" s="140">
        <v>811621</v>
      </c>
      <c r="I25" s="115">
        <v>-22663</v>
      </c>
      <c r="J25" s="116">
        <v>-2.7923131609458109</v>
      </c>
      <c r="K25"/>
      <c r="L25"/>
      <c r="M25"/>
      <c r="N25"/>
      <c r="O25"/>
      <c r="P25"/>
    </row>
    <row r="26" spans="1:16" s="110" customFormat="1" ht="14.45" customHeight="1" x14ac:dyDescent="0.2">
      <c r="A26" s="118" t="s">
        <v>105</v>
      </c>
      <c r="B26" s="121" t="s">
        <v>108</v>
      </c>
      <c r="C26" s="113">
        <v>15.566859430979335</v>
      </c>
      <c r="D26" s="115">
        <v>203478</v>
      </c>
      <c r="E26" s="114">
        <v>216619</v>
      </c>
      <c r="F26" s="114">
        <v>213818</v>
      </c>
      <c r="G26" s="114">
        <v>221131</v>
      </c>
      <c r="H26" s="140">
        <v>210719</v>
      </c>
      <c r="I26" s="115">
        <v>-7241</v>
      </c>
      <c r="J26" s="116">
        <v>-3.4363298990598854</v>
      </c>
      <c r="K26"/>
      <c r="L26"/>
      <c r="M26"/>
      <c r="N26"/>
      <c r="O26"/>
      <c r="P26"/>
    </row>
    <row r="27" spans="1:16" s="110" customFormat="1" ht="14.45" customHeight="1" x14ac:dyDescent="0.2">
      <c r="A27" s="118"/>
      <c r="B27" s="121" t="s">
        <v>109</v>
      </c>
      <c r="C27" s="113">
        <v>51.629877218899829</v>
      </c>
      <c r="D27" s="115">
        <v>674866</v>
      </c>
      <c r="E27" s="114">
        <v>698716</v>
      </c>
      <c r="F27" s="114">
        <v>699552</v>
      </c>
      <c r="G27" s="114">
        <v>702088</v>
      </c>
      <c r="H27" s="140">
        <v>696479</v>
      </c>
      <c r="I27" s="115">
        <v>-21613</v>
      </c>
      <c r="J27" s="116">
        <v>-3.1031804261147857</v>
      </c>
      <c r="K27"/>
      <c r="L27"/>
      <c r="M27"/>
      <c r="N27"/>
      <c r="O27"/>
      <c r="P27"/>
    </row>
    <row r="28" spans="1:16" s="110" customFormat="1" ht="14.45" customHeight="1" x14ac:dyDescent="0.2">
      <c r="A28" s="118"/>
      <c r="B28" s="121" t="s">
        <v>110</v>
      </c>
      <c r="C28" s="113">
        <v>17.802838753506748</v>
      </c>
      <c r="D28" s="115">
        <v>232705</v>
      </c>
      <c r="E28" s="114">
        <v>236265</v>
      </c>
      <c r="F28" s="114">
        <v>236511</v>
      </c>
      <c r="G28" s="114">
        <v>236006</v>
      </c>
      <c r="H28" s="140">
        <v>232821</v>
      </c>
      <c r="I28" s="115">
        <v>-116</v>
      </c>
      <c r="J28" s="116">
        <v>-4.982368428964741E-2</v>
      </c>
      <c r="K28"/>
      <c r="L28"/>
      <c r="M28"/>
      <c r="N28"/>
      <c r="O28"/>
      <c r="P28"/>
    </row>
    <row r="29" spans="1:16" s="110" customFormat="1" ht="14.45" customHeight="1" x14ac:dyDescent="0.2">
      <c r="A29" s="118"/>
      <c r="B29" s="121" t="s">
        <v>111</v>
      </c>
      <c r="C29" s="113">
        <v>15.000271588825228</v>
      </c>
      <c r="D29" s="115">
        <v>196072</v>
      </c>
      <c r="E29" s="114">
        <v>199476</v>
      </c>
      <c r="F29" s="114">
        <v>198456</v>
      </c>
      <c r="G29" s="114">
        <v>196416</v>
      </c>
      <c r="H29" s="140">
        <v>192304</v>
      </c>
      <c r="I29" s="115">
        <v>3768</v>
      </c>
      <c r="J29" s="116">
        <v>1.9593976204343124</v>
      </c>
      <c r="K29"/>
      <c r="L29"/>
      <c r="M29"/>
      <c r="N29"/>
      <c r="O29"/>
      <c r="P29"/>
    </row>
    <row r="30" spans="1:16" s="110" customFormat="1" ht="14.45" customHeight="1" x14ac:dyDescent="0.2">
      <c r="A30" s="120"/>
      <c r="B30" s="121" t="s">
        <v>112</v>
      </c>
      <c r="C30" s="113">
        <v>1.362610863706017</v>
      </c>
      <c r="D30" s="115">
        <v>17811</v>
      </c>
      <c r="E30" s="114">
        <v>18162</v>
      </c>
      <c r="F30" s="114">
        <v>18880</v>
      </c>
      <c r="G30" s="114">
        <v>16353</v>
      </c>
      <c r="H30" s="140">
        <v>15584</v>
      </c>
      <c r="I30" s="115">
        <v>2227</v>
      </c>
      <c r="J30" s="116">
        <v>14.2902977412731</v>
      </c>
      <c r="K30"/>
      <c r="L30"/>
      <c r="M30"/>
      <c r="N30"/>
      <c r="O30"/>
      <c r="P30"/>
    </row>
    <row r="31" spans="1:16" s="110" customFormat="1" ht="14.45" customHeight="1" x14ac:dyDescent="0.2">
      <c r="A31" s="120" t="s">
        <v>113</v>
      </c>
      <c r="B31" s="119" t="s">
        <v>116</v>
      </c>
      <c r="C31" s="113">
        <v>84.437960314369803</v>
      </c>
      <c r="D31" s="115">
        <v>1103708</v>
      </c>
      <c r="E31" s="114">
        <v>1142384</v>
      </c>
      <c r="F31" s="114">
        <v>1142913</v>
      </c>
      <c r="G31" s="114">
        <v>1150109</v>
      </c>
      <c r="H31" s="140">
        <v>1132388</v>
      </c>
      <c r="I31" s="115">
        <v>-28680</v>
      </c>
      <c r="J31" s="116">
        <v>-2.5327008057308977</v>
      </c>
      <c r="K31"/>
      <c r="L31"/>
      <c r="M31"/>
      <c r="N31"/>
      <c r="O31"/>
      <c r="P31"/>
    </row>
    <row r="32" spans="1:16" s="110" customFormat="1" ht="14.45" customHeight="1" x14ac:dyDescent="0.2">
      <c r="A32" s="123"/>
      <c r="B32" s="124" t="s">
        <v>117</v>
      </c>
      <c r="C32" s="125">
        <v>15.394572660721295</v>
      </c>
      <c r="D32" s="143">
        <v>201226</v>
      </c>
      <c r="E32" s="144">
        <v>206470</v>
      </c>
      <c r="F32" s="144">
        <v>203231</v>
      </c>
      <c r="G32" s="144">
        <v>203299</v>
      </c>
      <c r="H32" s="145">
        <v>197828</v>
      </c>
      <c r="I32" s="143">
        <v>3398</v>
      </c>
      <c r="J32" s="146">
        <v>1.7176537193926036</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6415440</v>
      </c>
      <c r="E34" s="114">
        <v>6666510</v>
      </c>
      <c r="F34" s="114">
        <v>6669878</v>
      </c>
      <c r="G34" s="114">
        <v>6713473</v>
      </c>
      <c r="H34" s="140">
        <v>6597783</v>
      </c>
      <c r="I34" s="115">
        <v>-182343</v>
      </c>
      <c r="J34" s="116">
        <v>-2.7637010795899166</v>
      </c>
      <c r="K34"/>
      <c r="L34"/>
      <c r="M34"/>
      <c r="N34"/>
      <c r="O34"/>
      <c r="P34"/>
    </row>
    <row r="35" spans="1:16" s="110" customFormat="1" ht="14.45" customHeight="1" x14ac:dyDescent="0.2">
      <c r="A35" s="120" t="s">
        <v>105</v>
      </c>
      <c r="B35" s="119" t="s">
        <v>106</v>
      </c>
      <c r="C35" s="113">
        <v>40.899221253725386</v>
      </c>
      <c r="D35" s="115">
        <v>2623865</v>
      </c>
      <c r="E35" s="114">
        <v>2714871</v>
      </c>
      <c r="F35" s="114">
        <v>2714736</v>
      </c>
      <c r="G35" s="114">
        <v>2719585</v>
      </c>
      <c r="H35" s="140">
        <v>2663168</v>
      </c>
      <c r="I35" s="115">
        <v>-39303</v>
      </c>
      <c r="J35" s="116">
        <v>-1.47579874795732</v>
      </c>
      <c r="K35"/>
      <c r="L35"/>
      <c r="M35"/>
      <c r="N35"/>
      <c r="O35"/>
      <c r="P35"/>
    </row>
    <row r="36" spans="1:16" s="110" customFormat="1" ht="14.45" customHeight="1" x14ac:dyDescent="0.2">
      <c r="A36" s="120"/>
      <c r="B36" s="119" t="s">
        <v>107</v>
      </c>
      <c r="C36" s="113">
        <v>59.100778746274614</v>
      </c>
      <c r="D36" s="115">
        <v>3791575</v>
      </c>
      <c r="E36" s="114">
        <v>3951639</v>
      </c>
      <c r="F36" s="114">
        <v>3955142</v>
      </c>
      <c r="G36" s="114">
        <v>3993888</v>
      </c>
      <c r="H36" s="140">
        <v>3934615</v>
      </c>
      <c r="I36" s="115">
        <v>-143040</v>
      </c>
      <c r="J36" s="116">
        <v>-3.6354255753104181</v>
      </c>
      <c r="K36"/>
      <c r="L36"/>
      <c r="M36"/>
      <c r="N36"/>
      <c r="O36"/>
      <c r="P36"/>
    </row>
    <row r="37" spans="1:16" s="110" customFormat="1" ht="14.45" customHeight="1" x14ac:dyDescent="0.2">
      <c r="A37" s="118" t="s">
        <v>105</v>
      </c>
      <c r="B37" s="121" t="s">
        <v>108</v>
      </c>
      <c r="C37" s="113">
        <v>17.695200952701608</v>
      </c>
      <c r="D37" s="115">
        <v>1135225</v>
      </c>
      <c r="E37" s="114">
        <v>1207051</v>
      </c>
      <c r="F37" s="114">
        <v>1198554</v>
      </c>
      <c r="G37" s="114">
        <v>1240398</v>
      </c>
      <c r="H37" s="140">
        <v>1176945</v>
      </c>
      <c r="I37" s="115">
        <v>-41720</v>
      </c>
      <c r="J37" s="116">
        <v>-3.5447705712671365</v>
      </c>
      <c r="K37"/>
      <c r="L37"/>
      <c r="M37"/>
      <c r="N37"/>
      <c r="O37"/>
      <c r="P37"/>
    </row>
    <row r="38" spans="1:16" s="110" customFormat="1" ht="14.45" customHeight="1" x14ac:dyDescent="0.2">
      <c r="A38" s="118"/>
      <c r="B38" s="121" t="s">
        <v>109</v>
      </c>
      <c r="C38" s="113">
        <v>49.277399523649194</v>
      </c>
      <c r="D38" s="115">
        <v>3161362</v>
      </c>
      <c r="E38" s="114">
        <v>3298402</v>
      </c>
      <c r="F38" s="114">
        <v>3311797</v>
      </c>
      <c r="G38" s="114">
        <v>3326634</v>
      </c>
      <c r="H38" s="140">
        <v>3306303</v>
      </c>
      <c r="I38" s="115">
        <v>-144941</v>
      </c>
      <c r="J38" s="116">
        <v>-4.3837784982199155</v>
      </c>
      <c r="K38"/>
      <c r="L38"/>
      <c r="M38"/>
      <c r="N38"/>
      <c r="O38"/>
      <c r="P38"/>
    </row>
    <row r="39" spans="1:16" s="110" customFormat="1" ht="14.45" customHeight="1" x14ac:dyDescent="0.2">
      <c r="A39" s="118"/>
      <c r="B39" s="121" t="s">
        <v>110</v>
      </c>
      <c r="C39" s="113">
        <v>18.170226827777984</v>
      </c>
      <c r="D39" s="115">
        <v>1165700</v>
      </c>
      <c r="E39" s="114">
        <v>1187654</v>
      </c>
      <c r="F39" s="114">
        <v>1190909</v>
      </c>
      <c r="G39" s="114">
        <v>1188159</v>
      </c>
      <c r="H39" s="140">
        <v>1175286</v>
      </c>
      <c r="I39" s="115">
        <v>-9586</v>
      </c>
      <c r="J39" s="116">
        <v>-0.81563125911480272</v>
      </c>
      <c r="K39"/>
      <c r="L39"/>
      <c r="M39"/>
      <c r="N39"/>
      <c r="O39"/>
      <c r="P39"/>
    </row>
    <row r="40" spans="1:16" s="110" customFormat="1" ht="14.45" customHeight="1" x14ac:dyDescent="0.2">
      <c r="A40" s="120"/>
      <c r="B40" s="121" t="s">
        <v>111</v>
      </c>
      <c r="C40" s="113">
        <v>14.856845360567631</v>
      </c>
      <c r="D40" s="115">
        <v>953132</v>
      </c>
      <c r="E40" s="114">
        <v>973394</v>
      </c>
      <c r="F40" s="114">
        <v>968611</v>
      </c>
      <c r="G40" s="114">
        <v>958275</v>
      </c>
      <c r="H40" s="140">
        <v>939239</v>
      </c>
      <c r="I40" s="115">
        <v>13893</v>
      </c>
      <c r="J40" s="116">
        <v>1.4791762267111992</v>
      </c>
      <c r="K40"/>
      <c r="L40"/>
      <c r="M40"/>
      <c r="N40"/>
      <c r="O40"/>
      <c r="P40"/>
    </row>
    <row r="41" spans="1:16" s="110" customFormat="1" ht="14.45" customHeight="1" x14ac:dyDescent="0.2">
      <c r="A41" s="120"/>
      <c r="B41" s="121" t="s">
        <v>112</v>
      </c>
      <c r="C41" s="113">
        <v>1.3942301697155612</v>
      </c>
      <c r="D41" s="115">
        <v>89446</v>
      </c>
      <c r="E41" s="114">
        <v>91249</v>
      </c>
      <c r="F41" s="114">
        <v>94752</v>
      </c>
      <c r="G41" s="114">
        <v>82773</v>
      </c>
      <c r="H41" s="140">
        <v>79668</v>
      </c>
      <c r="I41" s="115">
        <v>9778</v>
      </c>
      <c r="J41" s="116">
        <v>12.273434754230054</v>
      </c>
      <c r="K41"/>
      <c r="L41"/>
      <c r="M41"/>
      <c r="N41"/>
      <c r="O41"/>
      <c r="P41"/>
    </row>
    <row r="42" spans="1:16" s="110" customFormat="1" ht="14.45" customHeight="1" x14ac:dyDescent="0.2">
      <c r="A42" s="120" t="s">
        <v>113</v>
      </c>
      <c r="B42" s="119" t="s">
        <v>116</v>
      </c>
      <c r="C42" s="113">
        <v>85.712889529011264</v>
      </c>
      <c r="D42" s="115">
        <v>5498859</v>
      </c>
      <c r="E42" s="114">
        <v>5714606</v>
      </c>
      <c r="F42" s="114">
        <v>5727794</v>
      </c>
      <c r="G42" s="114">
        <v>5772203</v>
      </c>
      <c r="H42" s="140">
        <v>5679499</v>
      </c>
      <c r="I42" s="115">
        <v>-180640</v>
      </c>
      <c r="J42" s="116">
        <v>-3.1805622291684532</v>
      </c>
      <c r="K42"/>
      <c r="L42"/>
      <c r="M42"/>
      <c r="N42"/>
      <c r="O42"/>
      <c r="P42"/>
    </row>
    <row r="43" spans="1:16" s="110" customFormat="1" ht="14.45" customHeight="1" x14ac:dyDescent="0.2">
      <c r="A43" s="123"/>
      <c r="B43" s="124" t="s">
        <v>117</v>
      </c>
      <c r="C43" s="125">
        <v>14.053533350791216</v>
      </c>
      <c r="D43" s="143">
        <v>901596</v>
      </c>
      <c r="E43" s="144">
        <v>936137</v>
      </c>
      <c r="F43" s="144">
        <v>926638</v>
      </c>
      <c r="G43" s="144">
        <v>925284</v>
      </c>
      <c r="H43" s="145">
        <v>902857</v>
      </c>
      <c r="I43" s="143">
        <v>-1261</v>
      </c>
      <c r="J43" s="146">
        <v>-0.13966774361831386</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183</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16921</v>
      </c>
      <c r="E56" s="114">
        <v>17339</v>
      </c>
      <c r="F56" s="114">
        <v>17504</v>
      </c>
      <c r="G56" s="114">
        <v>17433</v>
      </c>
      <c r="H56" s="140">
        <v>17139</v>
      </c>
      <c r="I56" s="115">
        <v>-218</v>
      </c>
      <c r="J56" s="116">
        <v>-1.2719528560592801</v>
      </c>
      <c r="K56"/>
      <c r="L56"/>
      <c r="M56"/>
      <c r="N56"/>
      <c r="O56"/>
      <c r="P56"/>
    </row>
    <row r="57" spans="1:16" s="110" customFormat="1" ht="14.45" customHeight="1" x14ac:dyDescent="0.2">
      <c r="A57" s="120" t="s">
        <v>105</v>
      </c>
      <c r="B57" s="119" t="s">
        <v>106</v>
      </c>
      <c r="C57" s="113">
        <v>38.638378346433427</v>
      </c>
      <c r="D57" s="115">
        <v>6538</v>
      </c>
      <c r="E57" s="114">
        <v>6655</v>
      </c>
      <c r="F57" s="114">
        <v>6754</v>
      </c>
      <c r="G57" s="114">
        <v>6667</v>
      </c>
      <c r="H57" s="140">
        <v>6485</v>
      </c>
      <c r="I57" s="115">
        <v>53</v>
      </c>
      <c r="J57" s="116">
        <v>0.81727062451811872</v>
      </c>
    </row>
    <row r="58" spans="1:16" s="110" customFormat="1" ht="14.45" customHeight="1" x14ac:dyDescent="0.2">
      <c r="A58" s="120"/>
      <c r="B58" s="119" t="s">
        <v>107</v>
      </c>
      <c r="C58" s="113">
        <v>61.361621653566573</v>
      </c>
      <c r="D58" s="115">
        <v>10383</v>
      </c>
      <c r="E58" s="114">
        <v>10684</v>
      </c>
      <c r="F58" s="114">
        <v>10750</v>
      </c>
      <c r="G58" s="114">
        <v>10766</v>
      </c>
      <c r="H58" s="140">
        <v>10654</v>
      </c>
      <c r="I58" s="115">
        <v>-271</v>
      </c>
      <c r="J58" s="116">
        <v>-2.5436455791252111</v>
      </c>
    </row>
    <row r="59" spans="1:16" s="110" customFormat="1" ht="14.45" customHeight="1" x14ac:dyDescent="0.2">
      <c r="A59" s="118" t="s">
        <v>105</v>
      </c>
      <c r="B59" s="121" t="s">
        <v>108</v>
      </c>
      <c r="C59" s="113">
        <v>13.391643519886532</v>
      </c>
      <c r="D59" s="115">
        <v>2266</v>
      </c>
      <c r="E59" s="114">
        <v>2371</v>
      </c>
      <c r="F59" s="114">
        <v>2445</v>
      </c>
      <c r="G59" s="114">
        <v>2470</v>
      </c>
      <c r="H59" s="140">
        <v>2361</v>
      </c>
      <c r="I59" s="115">
        <v>-95</v>
      </c>
      <c r="J59" s="116">
        <v>-4.0237187632359168</v>
      </c>
    </row>
    <row r="60" spans="1:16" s="110" customFormat="1" ht="14.45" customHeight="1" x14ac:dyDescent="0.2">
      <c r="A60" s="118"/>
      <c r="B60" s="121" t="s">
        <v>109</v>
      </c>
      <c r="C60" s="113">
        <v>52.343242125169908</v>
      </c>
      <c r="D60" s="115">
        <v>8857</v>
      </c>
      <c r="E60" s="114">
        <v>9088</v>
      </c>
      <c r="F60" s="114">
        <v>9152</v>
      </c>
      <c r="G60" s="114">
        <v>9089</v>
      </c>
      <c r="H60" s="140">
        <v>9050</v>
      </c>
      <c r="I60" s="115">
        <v>-193</v>
      </c>
      <c r="J60" s="116">
        <v>-2.132596685082873</v>
      </c>
    </row>
    <row r="61" spans="1:16" s="110" customFormat="1" ht="14.45" customHeight="1" x14ac:dyDescent="0.2">
      <c r="A61" s="118"/>
      <c r="B61" s="121" t="s">
        <v>110</v>
      </c>
      <c r="C61" s="113">
        <v>18.338159683233851</v>
      </c>
      <c r="D61" s="115">
        <v>3103</v>
      </c>
      <c r="E61" s="114">
        <v>3158</v>
      </c>
      <c r="F61" s="114">
        <v>3140</v>
      </c>
      <c r="G61" s="114">
        <v>3119</v>
      </c>
      <c r="H61" s="140">
        <v>3064</v>
      </c>
      <c r="I61" s="115">
        <v>39</v>
      </c>
      <c r="J61" s="116">
        <v>1.2728459530026111</v>
      </c>
    </row>
    <row r="62" spans="1:16" s="110" customFormat="1" ht="14.45" customHeight="1" x14ac:dyDescent="0.2">
      <c r="A62" s="120"/>
      <c r="B62" s="121" t="s">
        <v>111</v>
      </c>
      <c r="C62" s="113">
        <v>15.92695467170971</v>
      </c>
      <c r="D62" s="115">
        <v>2695</v>
      </c>
      <c r="E62" s="114">
        <v>2722</v>
      </c>
      <c r="F62" s="114">
        <v>2767</v>
      </c>
      <c r="G62" s="114">
        <v>2755</v>
      </c>
      <c r="H62" s="140">
        <v>2664</v>
      </c>
      <c r="I62" s="115">
        <v>31</v>
      </c>
      <c r="J62" s="116">
        <v>1.1636636636636637</v>
      </c>
    </row>
    <row r="63" spans="1:16" s="110" customFormat="1" ht="14.45" customHeight="1" x14ac:dyDescent="0.2">
      <c r="A63" s="120"/>
      <c r="B63" s="121" t="s">
        <v>112</v>
      </c>
      <c r="C63" s="113">
        <v>1.4419951539507121</v>
      </c>
      <c r="D63" s="115">
        <v>244</v>
      </c>
      <c r="E63" s="114">
        <v>237</v>
      </c>
      <c r="F63" s="114">
        <v>270</v>
      </c>
      <c r="G63" s="114">
        <v>239</v>
      </c>
      <c r="H63" s="140">
        <v>221</v>
      </c>
      <c r="I63" s="115">
        <v>23</v>
      </c>
      <c r="J63" s="116">
        <v>10.407239819004525</v>
      </c>
    </row>
    <row r="64" spans="1:16" s="110" customFormat="1" ht="14.45" customHeight="1" x14ac:dyDescent="0.2">
      <c r="A64" s="120" t="s">
        <v>113</v>
      </c>
      <c r="B64" s="119" t="s">
        <v>116</v>
      </c>
      <c r="C64" s="113">
        <v>90.68021984516281</v>
      </c>
      <c r="D64" s="115">
        <v>15344</v>
      </c>
      <c r="E64" s="114">
        <v>15746</v>
      </c>
      <c r="F64" s="114">
        <v>15913</v>
      </c>
      <c r="G64" s="114">
        <v>15878</v>
      </c>
      <c r="H64" s="140">
        <v>15625</v>
      </c>
      <c r="I64" s="115">
        <v>-281</v>
      </c>
      <c r="J64" s="116">
        <v>-1.7984</v>
      </c>
    </row>
    <row r="65" spans="1:10" s="110" customFormat="1" ht="14.45" customHeight="1" x14ac:dyDescent="0.2">
      <c r="A65" s="123"/>
      <c r="B65" s="124" t="s">
        <v>117</v>
      </c>
      <c r="C65" s="125">
        <v>9.2606819927900244</v>
      </c>
      <c r="D65" s="143">
        <v>1567</v>
      </c>
      <c r="E65" s="144">
        <v>1581</v>
      </c>
      <c r="F65" s="144">
        <v>1576</v>
      </c>
      <c r="G65" s="144">
        <v>1542</v>
      </c>
      <c r="H65" s="145">
        <v>1501</v>
      </c>
      <c r="I65" s="143">
        <v>66</v>
      </c>
      <c r="J65" s="146">
        <v>4.397068620919387</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327</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14795</v>
      </c>
      <c r="G11" s="114">
        <v>15143</v>
      </c>
      <c r="H11" s="114">
        <v>15275</v>
      </c>
      <c r="I11" s="114">
        <v>15238</v>
      </c>
      <c r="J11" s="140">
        <v>14879</v>
      </c>
      <c r="K11" s="114">
        <v>-84</v>
      </c>
      <c r="L11" s="116">
        <v>-0.56455406949391762</v>
      </c>
    </row>
    <row r="12" spans="1:17" s="110" customFormat="1" ht="24" customHeight="1" x14ac:dyDescent="0.2">
      <c r="A12" s="604" t="s">
        <v>185</v>
      </c>
      <c r="B12" s="605"/>
      <c r="C12" s="605"/>
      <c r="D12" s="606"/>
      <c r="E12" s="113">
        <v>39.263264616424465</v>
      </c>
      <c r="F12" s="115">
        <v>5809</v>
      </c>
      <c r="G12" s="114">
        <v>5922</v>
      </c>
      <c r="H12" s="114">
        <v>6023</v>
      </c>
      <c r="I12" s="114">
        <v>5984</v>
      </c>
      <c r="J12" s="140">
        <v>5798</v>
      </c>
      <c r="K12" s="114">
        <v>11</v>
      </c>
      <c r="L12" s="116">
        <v>0.18972059330803726</v>
      </c>
    </row>
    <row r="13" spans="1:17" s="110" customFormat="1" ht="15" customHeight="1" x14ac:dyDescent="0.2">
      <c r="A13" s="120"/>
      <c r="B13" s="612" t="s">
        <v>107</v>
      </c>
      <c r="C13" s="612"/>
      <c r="E13" s="113">
        <v>60.736735383575535</v>
      </c>
      <c r="F13" s="115">
        <v>8986</v>
      </c>
      <c r="G13" s="114">
        <v>9221</v>
      </c>
      <c r="H13" s="114">
        <v>9252</v>
      </c>
      <c r="I13" s="114">
        <v>9254</v>
      </c>
      <c r="J13" s="140">
        <v>9081</v>
      </c>
      <c r="K13" s="114">
        <v>-95</v>
      </c>
      <c r="L13" s="116">
        <v>-1.046140292919282</v>
      </c>
    </row>
    <row r="14" spans="1:17" s="110" customFormat="1" ht="22.5" customHeight="1" x14ac:dyDescent="0.2">
      <c r="A14" s="604" t="s">
        <v>186</v>
      </c>
      <c r="B14" s="605"/>
      <c r="C14" s="605"/>
      <c r="D14" s="606"/>
      <c r="E14" s="113">
        <v>12.355525515376817</v>
      </c>
      <c r="F14" s="115">
        <v>1828</v>
      </c>
      <c r="G14" s="114">
        <v>1884</v>
      </c>
      <c r="H14" s="114">
        <v>1969</v>
      </c>
      <c r="I14" s="114">
        <v>2006</v>
      </c>
      <c r="J14" s="140">
        <v>1881</v>
      </c>
      <c r="K14" s="114">
        <v>-53</v>
      </c>
      <c r="L14" s="116">
        <v>-2.8176501860712388</v>
      </c>
    </row>
    <row r="15" spans="1:17" s="110" customFormat="1" ht="15" customHeight="1" x14ac:dyDescent="0.2">
      <c r="A15" s="120"/>
      <c r="B15" s="119"/>
      <c r="C15" s="258" t="s">
        <v>106</v>
      </c>
      <c r="E15" s="113">
        <v>47.97592997811816</v>
      </c>
      <c r="F15" s="115">
        <v>877</v>
      </c>
      <c r="G15" s="114">
        <v>902</v>
      </c>
      <c r="H15" s="114">
        <v>960</v>
      </c>
      <c r="I15" s="114">
        <v>976</v>
      </c>
      <c r="J15" s="140">
        <v>920</v>
      </c>
      <c r="K15" s="114">
        <v>-43</v>
      </c>
      <c r="L15" s="116">
        <v>-4.6739130434782608</v>
      </c>
    </row>
    <row r="16" spans="1:17" s="110" customFormat="1" ht="15" customHeight="1" x14ac:dyDescent="0.2">
      <c r="A16" s="120"/>
      <c r="B16" s="119"/>
      <c r="C16" s="258" t="s">
        <v>107</v>
      </c>
      <c r="E16" s="113">
        <v>52.02407002188184</v>
      </c>
      <c r="F16" s="115">
        <v>951</v>
      </c>
      <c r="G16" s="114">
        <v>982</v>
      </c>
      <c r="H16" s="114">
        <v>1009</v>
      </c>
      <c r="I16" s="114">
        <v>1030</v>
      </c>
      <c r="J16" s="140">
        <v>961</v>
      </c>
      <c r="K16" s="114">
        <v>-10</v>
      </c>
      <c r="L16" s="116">
        <v>-1.0405827263267429</v>
      </c>
    </row>
    <row r="17" spans="1:12" s="110" customFormat="1" ht="15" customHeight="1" x14ac:dyDescent="0.2">
      <c r="A17" s="120"/>
      <c r="B17" s="121" t="s">
        <v>109</v>
      </c>
      <c r="C17" s="258"/>
      <c r="E17" s="113">
        <v>51.632308212233866</v>
      </c>
      <c r="F17" s="115">
        <v>7639</v>
      </c>
      <c r="G17" s="114">
        <v>7835</v>
      </c>
      <c r="H17" s="114">
        <v>7847</v>
      </c>
      <c r="I17" s="114">
        <v>7819</v>
      </c>
      <c r="J17" s="140">
        <v>7729</v>
      </c>
      <c r="K17" s="114">
        <v>-90</v>
      </c>
      <c r="L17" s="116">
        <v>-1.1644455945141674</v>
      </c>
    </row>
    <row r="18" spans="1:12" s="110" customFormat="1" ht="15" customHeight="1" x14ac:dyDescent="0.2">
      <c r="A18" s="120"/>
      <c r="B18" s="119"/>
      <c r="C18" s="258" t="s">
        <v>106</v>
      </c>
      <c r="E18" s="113">
        <v>34.873674564733605</v>
      </c>
      <c r="F18" s="115">
        <v>2664</v>
      </c>
      <c r="G18" s="114">
        <v>2701</v>
      </c>
      <c r="H18" s="114">
        <v>2691</v>
      </c>
      <c r="I18" s="114">
        <v>2672</v>
      </c>
      <c r="J18" s="140">
        <v>2595</v>
      </c>
      <c r="K18" s="114">
        <v>69</v>
      </c>
      <c r="L18" s="116">
        <v>2.6589595375722541</v>
      </c>
    </row>
    <row r="19" spans="1:12" s="110" customFormat="1" ht="15" customHeight="1" x14ac:dyDescent="0.2">
      <c r="A19" s="120"/>
      <c r="B19" s="119"/>
      <c r="C19" s="258" t="s">
        <v>107</v>
      </c>
      <c r="E19" s="113">
        <v>65.126325435266395</v>
      </c>
      <c r="F19" s="115">
        <v>4975</v>
      </c>
      <c r="G19" s="114">
        <v>5134</v>
      </c>
      <c r="H19" s="114">
        <v>5156</v>
      </c>
      <c r="I19" s="114">
        <v>5147</v>
      </c>
      <c r="J19" s="140">
        <v>5134</v>
      </c>
      <c r="K19" s="114">
        <v>-159</v>
      </c>
      <c r="L19" s="116">
        <v>-3.0970003895597973</v>
      </c>
    </row>
    <row r="20" spans="1:12" s="110" customFormat="1" ht="15" customHeight="1" x14ac:dyDescent="0.2">
      <c r="A20" s="120"/>
      <c r="B20" s="121" t="s">
        <v>110</v>
      </c>
      <c r="C20" s="258"/>
      <c r="E20" s="113">
        <v>18.830686042581952</v>
      </c>
      <c r="F20" s="115">
        <v>2786</v>
      </c>
      <c r="G20" s="114">
        <v>2855</v>
      </c>
      <c r="H20" s="114">
        <v>2845</v>
      </c>
      <c r="I20" s="114">
        <v>2831</v>
      </c>
      <c r="J20" s="140">
        <v>2757</v>
      </c>
      <c r="K20" s="114">
        <v>29</v>
      </c>
      <c r="L20" s="116">
        <v>1.0518679724338049</v>
      </c>
    </row>
    <row r="21" spans="1:12" s="110" customFormat="1" ht="15" customHeight="1" x14ac:dyDescent="0.2">
      <c r="A21" s="120"/>
      <c r="B21" s="119"/>
      <c r="C21" s="258" t="s">
        <v>106</v>
      </c>
      <c r="E21" s="113">
        <v>31.263460157932521</v>
      </c>
      <c r="F21" s="115">
        <v>871</v>
      </c>
      <c r="G21" s="114">
        <v>894</v>
      </c>
      <c r="H21" s="114">
        <v>900</v>
      </c>
      <c r="I21" s="114">
        <v>869</v>
      </c>
      <c r="J21" s="140">
        <v>855</v>
      </c>
      <c r="K21" s="114">
        <v>16</v>
      </c>
      <c r="L21" s="116">
        <v>1.871345029239766</v>
      </c>
    </row>
    <row r="22" spans="1:12" s="110" customFormat="1" ht="15" customHeight="1" x14ac:dyDescent="0.2">
      <c r="A22" s="120"/>
      <c r="B22" s="119"/>
      <c r="C22" s="258" t="s">
        <v>107</v>
      </c>
      <c r="E22" s="113">
        <v>68.736539842067486</v>
      </c>
      <c r="F22" s="115">
        <v>1915</v>
      </c>
      <c r="G22" s="114">
        <v>1961</v>
      </c>
      <c r="H22" s="114">
        <v>1945</v>
      </c>
      <c r="I22" s="114">
        <v>1962</v>
      </c>
      <c r="J22" s="140">
        <v>1902</v>
      </c>
      <c r="K22" s="114">
        <v>13</v>
      </c>
      <c r="L22" s="116">
        <v>0.68349106203995791</v>
      </c>
    </row>
    <row r="23" spans="1:12" s="110" customFormat="1" ht="15" customHeight="1" x14ac:dyDescent="0.2">
      <c r="A23" s="120"/>
      <c r="B23" s="121" t="s">
        <v>111</v>
      </c>
      <c r="C23" s="258"/>
      <c r="E23" s="113">
        <v>17.181480229807367</v>
      </c>
      <c r="F23" s="115">
        <v>2542</v>
      </c>
      <c r="G23" s="114">
        <v>2569</v>
      </c>
      <c r="H23" s="114">
        <v>2614</v>
      </c>
      <c r="I23" s="114">
        <v>2582</v>
      </c>
      <c r="J23" s="140">
        <v>2512</v>
      </c>
      <c r="K23" s="114">
        <v>30</v>
      </c>
      <c r="L23" s="116">
        <v>1.1942675159235669</v>
      </c>
    </row>
    <row r="24" spans="1:12" s="110" customFormat="1" ht="15" customHeight="1" x14ac:dyDescent="0.2">
      <c r="A24" s="120"/>
      <c r="B24" s="119"/>
      <c r="C24" s="258" t="s">
        <v>106</v>
      </c>
      <c r="E24" s="113">
        <v>54.956726986624702</v>
      </c>
      <c r="F24" s="115">
        <v>1397</v>
      </c>
      <c r="G24" s="114">
        <v>1425</v>
      </c>
      <c r="H24" s="114">
        <v>1472</v>
      </c>
      <c r="I24" s="114">
        <v>1467</v>
      </c>
      <c r="J24" s="140">
        <v>1428</v>
      </c>
      <c r="K24" s="114">
        <v>-31</v>
      </c>
      <c r="L24" s="116">
        <v>-2.1708683473389354</v>
      </c>
    </row>
    <row r="25" spans="1:12" s="110" customFormat="1" ht="15" customHeight="1" x14ac:dyDescent="0.2">
      <c r="A25" s="120"/>
      <c r="B25" s="119"/>
      <c r="C25" s="258" t="s">
        <v>107</v>
      </c>
      <c r="E25" s="113">
        <v>45.043273013375298</v>
      </c>
      <c r="F25" s="115">
        <v>1145</v>
      </c>
      <c r="G25" s="114">
        <v>1144</v>
      </c>
      <c r="H25" s="114">
        <v>1142</v>
      </c>
      <c r="I25" s="114">
        <v>1115</v>
      </c>
      <c r="J25" s="140">
        <v>1084</v>
      </c>
      <c r="K25" s="114">
        <v>61</v>
      </c>
      <c r="L25" s="116">
        <v>5.6273062730627306</v>
      </c>
    </row>
    <row r="26" spans="1:12" s="110" customFormat="1" ht="15" customHeight="1" x14ac:dyDescent="0.2">
      <c r="A26" s="120"/>
      <c r="C26" s="121" t="s">
        <v>187</v>
      </c>
      <c r="D26" s="110" t="s">
        <v>188</v>
      </c>
      <c r="E26" s="113">
        <v>1.5680973301791146</v>
      </c>
      <c r="F26" s="115">
        <v>232</v>
      </c>
      <c r="G26" s="114">
        <v>220</v>
      </c>
      <c r="H26" s="114">
        <v>241</v>
      </c>
      <c r="I26" s="114">
        <v>206</v>
      </c>
      <c r="J26" s="140">
        <v>193</v>
      </c>
      <c r="K26" s="114">
        <v>39</v>
      </c>
      <c r="L26" s="116">
        <v>20.207253886010363</v>
      </c>
    </row>
    <row r="27" spans="1:12" s="110" customFormat="1" ht="15" customHeight="1" x14ac:dyDescent="0.2">
      <c r="A27" s="120"/>
      <c r="B27" s="119"/>
      <c r="D27" s="259" t="s">
        <v>106</v>
      </c>
      <c r="E27" s="113">
        <v>44.827586206896555</v>
      </c>
      <c r="F27" s="115">
        <v>104</v>
      </c>
      <c r="G27" s="114">
        <v>102</v>
      </c>
      <c r="H27" s="114">
        <v>113</v>
      </c>
      <c r="I27" s="114">
        <v>103</v>
      </c>
      <c r="J27" s="140">
        <v>94</v>
      </c>
      <c r="K27" s="114">
        <v>10</v>
      </c>
      <c r="L27" s="116">
        <v>10.638297872340425</v>
      </c>
    </row>
    <row r="28" spans="1:12" s="110" customFormat="1" ht="15" customHeight="1" x14ac:dyDescent="0.2">
      <c r="A28" s="120"/>
      <c r="B28" s="119"/>
      <c r="D28" s="259" t="s">
        <v>107</v>
      </c>
      <c r="E28" s="113">
        <v>55.172413793103445</v>
      </c>
      <c r="F28" s="115">
        <v>128</v>
      </c>
      <c r="G28" s="114">
        <v>118</v>
      </c>
      <c r="H28" s="114">
        <v>128</v>
      </c>
      <c r="I28" s="114">
        <v>103</v>
      </c>
      <c r="J28" s="140">
        <v>99</v>
      </c>
      <c r="K28" s="114">
        <v>29</v>
      </c>
      <c r="L28" s="116">
        <v>29.292929292929294</v>
      </c>
    </row>
    <row r="29" spans="1:12" s="110" customFormat="1" ht="24" customHeight="1" x14ac:dyDescent="0.2">
      <c r="A29" s="604" t="s">
        <v>189</v>
      </c>
      <c r="B29" s="605"/>
      <c r="C29" s="605"/>
      <c r="D29" s="606"/>
      <c r="E29" s="113">
        <v>91.118621155795879</v>
      </c>
      <c r="F29" s="115">
        <v>13481</v>
      </c>
      <c r="G29" s="114">
        <v>13791</v>
      </c>
      <c r="H29" s="114">
        <v>13916</v>
      </c>
      <c r="I29" s="114">
        <v>13902</v>
      </c>
      <c r="J29" s="140">
        <v>13597</v>
      </c>
      <c r="K29" s="114">
        <v>-116</v>
      </c>
      <c r="L29" s="116">
        <v>-0.85312936677208207</v>
      </c>
    </row>
    <row r="30" spans="1:12" s="110" customFormat="1" ht="15" customHeight="1" x14ac:dyDescent="0.2">
      <c r="A30" s="120"/>
      <c r="B30" s="119"/>
      <c r="C30" s="258" t="s">
        <v>106</v>
      </c>
      <c r="E30" s="113">
        <v>39.418440768488985</v>
      </c>
      <c r="F30" s="115">
        <v>5314</v>
      </c>
      <c r="G30" s="114">
        <v>5393</v>
      </c>
      <c r="H30" s="114">
        <v>5484</v>
      </c>
      <c r="I30" s="114">
        <v>5464</v>
      </c>
      <c r="J30" s="140">
        <v>5300</v>
      </c>
      <c r="K30" s="114">
        <v>14</v>
      </c>
      <c r="L30" s="116">
        <v>0.26415094339622641</v>
      </c>
    </row>
    <row r="31" spans="1:12" s="110" customFormat="1" ht="15" customHeight="1" x14ac:dyDescent="0.2">
      <c r="A31" s="120"/>
      <c r="B31" s="119"/>
      <c r="C31" s="258" t="s">
        <v>107</v>
      </c>
      <c r="E31" s="113">
        <v>60.581559231511015</v>
      </c>
      <c r="F31" s="115">
        <v>8167</v>
      </c>
      <c r="G31" s="114">
        <v>8398</v>
      </c>
      <c r="H31" s="114">
        <v>8432</v>
      </c>
      <c r="I31" s="114">
        <v>8438</v>
      </c>
      <c r="J31" s="140">
        <v>8297</v>
      </c>
      <c r="K31" s="114">
        <v>-130</v>
      </c>
      <c r="L31" s="116">
        <v>-1.5668313848378932</v>
      </c>
    </row>
    <row r="32" spans="1:12" s="110" customFormat="1" ht="15" customHeight="1" x14ac:dyDescent="0.2">
      <c r="A32" s="120"/>
      <c r="B32" s="119" t="s">
        <v>117</v>
      </c>
      <c r="C32" s="258"/>
      <c r="E32" s="113">
        <v>8.7935113213923621</v>
      </c>
      <c r="F32" s="114">
        <v>1301</v>
      </c>
      <c r="G32" s="114">
        <v>1334</v>
      </c>
      <c r="H32" s="114">
        <v>1340</v>
      </c>
      <c r="I32" s="114">
        <v>1320</v>
      </c>
      <c r="J32" s="140">
        <v>1265</v>
      </c>
      <c r="K32" s="114">
        <v>36</v>
      </c>
      <c r="L32" s="116">
        <v>2.8458498023715415</v>
      </c>
    </row>
    <row r="33" spans="1:12" s="110" customFormat="1" ht="15" customHeight="1" x14ac:dyDescent="0.2">
      <c r="A33" s="120"/>
      <c r="B33" s="119"/>
      <c r="C33" s="258" t="s">
        <v>106</v>
      </c>
      <c r="E33" s="113">
        <v>37.970791698693311</v>
      </c>
      <c r="F33" s="114">
        <v>494</v>
      </c>
      <c r="G33" s="114">
        <v>524</v>
      </c>
      <c r="H33" s="114">
        <v>534</v>
      </c>
      <c r="I33" s="114">
        <v>516</v>
      </c>
      <c r="J33" s="140">
        <v>494</v>
      </c>
      <c r="K33" s="114">
        <v>0</v>
      </c>
      <c r="L33" s="116">
        <v>0</v>
      </c>
    </row>
    <row r="34" spans="1:12" s="110" customFormat="1" ht="15" customHeight="1" x14ac:dyDescent="0.2">
      <c r="A34" s="120"/>
      <c r="B34" s="119"/>
      <c r="C34" s="258" t="s">
        <v>107</v>
      </c>
      <c r="E34" s="113">
        <v>62.029208301306689</v>
      </c>
      <c r="F34" s="114">
        <v>807</v>
      </c>
      <c r="G34" s="114">
        <v>810</v>
      </c>
      <c r="H34" s="114">
        <v>806</v>
      </c>
      <c r="I34" s="114">
        <v>804</v>
      </c>
      <c r="J34" s="140">
        <v>771</v>
      </c>
      <c r="K34" s="114">
        <v>36</v>
      </c>
      <c r="L34" s="116">
        <v>4.6692607003891053</v>
      </c>
    </row>
    <row r="35" spans="1:12" s="110" customFormat="1" ht="24" customHeight="1" x14ac:dyDescent="0.2">
      <c r="A35" s="604" t="s">
        <v>192</v>
      </c>
      <c r="B35" s="605"/>
      <c r="C35" s="605"/>
      <c r="D35" s="606"/>
      <c r="E35" s="113">
        <v>13.200405542412977</v>
      </c>
      <c r="F35" s="114">
        <v>1953</v>
      </c>
      <c r="G35" s="114">
        <v>1996</v>
      </c>
      <c r="H35" s="114">
        <v>2076</v>
      </c>
      <c r="I35" s="114">
        <v>2102</v>
      </c>
      <c r="J35" s="114">
        <v>2020</v>
      </c>
      <c r="K35" s="318">
        <v>-67</v>
      </c>
      <c r="L35" s="319">
        <v>-3.3168316831683167</v>
      </c>
    </row>
    <row r="36" spans="1:12" s="110" customFormat="1" ht="15" customHeight="1" x14ac:dyDescent="0.2">
      <c r="A36" s="120"/>
      <c r="B36" s="119"/>
      <c r="C36" s="258" t="s">
        <v>106</v>
      </c>
      <c r="E36" s="113">
        <v>35.739887352790582</v>
      </c>
      <c r="F36" s="114">
        <v>698</v>
      </c>
      <c r="G36" s="114">
        <v>713</v>
      </c>
      <c r="H36" s="114">
        <v>759</v>
      </c>
      <c r="I36" s="114">
        <v>774</v>
      </c>
      <c r="J36" s="114">
        <v>738</v>
      </c>
      <c r="K36" s="318">
        <v>-40</v>
      </c>
      <c r="L36" s="116">
        <v>-5.4200542005420056</v>
      </c>
    </row>
    <row r="37" spans="1:12" s="110" customFormat="1" ht="15" customHeight="1" x14ac:dyDescent="0.2">
      <c r="A37" s="120"/>
      <c r="B37" s="119"/>
      <c r="C37" s="258" t="s">
        <v>107</v>
      </c>
      <c r="E37" s="113">
        <v>64.260112647209425</v>
      </c>
      <c r="F37" s="114">
        <v>1255</v>
      </c>
      <c r="G37" s="114">
        <v>1283</v>
      </c>
      <c r="H37" s="114">
        <v>1317</v>
      </c>
      <c r="I37" s="114">
        <v>1328</v>
      </c>
      <c r="J37" s="140">
        <v>1282</v>
      </c>
      <c r="K37" s="114">
        <v>-27</v>
      </c>
      <c r="L37" s="116">
        <v>-2.1060842433697347</v>
      </c>
    </row>
    <row r="38" spans="1:12" s="110" customFormat="1" ht="15" customHeight="1" x14ac:dyDescent="0.2">
      <c r="A38" s="120"/>
      <c r="B38" s="119" t="s">
        <v>328</v>
      </c>
      <c r="C38" s="258"/>
      <c r="E38" s="113">
        <v>69.537005745184189</v>
      </c>
      <c r="F38" s="114">
        <v>10288</v>
      </c>
      <c r="G38" s="114">
        <v>10504</v>
      </c>
      <c r="H38" s="114">
        <v>10557</v>
      </c>
      <c r="I38" s="114">
        <v>10493</v>
      </c>
      <c r="J38" s="140">
        <v>10291</v>
      </c>
      <c r="K38" s="114">
        <v>-3</v>
      </c>
      <c r="L38" s="116">
        <v>-2.9151685939170148E-2</v>
      </c>
    </row>
    <row r="39" spans="1:12" s="110" customFormat="1" ht="15" customHeight="1" x14ac:dyDescent="0.2">
      <c r="A39" s="120"/>
      <c r="B39" s="119"/>
      <c r="C39" s="258" t="s">
        <v>106</v>
      </c>
      <c r="E39" s="113">
        <v>40.940902021772942</v>
      </c>
      <c r="F39" s="115">
        <v>4212</v>
      </c>
      <c r="G39" s="114">
        <v>4276</v>
      </c>
      <c r="H39" s="114">
        <v>4340</v>
      </c>
      <c r="I39" s="114">
        <v>4274</v>
      </c>
      <c r="J39" s="140">
        <v>4154</v>
      </c>
      <c r="K39" s="114">
        <v>58</v>
      </c>
      <c r="L39" s="116">
        <v>1.3962445835339432</v>
      </c>
    </row>
    <row r="40" spans="1:12" s="110" customFormat="1" ht="15" customHeight="1" x14ac:dyDescent="0.2">
      <c r="A40" s="120"/>
      <c r="B40" s="119"/>
      <c r="C40" s="258" t="s">
        <v>107</v>
      </c>
      <c r="E40" s="113">
        <v>59.059097978227058</v>
      </c>
      <c r="F40" s="115">
        <v>6076</v>
      </c>
      <c r="G40" s="114">
        <v>6228</v>
      </c>
      <c r="H40" s="114">
        <v>6217</v>
      </c>
      <c r="I40" s="114">
        <v>6219</v>
      </c>
      <c r="J40" s="140">
        <v>6137</v>
      </c>
      <c r="K40" s="114">
        <v>-61</v>
      </c>
      <c r="L40" s="116">
        <v>-0.99397099560045621</v>
      </c>
    </row>
    <row r="41" spans="1:12" s="110" customFormat="1" ht="15" customHeight="1" x14ac:dyDescent="0.2">
      <c r="A41" s="120"/>
      <c r="B41" s="320" t="s">
        <v>515</v>
      </c>
      <c r="C41" s="258"/>
      <c r="E41" s="113">
        <v>6.0628590740114907</v>
      </c>
      <c r="F41" s="115">
        <v>897</v>
      </c>
      <c r="G41" s="114">
        <v>906</v>
      </c>
      <c r="H41" s="114">
        <v>863</v>
      </c>
      <c r="I41" s="114">
        <v>843</v>
      </c>
      <c r="J41" s="140">
        <v>813</v>
      </c>
      <c r="K41" s="114">
        <v>84</v>
      </c>
      <c r="L41" s="116">
        <v>10.332103321033211</v>
      </c>
    </row>
    <row r="42" spans="1:12" s="110" customFormat="1" ht="15" customHeight="1" x14ac:dyDescent="0.2">
      <c r="A42" s="120"/>
      <c r="B42" s="119"/>
      <c r="C42" s="268" t="s">
        <v>106</v>
      </c>
      <c r="D42" s="182"/>
      <c r="E42" s="113">
        <v>43.255295429208473</v>
      </c>
      <c r="F42" s="115">
        <v>388</v>
      </c>
      <c r="G42" s="114">
        <v>396</v>
      </c>
      <c r="H42" s="114">
        <v>378</v>
      </c>
      <c r="I42" s="114">
        <v>374</v>
      </c>
      <c r="J42" s="140">
        <v>360</v>
      </c>
      <c r="K42" s="114">
        <v>28</v>
      </c>
      <c r="L42" s="116">
        <v>7.7777777777777777</v>
      </c>
    </row>
    <row r="43" spans="1:12" s="110" customFormat="1" ht="15" customHeight="1" x14ac:dyDescent="0.2">
      <c r="A43" s="120"/>
      <c r="B43" s="119"/>
      <c r="C43" s="268" t="s">
        <v>107</v>
      </c>
      <c r="D43" s="182"/>
      <c r="E43" s="113">
        <v>56.744704570791527</v>
      </c>
      <c r="F43" s="115">
        <v>509</v>
      </c>
      <c r="G43" s="114">
        <v>510</v>
      </c>
      <c r="H43" s="114">
        <v>485</v>
      </c>
      <c r="I43" s="114">
        <v>469</v>
      </c>
      <c r="J43" s="140">
        <v>453</v>
      </c>
      <c r="K43" s="114">
        <v>56</v>
      </c>
      <c r="L43" s="116">
        <v>12.362030905077262</v>
      </c>
    </row>
    <row r="44" spans="1:12" s="110" customFormat="1" ht="15" customHeight="1" x14ac:dyDescent="0.2">
      <c r="A44" s="120"/>
      <c r="B44" s="119" t="s">
        <v>205</v>
      </c>
      <c r="C44" s="268"/>
      <c r="D44" s="182"/>
      <c r="E44" s="113">
        <v>11.199729638391348</v>
      </c>
      <c r="F44" s="115">
        <v>1657</v>
      </c>
      <c r="G44" s="114">
        <v>1737</v>
      </c>
      <c r="H44" s="114">
        <v>1779</v>
      </c>
      <c r="I44" s="114">
        <v>1800</v>
      </c>
      <c r="J44" s="140">
        <v>1755</v>
      </c>
      <c r="K44" s="114">
        <v>-98</v>
      </c>
      <c r="L44" s="116">
        <v>-5.584045584045584</v>
      </c>
    </row>
    <row r="45" spans="1:12" s="110" customFormat="1" ht="15" customHeight="1" x14ac:dyDescent="0.2">
      <c r="A45" s="120"/>
      <c r="B45" s="119"/>
      <c r="C45" s="268" t="s">
        <v>106</v>
      </c>
      <c r="D45" s="182"/>
      <c r="E45" s="113">
        <v>30.838865419432711</v>
      </c>
      <c r="F45" s="115">
        <v>511</v>
      </c>
      <c r="G45" s="114">
        <v>537</v>
      </c>
      <c r="H45" s="114">
        <v>546</v>
      </c>
      <c r="I45" s="114">
        <v>562</v>
      </c>
      <c r="J45" s="140">
        <v>546</v>
      </c>
      <c r="K45" s="114">
        <v>-35</v>
      </c>
      <c r="L45" s="116">
        <v>-6.4102564102564106</v>
      </c>
    </row>
    <row r="46" spans="1:12" s="110" customFormat="1" ht="15" customHeight="1" x14ac:dyDescent="0.2">
      <c r="A46" s="123"/>
      <c r="B46" s="124"/>
      <c r="C46" s="260" t="s">
        <v>107</v>
      </c>
      <c r="D46" s="261"/>
      <c r="E46" s="125">
        <v>69.161134580567293</v>
      </c>
      <c r="F46" s="143">
        <v>1146</v>
      </c>
      <c r="G46" s="144">
        <v>1200</v>
      </c>
      <c r="H46" s="144">
        <v>1233</v>
      </c>
      <c r="I46" s="144">
        <v>1238</v>
      </c>
      <c r="J46" s="145">
        <v>1209</v>
      </c>
      <c r="K46" s="144">
        <v>-63</v>
      </c>
      <c r="L46" s="146">
        <v>-5.2109181141439205</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329</v>
      </c>
      <c r="B49" s="192"/>
      <c r="C49" s="192"/>
      <c r="D49" s="192"/>
      <c r="E49" s="273"/>
      <c r="F49" s="274"/>
      <c r="G49" s="274"/>
      <c r="H49" s="274"/>
      <c r="I49" s="274"/>
      <c r="J49" s="274"/>
      <c r="K49" s="274"/>
      <c r="L49" s="276"/>
    </row>
    <row r="50" spans="1:12" ht="14.25" customHeight="1" x14ac:dyDescent="0.2">
      <c r="A50" s="535" t="s">
        <v>516</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19"/>
      <c r="B53" s="619"/>
      <c r="C53" s="619"/>
      <c r="D53" s="619"/>
      <c r="E53" s="619"/>
      <c r="F53" s="619"/>
      <c r="G53" s="619"/>
      <c r="H53" s="619"/>
      <c r="I53" s="619"/>
      <c r="J53" s="619"/>
      <c r="K53" s="619"/>
      <c r="L53" s="619"/>
    </row>
    <row r="54" spans="1:12" ht="21" customHeight="1" x14ac:dyDescent="0.2">
      <c r="A54" s="602"/>
      <c r="B54" s="602"/>
      <c r="C54" s="602"/>
      <c r="D54" s="602"/>
      <c r="E54" s="602"/>
      <c r="F54" s="602"/>
      <c r="G54" s="602"/>
      <c r="H54" s="602"/>
      <c r="I54" s="602"/>
      <c r="J54" s="602"/>
      <c r="K54" s="602"/>
      <c r="L54" s="602"/>
    </row>
    <row r="55" spans="1:12" ht="12.75" customHeight="1" x14ac:dyDescent="0.2"/>
  </sheetData>
  <mergeCells count="21">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35:D35"/>
    <mergeCell ref="A51:L51"/>
    <mergeCell ref="A52:L52"/>
    <mergeCell ref="A53:L53"/>
    <mergeCell ref="A54:L5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330</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14795</v>
      </c>
      <c r="E11" s="114">
        <v>15143</v>
      </c>
      <c r="F11" s="114">
        <v>15275</v>
      </c>
      <c r="G11" s="114">
        <v>15238</v>
      </c>
      <c r="H11" s="140">
        <v>14879</v>
      </c>
      <c r="I11" s="115">
        <v>-84</v>
      </c>
      <c r="J11" s="116">
        <v>-0.56455406949391762</v>
      </c>
    </row>
    <row r="12" spans="1:15" s="110" customFormat="1" ht="24.95" customHeight="1" x14ac:dyDescent="0.2">
      <c r="A12" s="193" t="s">
        <v>132</v>
      </c>
      <c r="B12" s="194" t="s">
        <v>133</v>
      </c>
      <c r="C12" s="113">
        <v>4.5015207840486653</v>
      </c>
      <c r="D12" s="115">
        <v>666</v>
      </c>
      <c r="E12" s="114">
        <v>656</v>
      </c>
      <c r="F12" s="114">
        <v>681</v>
      </c>
      <c r="G12" s="114">
        <v>650</v>
      </c>
      <c r="H12" s="140">
        <v>600</v>
      </c>
      <c r="I12" s="115">
        <v>66</v>
      </c>
      <c r="J12" s="116">
        <v>11</v>
      </c>
    </row>
    <row r="13" spans="1:15" s="110" customFormat="1" ht="24.95" customHeight="1" x14ac:dyDescent="0.2">
      <c r="A13" s="193" t="s">
        <v>134</v>
      </c>
      <c r="B13" s="199" t="s">
        <v>214</v>
      </c>
      <c r="C13" s="113">
        <v>1.3518080432578574</v>
      </c>
      <c r="D13" s="115">
        <v>200</v>
      </c>
      <c r="E13" s="114">
        <v>201</v>
      </c>
      <c r="F13" s="114">
        <v>215</v>
      </c>
      <c r="G13" s="114">
        <v>203</v>
      </c>
      <c r="H13" s="140">
        <v>208</v>
      </c>
      <c r="I13" s="115">
        <v>-8</v>
      </c>
      <c r="J13" s="116">
        <v>-3.8461538461538463</v>
      </c>
    </row>
    <row r="14" spans="1:15" s="287" customFormat="1" ht="24.95" customHeight="1" x14ac:dyDescent="0.2">
      <c r="A14" s="193" t="s">
        <v>215</v>
      </c>
      <c r="B14" s="199" t="s">
        <v>137</v>
      </c>
      <c r="C14" s="113">
        <v>12.686718485974991</v>
      </c>
      <c r="D14" s="115">
        <v>1877</v>
      </c>
      <c r="E14" s="114">
        <v>1888</v>
      </c>
      <c r="F14" s="114">
        <v>1911</v>
      </c>
      <c r="G14" s="114">
        <v>1950</v>
      </c>
      <c r="H14" s="140">
        <v>1937</v>
      </c>
      <c r="I14" s="115">
        <v>-60</v>
      </c>
      <c r="J14" s="116">
        <v>-3.0975735673722249</v>
      </c>
      <c r="K14" s="110"/>
      <c r="L14" s="110"/>
      <c r="M14" s="110"/>
      <c r="N14" s="110"/>
      <c r="O14" s="110"/>
    </row>
    <row r="15" spans="1:15" s="110" customFormat="1" ht="24.95" customHeight="1" x14ac:dyDescent="0.2">
      <c r="A15" s="193" t="s">
        <v>216</v>
      </c>
      <c r="B15" s="199" t="s">
        <v>217</v>
      </c>
      <c r="C15" s="113">
        <v>5.1571476850287263</v>
      </c>
      <c r="D15" s="115">
        <v>763</v>
      </c>
      <c r="E15" s="114">
        <v>760</v>
      </c>
      <c r="F15" s="114">
        <v>734</v>
      </c>
      <c r="G15" s="114">
        <v>740</v>
      </c>
      <c r="H15" s="140">
        <v>727</v>
      </c>
      <c r="I15" s="115">
        <v>36</v>
      </c>
      <c r="J15" s="116">
        <v>4.9518569463548827</v>
      </c>
    </row>
    <row r="16" spans="1:15" s="287" customFormat="1" ht="24.95" customHeight="1" x14ac:dyDescent="0.2">
      <c r="A16" s="193" t="s">
        <v>218</v>
      </c>
      <c r="B16" s="199" t="s">
        <v>141</v>
      </c>
      <c r="C16" s="113">
        <v>5.2517742480567762</v>
      </c>
      <c r="D16" s="115">
        <v>777</v>
      </c>
      <c r="E16" s="114">
        <v>803</v>
      </c>
      <c r="F16" s="114">
        <v>821</v>
      </c>
      <c r="G16" s="114">
        <v>862</v>
      </c>
      <c r="H16" s="140">
        <v>860</v>
      </c>
      <c r="I16" s="115">
        <v>-83</v>
      </c>
      <c r="J16" s="116">
        <v>-9.6511627906976738</v>
      </c>
      <c r="K16" s="110"/>
      <c r="L16" s="110"/>
      <c r="M16" s="110"/>
      <c r="N16" s="110"/>
      <c r="O16" s="110"/>
    </row>
    <row r="17" spans="1:15" s="110" customFormat="1" ht="24.95" customHeight="1" x14ac:dyDescent="0.2">
      <c r="A17" s="193" t="s">
        <v>142</v>
      </c>
      <c r="B17" s="199" t="s">
        <v>220</v>
      </c>
      <c r="C17" s="113">
        <v>2.2777965528894897</v>
      </c>
      <c r="D17" s="115">
        <v>337</v>
      </c>
      <c r="E17" s="114">
        <v>325</v>
      </c>
      <c r="F17" s="114">
        <v>356</v>
      </c>
      <c r="G17" s="114">
        <v>348</v>
      </c>
      <c r="H17" s="140">
        <v>350</v>
      </c>
      <c r="I17" s="115">
        <v>-13</v>
      </c>
      <c r="J17" s="116">
        <v>-3.7142857142857144</v>
      </c>
    </row>
    <row r="18" spans="1:15" s="287" customFormat="1" ht="24.95" customHeight="1" x14ac:dyDescent="0.2">
      <c r="A18" s="201" t="s">
        <v>144</v>
      </c>
      <c r="B18" s="202" t="s">
        <v>145</v>
      </c>
      <c r="C18" s="113">
        <v>7.3943899966204798</v>
      </c>
      <c r="D18" s="115">
        <v>1094</v>
      </c>
      <c r="E18" s="114">
        <v>1078</v>
      </c>
      <c r="F18" s="114">
        <v>1095</v>
      </c>
      <c r="G18" s="114">
        <v>1063</v>
      </c>
      <c r="H18" s="140">
        <v>1048</v>
      </c>
      <c r="I18" s="115">
        <v>46</v>
      </c>
      <c r="J18" s="116">
        <v>4.3893129770992365</v>
      </c>
      <c r="K18" s="110"/>
      <c r="L18" s="110"/>
      <c r="M18" s="110"/>
      <c r="N18" s="110"/>
      <c r="O18" s="110"/>
    </row>
    <row r="19" spans="1:15" s="110" customFormat="1" ht="24.95" customHeight="1" x14ac:dyDescent="0.2">
      <c r="A19" s="193" t="s">
        <v>146</v>
      </c>
      <c r="B19" s="199" t="s">
        <v>147</v>
      </c>
      <c r="C19" s="113">
        <v>15.694491382223724</v>
      </c>
      <c r="D19" s="115">
        <v>2322</v>
      </c>
      <c r="E19" s="114">
        <v>2367</v>
      </c>
      <c r="F19" s="114">
        <v>2357</v>
      </c>
      <c r="G19" s="114">
        <v>2380</v>
      </c>
      <c r="H19" s="140">
        <v>2311</v>
      </c>
      <c r="I19" s="115">
        <v>11</v>
      </c>
      <c r="J19" s="116">
        <v>0.47598442232799654</v>
      </c>
    </row>
    <row r="20" spans="1:15" s="287" customFormat="1" ht="24.95" customHeight="1" x14ac:dyDescent="0.2">
      <c r="A20" s="193" t="s">
        <v>148</v>
      </c>
      <c r="B20" s="199" t="s">
        <v>149</v>
      </c>
      <c r="C20" s="113">
        <v>6.8604258195336261</v>
      </c>
      <c r="D20" s="115">
        <v>1015</v>
      </c>
      <c r="E20" s="114">
        <v>1031</v>
      </c>
      <c r="F20" s="114">
        <v>1019</v>
      </c>
      <c r="G20" s="114">
        <v>1040</v>
      </c>
      <c r="H20" s="140">
        <v>1020</v>
      </c>
      <c r="I20" s="115">
        <v>-5</v>
      </c>
      <c r="J20" s="116">
        <v>-0.49019607843137253</v>
      </c>
      <c r="K20" s="110"/>
      <c r="L20" s="110"/>
      <c r="M20" s="110"/>
      <c r="N20" s="110"/>
      <c r="O20" s="110"/>
    </row>
    <row r="21" spans="1:15" s="110" customFormat="1" ht="24.95" customHeight="1" x14ac:dyDescent="0.2">
      <c r="A21" s="201" t="s">
        <v>150</v>
      </c>
      <c r="B21" s="202" t="s">
        <v>151</v>
      </c>
      <c r="C21" s="113">
        <v>12.355525515376817</v>
      </c>
      <c r="D21" s="115">
        <v>1828</v>
      </c>
      <c r="E21" s="114">
        <v>2049</v>
      </c>
      <c r="F21" s="114">
        <v>2084</v>
      </c>
      <c r="G21" s="114">
        <v>2122</v>
      </c>
      <c r="H21" s="140">
        <v>2018</v>
      </c>
      <c r="I21" s="115">
        <v>-190</v>
      </c>
      <c r="J21" s="116">
        <v>-9.415262636273539</v>
      </c>
    </row>
    <row r="22" spans="1:15" s="110" customFormat="1" ht="24.95" customHeight="1" x14ac:dyDescent="0.2">
      <c r="A22" s="201" t="s">
        <v>152</v>
      </c>
      <c r="B22" s="199" t="s">
        <v>153</v>
      </c>
      <c r="C22" s="113">
        <v>0.69618114227779659</v>
      </c>
      <c r="D22" s="115">
        <v>103</v>
      </c>
      <c r="E22" s="114" t="s">
        <v>513</v>
      </c>
      <c r="F22" s="114">
        <v>110</v>
      </c>
      <c r="G22" s="114">
        <v>118</v>
      </c>
      <c r="H22" s="140">
        <v>108</v>
      </c>
      <c r="I22" s="115">
        <v>-5</v>
      </c>
      <c r="J22" s="116">
        <v>-4.6296296296296298</v>
      </c>
    </row>
    <row r="23" spans="1:15" s="110" customFormat="1" ht="24.95" customHeight="1" x14ac:dyDescent="0.2">
      <c r="A23" s="193" t="s">
        <v>154</v>
      </c>
      <c r="B23" s="199" t="s">
        <v>155</v>
      </c>
      <c r="C23" s="113">
        <v>1.7032781345049004</v>
      </c>
      <c r="D23" s="115">
        <v>252</v>
      </c>
      <c r="E23" s="114">
        <v>256</v>
      </c>
      <c r="F23" s="114">
        <v>256</v>
      </c>
      <c r="G23" s="114">
        <v>200</v>
      </c>
      <c r="H23" s="140">
        <v>191</v>
      </c>
      <c r="I23" s="115">
        <v>61</v>
      </c>
      <c r="J23" s="116">
        <v>31.937172774869111</v>
      </c>
    </row>
    <row r="24" spans="1:15" s="110" customFormat="1" ht="24.95" customHeight="1" x14ac:dyDescent="0.2">
      <c r="A24" s="193" t="s">
        <v>156</v>
      </c>
      <c r="B24" s="199" t="s">
        <v>221</v>
      </c>
      <c r="C24" s="113">
        <v>6.6846907739101047</v>
      </c>
      <c r="D24" s="115">
        <v>989</v>
      </c>
      <c r="E24" s="114">
        <v>1011</v>
      </c>
      <c r="F24" s="114">
        <v>1012</v>
      </c>
      <c r="G24" s="114">
        <v>998</v>
      </c>
      <c r="H24" s="140">
        <v>983</v>
      </c>
      <c r="I24" s="115">
        <v>6</v>
      </c>
      <c r="J24" s="116">
        <v>0.61037639877924721</v>
      </c>
    </row>
    <row r="25" spans="1:15" s="110" customFormat="1" ht="24.95" customHeight="1" x14ac:dyDescent="0.2">
      <c r="A25" s="193" t="s">
        <v>222</v>
      </c>
      <c r="B25" s="204" t="s">
        <v>159</v>
      </c>
      <c r="C25" s="113">
        <v>5.2652923284893545</v>
      </c>
      <c r="D25" s="115">
        <v>779</v>
      </c>
      <c r="E25" s="114">
        <v>773</v>
      </c>
      <c r="F25" s="114">
        <v>786</v>
      </c>
      <c r="G25" s="114">
        <v>789</v>
      </c>
      <c r="H25" s="140">
        <v>790</v>
      </c>
      <c r="I25" s="115">
        <v>-11</v>
      </c>
      <c r="J25" s="116">
        <v>-1.3924050632911393</v>
      </c>
    </row>
    <row r="26" spans="1:15" s="110" customFormat="1" ht="24.95" customHeight="1" x14ac:dyDescent="0.2">
      <c r="A26" s="201">
        <v>782.78300000000002</v>
      </c>
      <c r="B26" s="203" t="s">
        <v>160</v>
      </c>
      <c r="C26" s="113">
        <v>5.4072321730314295E-2</v>
      </c>
      <c r="D26" s="115">
        <v>8</v>
      </c>
      <c r="E26" s="114" t="s">
        <v>513</v>
      </c>
      <c r="F26" s="114">
        <v>5</v>
      </c>
      <c r="G26" s="114">
        <v>5</v>
      </c>
      <c r="H26" s="140">
        <v>6</v>
      </c>
      <c r="I26" s="115">
        <v>2</v>
      </c>
      <c r="J26" s="116">
        <v>33.333333333333336</v>
      </c>
    </row>
    <row r="27" spans="1:15" s="110" customFormat="1" ht="24.95" customHeight="1" x14ac:dyDescent="0.2">
      <c r="A27" s="193" t="s">
        <v>161</v>
      </c>
      <c r="B27" s="199" t="s">
        <v>162</v>
      </c>
      <c r="C27" s="113">
        <v>4.2852314971274081</v>
      </c>
      <c r="D27" s="115">
        <v>634</v>
      </c>
      <c r="E27" s="114">
        <v>643</v>
      </c>
      <c r="F27" s="114">
        <v>654</v>
      </c>
      <c r="G27" s="114">
        <v>657</v>
      </c>
      <c r="H27" s="140">
        <v>655</v>
      </c>
      <c r="I27" s="115">
        <v>-21</v>
      </c>
      <c r="J27" s="116">
        <v>-3.2061068702290076</v>
      </c>
    </row>
    <row r="28" spans="1:15" s="110" customFormat="1" ht="24.95" customHeight="1" x14ac:dyDescent="0.2">
      <c r="A28" s="193" t="s">
        <v>163</v>
      </c>
      <c r="B28" s="199" t="s">
        <v>164</v>
      </c>
      <c r="C28" s="113">
        <v>1.6559648529908753</v>
      </c>
      <c r="D28" s="115">
        <v>245</v>
      </c>
      <c r="E28" s="114">
        <v>250</v>
      </c>
      <c r="F28" s="114">
        <v>241</v>
      </c>
      <c r="G28" s="114">
        <v>230</v>
      </c>
      <c r="H28" s="140">
        <v>242</v>
      </c>
      <c r="I28" s="115">
        <v>3</v>
      </c>
      <c r="J28" s="116">
        <v>1.2396694214876034</v>
      </c>
    </row>
    <row r="29" spans="1:15" s="110" customFormat="1" ht="24.95" customHeight="1" x14ac:dyDescent="0.2">
      <c r="A29" s="193">
        <v>86</v>
      </c>
      <c r="B29" s="199" t="s">
        <v>165</v>
      </c>
      <c r="C29" s="113">
        <v>4.6975329503210546</v>
      </c>
      <c r="D29" s="115">
        <v>695</v>
      </c>
      <c r="E29" s="114">
        <v>731</v>
      </c>
      <c r="F29" s="114">
        <v>747</v>
      </c>
      <c r="G29" s="114">
        <v>746</v>
      </c>
      <c r="H29" s="140">
        <v>732</v>
      </c>
      <c r="I29" s="115">
        <v>-37</v>
      </c>
      <c r="J29" s="116">
        <v>-5.054644808743169</v>
      </c>
    </row>
    <row r="30" spans="1:15" s="110" customFormat="1" ht="24.95" customHeight="1" x14ac:dyDescent="0.2">
      <c r="A30" s="193">
        <v>87.88</v>
      </c>
      <c r="B30" s="204" t="s">
        <v>166</v>
      </c>
      <c r="C30" s="113">
        <v>4.1703278134504904</v>
      </c>
      <c r="D30" s="115">
        <v>617</v>
      </c>
      <c r="E30" s="114">
        <v>606</v>
      </c>
      <c r="F30" s="114">
        <v>601</v>
      </c>
      <c r="G30" s="114">
        <v>589</v>
      </c>
      <c r="H30" s="140">
        <v>580</v>
      </c>
      <c r="I30" s="115">
        <v>37</v>
      </c>
      <c r="J30" s="116">
        <v>6.3793103448275863</v>
      </c>
    </row>
    <row r="31" spans="1:15" s="110" customFormat="1" ht="24.95" customHeight="1" x14ac:dyDescent="0.2">
      <c r="A31" s="193" t="s">
        <v>167</v>
      </c>
      <c r="B31" s="199" t="s">
        <v>168</v>
      </c>
      <c r="C31" s="113">
        <v>9.9222710375126724</v>
      </c>
      <c r="D31" s="115">
        <v>1468</v>
      </c>
      <c r="E31" s="114">
        <v>1480</v>
      </c>
      <c r="F31" s="114">
        <v>1498</v>
      </c>
      <c r="G31" s="114">
        <v>1496</v>
      </c>
      <c r="H31" s="140">
        <v>1448</v>
      </c>
      <c r="I31" s="115">
        <v>20</v>
      </c>
      <c r="J31" s="116">
        <v>1.3812154696132597</v>
      </c>
    </row>
    <row r="32" spans="1:15" s="110" customFormat="1" ht="24.95" customHeight="1" x14ac:dyDescent="0.2">
      <c r="A32" s="193"/>
      <c r="B32" s="204" t="s">
        <v>169</v>
      </c>
      <c r="C32" s="113" t="s">
        <v>513</v>
      </c>
      <c r="D32" s="115" t="s">
        <v>513</v>
      </c>
      <c r="E32" s="114" t="s">
        <v>513</v>
      </c>
      <c r="F32" s="114" t="s">
        <v>513</v>
      </c>
      <c r="G32" s="114" t="s">
        <v>513</v>
      </c>
      <c r="H32" s="140" t="s">
        <v>513</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4.5015207840486653</v>
      </c>
      <c r="D34" s="115">
        <v>666</v>
      </c>
      <c r="E34" s="114">
        <v>656</v>
      </c>
      <c r="F34" s="114">
        <v>681</v>
      </c>
      <c r="G34" s="114">
        <v>650</v>
      </c>
      <c r="H34" s="140">
        <v>600</v>
      </c>
      <c r="I34" s="115">
        <v>66</v>
      </c>
      <c r="J34" s="116">
        <v>11</v>
      </c>
    </row>
    <row r="35" spans="1:10" s="110" customFormat="1" ht="24.95" customHeight="1" x14ac:dyDescent="0.2">
      <c r="A35" s="292" t="s">
        <v>171</v>
      </c>
      <c r="B35" s="293" t="s">
        <v>172</v>
      </c>
      <c r="C35" s="113">
        <v>21.432916525853329</v>
      </c>
      <c r="D35" s="115">
        <v>3171</v>
      </c>
      <c r="E35" s="114">
        <v>3167</v>
      </c>
      <c r="F35" s="114">
        <v>3221</v>
      </c>
      <c r="G35" s="114">
        <v>3216</v>
      </c>
      <c r="H35" s="140">
        <v>3193</v>
      </c>
      <c r="I35" s="115">
        <v>-22</v>
      </c>
      <c r="J35" s="116">
        <v>-0.68900720325712494</v>
      </c>
    </row>
    <row r="36" spans="1:10" s="110" customFormat="1" ht="24.95" customHeight="1" x14ac:dyDescent="0.2">
      <c r="A36" s="294" t="s">
        <v>173</v>
      </c>
      <c r="B36" s="295" t="s">
        <v>174</v>
      </c>
      <c r="C36" s="125">
        <v>74.045285569449135</v>
      </c>
      <c r="D36" s="143">
        <v>10955</v>
      </c>
      <c r="E36" s="144">
        <v>11317</v>
      </c>
      <c r="F36" s="144">
        <v>11370</v>
      </c>
      <c r="G36" s="144">
        <v>11370</v>
      </c>
      <c r="H36" s="145">
        <v>11084</v>
      </c>
      <c r="I36" s="143">
        <v>-129</v>
      </c>
      <c r="J36" s="146">
        <v>-1.163839769036449</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331</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332</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66" t="s">
        <v>97</v>
      </c>
      <c r="F8" s="566" t="s">
        <v>98</v>
      </c>
      <c r="G8" s="566" t="s">
        <v>99</v>
      </c>
      <c r="H8" s="566" t="s">
        <v>100</v>
      </c>
      <c r="I8" s="566" t="s">
        <v>101</v>
      </c>
      <c r="J8" s="590"/>
      <c r="K8" s="591"/>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14795</v>
      </c>
      <c r="F11" s="264">
        <v>15143</v>
      </c>
      <c r="G11" s="264">
        <v>15275</v>
      </c>
      <c r="H11" s="264">
        <v>15238</v>
      </c>
      <c r="I11" s="265">
        <v>14879</v>
      </c>
      <c r="J11" s="263">
        <v>-84</v>
      </c>
      <c r="K11" s="266">
        <v>-0.56455406949391762</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40.202771206488677</v>
      </c>
      <c r="E13" s="115">
        <v>5948</v>
      </c>
      <c r="F13" s="114">
        <v>6086</v>
      </c>
      <c r="G13" s="114">
        <v>6223</v>
      </c>
      <c r="H13" s="114">
        <v>6166</v>
      </c>
      <c r="I13" s="140">
        <v>5999</v>
      </c>
      <c r="J13" s="115">
        <v>-51</v>
      </c>
      <c r="K13" s="116">
        <v>-0.8501416902817136</v>
      </c>
    </row>
    <row r="14" spans="1:15" ht="15.95" customHeight="1" x14ac:dyDescent="0.2">
      <c r="A14" s="306" t="s">
        <v>230</v>
      </c>
      <c r="B14" s="307"/>
      <c r="C14" s="308"/>
      <c r="D14" s="113">
        <v>48.367691787766134</v>
      </c>
      <c r="E14" s="115">
        <v>7156</v>
      </c>
      <c r="F14" s="114">
        <v>7364</v>
      </c>
      <c r="G14" s="114">
        <v>7365</v>
      </c>
      <c r="H14" s="114">
        <v>7368</v>
      </c>
      <c r="I14" s="140">
        <v>7225</v>
      </c>
      <c r="J14" s="115">
        <v>-69</v>
      </c>
      <c r="K14" s="116">
        <v>-0.95501730103806226</v>
      </c>
    </row>
    <row r="15" spans="1:15" ht="15.95" customHeight="1" x14ac:dyDescent="0.2">
      <c r="A15" s="306" t="s">
        <v>231</v>
      </c>
      <c r="B15" s="307"/>
      <c r="C15" s="308"/>
      <c r="D15" s="113">
        <v>4.5217979046975332</v>
      </c>
      <c r="E15" s="115">
        <v>669</v>
      </c>
      <c r="F15" s="114">
        <v>669</v>
      </c>
      <c r="G15" s="114">
        <v>682</v>
      </c>
      <c r="H15" s="114">
        <v>673</v>
      </c>
      <c r="I15" s="140">
        <v>675</v>
      </c>
      <c r="J15" s="115">
        <v>-6</v>
      </c>
      <c r="K15" s="116">
        <v>-0.88888888888888884</v>
      </c>
    </row>
    <row r="16" spans="1:15" ht="15.95" customHeight="1" x14ac:dyDescent="0.2">
      <c r="A16" s="306" t="s">
        <v>232</v>
      </c>
      <c r="B16" s="307"/>
      <c r="C16" s="308"/>
      <c r="D16" s="113">
        <v>2.8387968908415004</v>
      </c>
      <c r="E16" s="115">
        <v>420</v>
      </c>
      <c r="F16" s="114">
        <v>417</v>
      </c>
      <c r="G16" s="114">
        <v>404</v>
      </c>
      <c r="H16" s="114">
        <v>405</v>
      </c>
      <c r="I16" s="140">
        <v>390</v>
      </c>
      <c r="J16" s="115">
        <v>30</v>
      </c>
      <c r="K16" s="116">
        <v>7.6923076923076925</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3.4876647516052719</v>
      </c>
      <c r="E18" s="115">
        <v>516</v>
      </c>
      <c r="F18" s="114">
        <v>511</v>
      </c>
      <c r="G18" s="114">
        <v>518</v>
      </c>
      <c r="H18" s="114">
        <v>494</v>
      </c>
      <c r="I18" s="140">
        <v>473</v>
      </c>
      <c r="J18" s="115">
        <v>43</v>
      </c>
      <c r="K18" s="116">
        <v>9.0909090909090917</v>
      </c>
    </row>
    <row r="19" spans="1:11" ht="14.1" customHeight="1" x14ac:dyDescent="0.2">
      <c r="A19" s="306" t="s">
        <v>235</v>
      </c>
      <c r="B19" s="307" t="s">
        <v>236</v>
      </c>
      <c r="C19" s="308"/>
      <c r="D19" s="113">
        <v>2.7171341669482931</v>
      </c>
      <c r="E19" s="115">
        <v>402</v>
      </c>
      <c r="F19" s="114">
        <v>395</v>
      </c>
      <c r="G19" s="114">
        <v>401</v>
      </c>
      <c r="H19" s="114">
        <v>377</v>
      </c>
      <c r="I19" s="140">
        <v>353</v>
      </c>
      <c r="J19" s="115">
        <v>49</v>
      </c>
      <c r="K19" s="116">
        <v>13.881019830028329</v>
      </c>
    </row>
    <row r="20" spans="1:11" ht="14.1" customHeight="1" x14ac:dyDescent="0.2">
      <c r="A20" s="306">
        <v>12</v>
      </c>
      <c r="B20" s="307" t="s">
        <v>237</v>
      </c>
      <c r="C20" s="308"/>
      <c r="D20" s="113">
        <v>1.2774586008786752</v>
      </c>
      <c r="E20" s="115">
        <v>189</v>
      </c>
      <c r="F20" s="114">
        <v>184</v>
      </c>
      <c r="G20" s="114">
        <v>204</v>
      </c>
      <c r="H20" s="114">
        <v>194</v>
      </c>
      <c r="I20" s="140">
        <v>168</v>
      </c>
      <c r="J20" s="115">
        <v>21</v>
      </c>
      <c r="K20" s="116">
        <v>12.5</v>
      </c>
    </row>
    <row r="21" spans="1:11" ht="14.1" customHeight="1" x14ac:dyDescent="0.2">
      <c r="A21" s="306">
        <v>21</v>
      </c>
      <c r="B21" s="307" t="s">
        <v>238</v>
      </c>
      <c r="C21" s="308"/>
      <c r="D21" s="113">
        <v>0.14869888475836432</v>
      </c>
      <c r="E21" s="115">
        <v>22</v>
      </c>
      <c r="F21" s="114">
        <v>23</v>
      </c>
      <c r="G21" s="114">
        <v>24</v>
      </c>
      <c r="H21" s="114">
        <v>23</v>
      </c>
      <c r="I21" s="140">
        <v>20</v>
      </c>
      <c r="J21" s="115">
        <v>2</v>
      </c>
      <c r="K21" s="116">
        <v>10</v>
      </c>
    </row>
    <row r="22" spans="1:11" ht="14.1" customHeight="1" x14ac:dyDescent="0.2">
      <c r="A22" s="306">
        <v>22</v>
      </c>
      <c r="B22" s="307" t="s">
        <v>239</v>
      </c>
      <c r="C22" s="308"/>
      <c r="D22" s="113">
        <v>1.1760729976343358</v>
      </c>
      <c r="E22" s="115">
        <v>174</v>
      </c>
      <c r="F22" s="114">
        <v>181</v>
      </c>
      <c r="G22" s="114">
        <v>207</v>
      </c>
      <c r="H22" s="114">
        <v>195</v>
      </c>
      <c r="I22" s="140">
        <v>189</v>
      </c>
      <c r="J22" s="115">
        <v>-15</v>
      </c>
      <c r="K22" s="116">
        <v>-7.9365079365079367</v>
      </c>
    </row>
    <row r="23" spans="1:11" ht="14.1" customHeight="1" x14ac:dyDescent="0.2">
      <c r="A23" s="306">
        <v>23</v>
      </c>
      <c r="B23" s="307" t="s">
        <v>240</v>
      </c>
      <c r="C23" s="308"/>
      <c r="D23" s="113">
        <v>0.34471105103075361</v>
      </c>
      <c r="E23" s="115">
        <v>51</v>
      </c>
      <c r="F23" s="114">
        <v>48</v>
      </c>
      <c r="G23" s="114">
        <v>53</v>
      </c>
      <c r="H23" s="114">
        <v>46</v>
      </c>
      <c r="I23" s="140">
        <v>45</v>
      </c>
      <c r="J23" s="115">
        <v>6</v>
      </c>
      <c r="K23" s="116">
        <v>13.333333333333334</v>
      </c>
    </row>
    <row r="24" spans="1:11" ht="14.1" customHeight="1" x14ac:dyDescent="0.2">
      <c r="A24" s="306">
        <v>24</v>
      </c>
      <c r="B24" s="307" t="s">
        <v>241</v>
      </c>
      <c r="C24" s="308"/>
      <c r="D24" s="113">
        <v>2.0479891855356538</v>
      </c>
      <c r="E24" s="115">
        <v>303</v>
      </c>
      <c r="F24" s="114">
        <v>310</v>
      </c>
      <c r="G24" s="114">
        <v>330</v>
      </c>
      <c r="H24" s="114">
        <v>346</v>
      </c>
      <c r="I24" s="140">
        <v>354</v>
      </c>
      <c r="J24" s="115">
        <v>-51</v>
      </c>
      <c r="K24" s="116">
        <v>-14.40677966101695</v>
      </c>
    </row>
    <row r="25" spans="1:11" ht="14.1" customHeight="1" x14ac:dyDescent="0.2">
      <c r="A25" s="306">
        <v>25</v>
      </c>
      <c r="B25" s="307" t="s">
        <v>242</v>
      </c>
      <c r="C25" s="308"/>
      <c r="D25" s="113">
        <v>2.5211220006759039</v>
      </c>
      <c r="E25" s="115">
        <v>373</v>
      </c>
      <c r="F25" s="114">
        <v>367</v>
      </c>
      <c r="G25" s="114">
        <v>368</v>
      </c>
      <c r="H25" s="114">
        <v>373</v>
      </c>
      <c r="I25" s="140">
        <v>377</v>
      </c>
      <c r="J25" s="115">
        <v>-4</v>
      </c>
      <c r="K25" s="116">
        <v>-1.0610079575596818</v>
      </c>
    </row>
    <row r="26" spans="1:11" ht="14.1" customHeight="1" x14ac:dyDescent="0.2">
      <c r="A26" s="306">
        <v>26</v>
      </c>
      <c r="B26" s="307" t="s">
        <v>243</v>
      </c>
      <c r="C26" s="308"/>
      <c r="D26" s="113">
        <v>1.1355187563366003</v>
      </c>
      <c r="E26" s="115">
        <v>168</v>
      </c>
      <c r="F26" s="114">
        <v>177</v>
      </c>
      <c r="G26" s="114">
        <v>175</v>
      </c>
      <c r="H26" s="114">
        <v>165</v>
      </c>
      <c r="I26" s="140">
        <v>156</v>
      </c>
      <c r="J26" s="115">
        <v>12</v>
      </c>
      <c r="K26" s="116">
        <v>7.6923076923076925</v>
      </c>
    </row>
    <row r="27" spans="1:11" ht="14.1" customHeight="1" x14ac:dyDescent="0.2">
      <c r="A27" s="306">
        <v>27</v>
      </c>
      <c r="B27" s="307" t="s">
        <v>244</v>
      </c>
      <c r="C27" s="308"/>
      <c r="D27" s="113">
        <v>0.41230145319364653</v>
      </c>
      <c r="E27" s="115">
        <v>61</v>
      </c>
      <c r="F27" s="114">
        <v>69</v>
      </c>
      <c r="G27" s="114">
        <v>70</v>
      </c>
      <c r="H27" s="114">
        <v>68</v>
      </c>
      <c r="I27" s="140">
        <v>60</v>
      </c>
      <c r="J27" s="115">
        <v>1</v>
      </c>
      <c r="K27" s="116">
        <v>1.6666666666666667</v>
      </c>
    </row>
    <row r="28" spans="1:11" ht="14.1" customHeight="1" x14ac:dyDescent="0.2">
      <c r="A28" s="306">
        <v>28</v>
      </c>
      <c r="B28" s="307" t="s">
        <v>245</v>
      </c>
      <c r="C28" s="308"/>
      <c r="D28" s="113">
        <v>0.48665089557282865</v>
      </c>
      <c r="E28" s="115">
        <v>72</v>
      </c>
      <c r="F28" s="114">
        <v>72</v>
      </c>
      <c r="G28" s="114">
        <v>72</v>
      </c>
      <c r="H28" s="114">
        <v>62</v>
      </c>
      <c r="I28" s="140">
        <v>52</v>
      </c>
      <c r="J28" s="115">
        <v>20</v>
      </c>
      <c r="K28" s="116">
        <v>38.46153846153846</v>
      </c>
    </row>
    <row r="29" spans="1:11" ht="14.1" customHeight="1" x14ac:dyDescent="0.2">
      <c r="A29" s="306">
        <v>29</v>
      </c>
      <c r="B29" s="307" t="s">
        <v>246</v>
      </c>
      <c r="C29" s="308"/>
      <c r="D29" s="113">
        <v>3.8661710037174721</v>
      </c>
      <c r="E29" s="115">
        <v>572</v>
      </c>
      <c r="F29" s="114">
        <v>645</v>
      </c>
      <c r="G29" s="114">
        <v>661</v>
      </c>
      <c r="H29" s="114">
        <v>666</v>
      </c>
      <c r="I29" s="140">
        <v>620</v>
      </c>
      <c r="J29" s="115">
        <v>-48</v>
      </c>
      <c r="K29" s="116">
        <v>-7.741935483870968</v>
      </c>
    </row>
    <row r="30" spans="1:11" ht="14.1" customHeight="1" x14ac:dyDescent="0.2">
      <c r="A30" s="306" t="s">
        <v>247</v>
      </c>
      <c r="B30" s="307" t="s">
        <v>248</v>
      </c>
      <c r="C30" s="308"/>
      <c r="D30" s="113" t="s">
        <v>513</v>
      </c>
      <c r="E30" s="115" t="s">
        <v>513</v>
      </c>
      <c r="F30" s="114" t="s">
        <v>513</v>
      </c>
      <c r="G30" s="114">
        <v>167</v>
      </c>
      <c r="H30" s="114" t="s">
        <v>513</v>
      </c>
      <c r="I30" s="140" t="s">
        <v>513</v>
      </c>
      <c r="J30" s="115" t="s">
        <v>513</v>
      </c>
      <c r="K30" s="116" t="s">
        <v>513</v>
      </c>
    </row>
    <row r="31" spans="1:11" ht="14.1" customHeight="1" x14ac:dyDescent="0.2">
      <c r="A31" s="306" t="s">
        <v>249</v>
      </c>
      <c r="B31" s="307" t="s">
        <v>250</v>
      </c>
      <c r="C31" s="308"/>
      <c r="D31" s="113">
        <v>2.737411287597161</v>
      </c>
      <c r="E31" s="115">
        <v>405</v>
      </c>
      <c r="F31" s="114">
        <v>479</v>
      </c>
      <c r="G31" s="114">
        <v>487</v>
      </c>
      <c r="H31" s="114">
        <v>479</v>
      </c>
      <c r="I31" s="140">
        <v>445</v>
      </c>
      <c r="J31" s="115">
        <v>-40</v>
      </c>
      <c r="K31" s="116">
        <v>-8.9887640449438209</v>
      </c>
    </row>
    <row r="32" spans="1:11" ht="14.1" customHeight="1" x14ac:dyDescent="0.2">
      <c r="A32" s="306">
        <v>31</v>
      </c>
      <c r="B32" s="307" t="s">
        <v>251</v>
      </c>
      <c r="C32" s="308"/>
      <c r="D32" s="113">
        <v>0.16221696519094289</v>
      </c>
      <c r="E32" s="115">
        <v>24</v>
      </c>
      <c r="F32" s="114">
        <v>22</v>
      </c>
      <c r="G32" s="114">
        <v>21</v>
      </c>
      <c r="H32" s="114">
        <v>19</v>
      </c>
      <c r="I32" s="140">
        <v>19</v>
      </c>
      <c r="J32" s="115">
        <v>5</v>
      </c>
      <c r="K32" s="116">
        <v>26.315789473684209</v>
      </c>
    </row>
    <row r="33" spans="1:11" ht="14.1" customHeight="1" x14ac:dyDescent="0.2">
      <c r="A33" s="306">
        <v>32</v>
      </c>
      <c r="B33" s="307" t="s">
        <v>252</v>
      </c>
      <c r="C33" s="308"/>
      <c r="D33" s="113">
        <v>1.8654950996958433</v>
      </c>
      <c r="E33" s="115">
        <v>276</v>
      </c>
      <c r="F33" s="114">
        <v>264</v>
      </c>
      <c r="G33" s="114">
        <v>266</v>
      </c>
      <c r="H33" s="114">
        <v>266</v>
      </c>
      <c r="I33" s="140">
        <v>261</v>
      </c>
      <c r="J33" s="115">
        <v>15</v>
      </c>
      <c r="K33" s="116">
        <v>5.7471264367816088</v>
      </c>
    </row>
    <row r="34" spans="1:11" ht="14.1" customHeight="1" x14ac:dyDescent="0.2">
      <c r="A34" s="306">
        <v>33</v>
      </c>
      <c r="B34" s="307" t="s">
        <v>253</v>
      </c>
      <c r="C34" s="308"/>
      <c r="D34" s="113">
        <v>1.0408921933085502</v>
      </c>
      <c r="E34" s="115">
        <v>154</v>
      </c>
      <c r="F34" s="114">
        <v>155</v>
      </c>
      <c r="G34" s="114">
        <v>155</v>
      </c>
      <c r="H34" s="114">
        <v>170</v>
      </c>
      <c r="I34" s="140">
        <v>167</v>
      </c>
      <c r="J34" s="115">
        <v>-13</v>
      </c>
      <c r="K34" s="116">
        <v>-7.7844311377245505</v>
      </c>
    </row>
    <row r="35" spans="1:11" ht="14.1" customHeight="1" x14ac:dyDescent="0.2">
      <c r="A35" s="306">
        <v>34</v>
      </c>
      <c r="B35" s="307" t="s">
        <v>254</v>
      </c>
      <c r="C35" s="308"/>
      <c r="D35" s="113">
        <v>5.3058465697870902</v>
      </c>
      <c r="E35" s="115">
        <v>785</v>
      </c>
      <c r="F35" s="114">
        <v>805</v>
      </c>
      <c r="G35" s="114">
        <v>799</v>
      </c>
      <c r="H35" s="114">
        <v>787</v>
      </c>
      <c r="I35" s="140">
        <v>798</v>
      </c>
      <c r="J35" s="115">
        <v>-13</v>
      </c>
      <c r="K35" s="116">
        <v>-1.6290726817042607</v>
      </c>
    </row>
    <row r="36" spans="1:11" ht="14.1" customHeight="1" x14ac:dyDescent="0.2">
      <c r="A36" s="306">
        <v>41</v>
      </c>
      <c r="B36" s="307" t="s">
        <v>255</v>
      </c>
      <c r="C36" s="308"/>
      <c r="D36" s="113">
        <v>0.18249408583981075</v>
      </c>
      <c r="E36" s="115">
        <v>27</v>
      </c>
      <c r="F36" s="114">
        <v>26</v>
      </c>
      <c r="G36" s="114">
        <v>26</v>
      </c>
      <c r="H36" s="114">
        <v>23</v>
      </c>
      <c r="I36" s="140">
        <v>22</v>
      </c>
      <c r="J36" s="115">
        <v>5</v>
      </c>
      <c r="K36" s="116">
        <v>22.727272727272727</v>
      </c>
    </row>
    <row r="37" spans="1:11" ht="14.1" customHeight="1" x14ac:dyDescent="0.2">
      <c r="A37" s="306">
        <v>42</v>
      </c>
      <c r="B37" s="307" t="s">
        <v>256</v>
      </c>
      <c r="C37" s="308"/>
      <c r="D37" s="113">
        <v>2.0277120648867861E-2</v>
      </c>
      <c r="E37" s="115">
        <v>3</v>
      </c>
      <c r="F37" s="114">
        <v>5</v>
      </c>
      <c r="G37" s="114" t="s">
        <v>513</v>
      </c>
      <c r="H37" s="114" t="s">
        <v>513</v>
      </c>
      <c r="I37" s="140" t="s">
        <v>513</v>
      </c>
      <c r="J37" s="115" t="s">
        <v>513</v>
      </c>
      <c r="K37" s="116" t="s">
        <v>513</v>
      </c>
    </row>
    <row r="38" spans="1:11" ht="14.1" customHeight="1" x14ac:dyDescent="0.2">
      <c r="A38" s="306">
        <v>43</v>
      </c>
      <c r="B38" s="307" t="s">
        <v>257</v>
      </c>
      <c r="C38" s="308"/>
      <c r="D38" s="113">
        <v>0.3041568097330179</v>
      </c>
      <c r="E38" s="115">
        <v>45</v>
      </c>
      <c r="F38" s="114">
        <v>45</v>
      </c>
      <c r="G38" s="114">
        <v>43</v>
      </c>
      <c r="H38" s="114">
        <v>42</v>
      </c>
      <c r="I38" s="140">
        <v>44</v>
      </c>
      <c r="J38" s="115">
        <v>1</v>
      </c>
      <c r="K38" s="116">
        <v>2.2727272727272729</v>
      </c>
    </row>
    <row r="39" spans="1:11" ht="14.1" customHeight="1" x14ac:dyDescent="0.2">
      <c r="A39" s="306">
        <v>51</v>
      </c>
      <c r="B39" s="307" t="s">
        <v>258</v>
      </c>
      <c r="C39" s="308"/>
      <c r="D39" s="113">
        <v>5.3869550523825618</v>
      </c>
      <c r="E39" s="115">
        <v>797</v>
      </c>
      <c r="F39" s="114">
        <v>791</v>
      </c>
      <c r="G39" s="114">
        <v>797</v>
      </c>
      <c r="H39" s="114">
        <v>767</v>
      </c>
      <c r="I39" s="140">
        <v>758</v>
      </c>
      <c r="J39" s="115">
        <v>39</v>
      </c>
      <c r="K39" s="116">
        <v>5.1451187335092348</v>
      </c>
    </row>
    <row r="40" spans="1:11" ht="14.1" customHeight="1" x14ac:dyDescent="0.2">
      <c r="A40" s="306" t="s">
        <v>259</v>
      </c>
      <c r="B40" s="307" t="s">
        <v>260</v>
      </c>
      <c r="C40" s="308"/>
      <c r="D40" s="113">
        <v>4.9746535991889154</v>
      </c>
      <c r="E40" s="115">
        <v>736</v>
      </c>
      <c r="F40" s="114">
        <v>739</v>
      </c>
      <c r="G40" s="114">
        <v>747</v>
      </c>
      <c r="H40" s="114">
        <v>716</v>
      </c>
      <c r="I40" s="140">
        <v>708</v>
      </c>
      <c r="J40" s="115">
        <v>28</v>
      </c>
      <c r="K40" s="116">
        <v>3.9548022598870056</v>
      </c>
    </row>
    <row r="41" spans="1:11" ht="14.1" customHeight="1" x14ac:dyDescent="0.2">
      <c r="A41" s="306"/>
      <c r="B41" s="307" t="s">
        <v>261</v>
      </c>
      <c r="C41" s="308"/>
      <c r="D41" s="113">
        <v>3.9945927678269686</v>
      </c>
      <c r="E41" s="115">
        <v>591</v>
      </c>
      <c r="F41" s="114">
        <v>600</v>
      </c>
      <c r="G41" s="114">
        <v>610</v>
      </c>
      <c r="H41" s="114">
        <v>583</v>
      </c>
      <c r="I41" s="140">
        <v>577</v>
      </c>
      <c r="J41" s="115">
        <v>14</v>
      </c>
      <c r="K41" s="116">
        <v>2.4263431542461005</v>
      </c>
    </row>
    <row r="42" spans="1:11" ht="14.1" customHeight="1" x14ac:dyDescent="0.2">
      <c r="A42" s="306">
        <v>52</v>
      </c>
      <c r="B42" s="307" t="s">
        <v>262</v>
      </c>
      <c r="C42" s="308"/>
      <c r="D42" s="113">
        <v>7.4552213585670835</v>
      </c>
      <c r="E42" s="115">
        <v>1103</v>
      </c>
      <c r="F42" s="114">
        <v>1095</v>
      </c>
      <c r="G42" s="114">
        <v>1114</v>
      </c>
      <c r="H42" s="114">
        <v>1132</v>
      </c>
      <c r="I42" s="140">
        <v>1118</v>
      </c>
      <c r="J42" s="115">
        <v>-15</v>
      </c>
      <c r="K42" s="116">
        <v>-1.3416815742397137</v>
      </c>
    </row>
    <row r="43" spans="1:11" ht="14.1" customHeight="1" x14ac:dyDescent="0.2">
      <c r="A43" s="306" t="s">
        <v>263</v>
      </c>
      <c r="B43" s="307" t="s">
        <v>264</v>
      </c>
      <c r="C43" s="308"/>
      <c r="D43" s="113">
        <v>6.8333896586684695</v>
      </c>
      <c r="E43" s="115">
        <v>1011</v>
      </c>
      <c r="F43" s="114">
        <v>1006</v>
      </c>
      <c r="G43" s="114">
        <v>1005</v>
      </c>
      <c r="H43" s="114">
        <v>1021</v>
      </c>
      <c r="I43" s="140">
        <v>1030</v>
      </c>
      <c r="J43" s="115">
        <v>-19</v>
      </c>
      <c r="K43" s="116">
        <v>-1.8446601941747574</v>
      </c>
    </row>
    <row r="44" spans="1:11" ht="14.1" customHeight="1" x14ac:dyDescent="0.2">
      <c r="A44" s="306">
        <v>53</v>
      </c>
      <c r="B44" s="307" t="s">
        <v>265</v>
      </c>
      <c r="C44" s="308"/>
      <c r="D44" s="113">
        <v>1.5005069280162218</v>
      </c>
      <c r="E44" s="115">
        <v>222</v>
      </c>
      <c r="F44" s="114">
        <v>214</v>
      </c>
      <c r="G44" s="114">
        <v>226</v>
      </c>
      <c r="H44" s="114">
        <v>223</v>
      </c>
      <c r="I44" s="140">
        <v>253</v>
      </c>
      <c r="J44" s="115">
        <v>-31</v>
      </c>
      <c r="K44" s="116">
        <v>-12.252964426877471</v>
      </c>
    </row>
    <row r="45" spans="1:11" ht="14.1" customHeight="1" x14ac:dyDescent="0.2">
      <c r="A45" s="306" t="s">
        <v>266</v>
      </c>
      <c r="B45" s="307" t="s">
        <v>267</v>
      </c>
      <c r="C45" s="308"/>
      <c r="D45" s="113">
        <v>1.4329165258533287</v>
      </c>
      <c r="E45" s="115">
        <v>212</v>
      </c>
      <c r="F45" s="114">
        <v>204</v>
      </c>
      <c r="G45" s="114">
        <v>218</v>
      </c>
      <c r="H45" s="114">
        <v>215</v>
      </c>
      <c r="I45" s="140">
        <v>244</v>
      </c>
      <c r="J45" s="115">
        <v>-32</v>
      </c>
      <c r="K45" s="116">
        <v>-13.114754098360656</v>
      </c>
    </row>
    <row r="46" spans="1:11" ht="14.1" customHeight="1" x14ac:dyDescent="0.2">
      <c r="A46" s="306">
        <v>54</v>
      </c>
      <c r="B46" s="307" t="s">
        <v>268</v>
      </c>
      <c r="C46" s="308"/>
      <c r="D46" s="113">
        <v>12.666441365326124</v>
      </c>
      <c r="E46" s="115">
        <v>1874</v>
      </c>
      <c r="F46" s="114">
        <v>1903</v>
      </c>
      <c r="G46" s="114">
        <v>1926</v>
      </c>
      <c r="H46" s="114">
        <v>1905</v>
      </c>
      <c r="I46" s="140">
        <v>1896</v>
      </c>
      <c r="J46" s="115">
        <v>-22</v>
      </c>
      <c r="K46" s="116">
        <v>-1.1603375527426161</v>
      </c>
    </row>
    <row r="47" spans="1:11" ht="14.1" customHeight="1" x14ac:dyDescent="0.2">
      <c r="A47" s="306">
        <v>61</v>
      </c>
      <c r="B47" s="307" t="s">
        <v>269</v>
      </c>
      <c r="C47" s="308"/>
      <c r="D47" s="113">
        <v>0.64886786076377156</v>
      </c>
      <c r="E47" s="115">
        <v>96</v>
      </c>
      <c r="F47" s="114">
        <v>97</v>
      </c>
      <c r="G47" s="114">
        <v>105</v>
      </c>
      <c r="H47" s="114">
        <v>102</v>
      </c>
      <c r="I47" s="140">
        <v>99</v>
      </c>
      <c r="J47" s="115">
        <v>-3</v>
      </c>
      <c r="K47" s="116">
        <v>-3.0303030303030303</v>
      </c>
    </row>
    <row r="48" spans="1:11" ht="14.1" customHeight="1" x14ac:dyDescent="0.2">
      <c r="A48" s="306">
        <v>62</v>
      </c>
      <c r="B48" s="307" t="s">
        <v>270</v>
      </c>
      <c r="C48" s="308"/>
      <c r="D48" s="113">
        <v>8.8611017235552545</v>
      </c>
      <c r="E48" s="115">
        <v>1311</v>
      </c>
      <c r="F48" s="114">
        <v>1345</v>
      </c>
      <c r="G48" s="114">
        <v>1307</v>
      </c>
      <c r="H48" s="114">
        <v>1344</v>
      </c>
      <c r="I48" s="140">
        <v>1289</v>
      </c>
      <c r="J48" s="115">
        <v>22</v>
      </c>
      <c r="K48" s="116">
        <v>1.7067494181536074</v>
      </c>
    </row>
    <row r="49" spans="1:11" ht="14.1" customHeight="1" x14ac:dyDescent="0.2">
      <c r="A49" s="306">
        <v>63</v>
      </c>
      <c r="B49" s="307" t="s">
        <v>271</v>
      </c>
      <c r="C49" s="308"/>
      <c r="D49" s="113">
        <v>9.6248732679959446</v>
      </c>
      <c r="E49" s="115">
        <v>1424</v>
      </c>
      <c r="F49" s="114">
        <v>1581</v>
      </c>
      <c r="G49" s="114">
        <v>1594</v>
      </c>
      <c r="H49" s="114">
        <v>1612</v>
      </c>
      <c r="I49" s="140">
        <v>1521</v>
      </c>
      <c r="J49" s="115">
        <v>-97</v>
      </c>
      <c r="K49" s="116">
        <v>-6.3773833004602238</v>
      </c>
    </row>
    <row r="50" spans="1:11" ht="14.1" customHeight="1" x14ac:dyDescent="0.2">
      <c r="A50" s="306" t="s">
        <v>272</v>
      </c>
      <c r="B50" s="307" t="s">
        <v>273</v>
      </c>
      <c r="C50" s="308"/>
      <c r="D50" s="113">
        <v>0.87867522811760734</v>
      </c>
      <c r="E50" s="115">
        <v>130</v>
      </c>
      <c r="F50" s="114">
        <v>145</v>
      </c>
      <c r="G50" s="114">
        <v>159</v>
      </c>
      <c r="H50" s="114">
        <v>152</v>
      </c>
      <c r="I50" s="140">
        <v>147</v>
      </c>
      <c r="J50" s="115">
        <v>-17</v>
      </c>
      <c r="K50" s="116">
        <v>-11.564625850340136</v>
      </c>
    </row>
    <row r="51" spans="1:11" ht="14.1" customHeight="1" x14ac:dyDescent="0.2">
      <c r="A51" s="306" t="s">
        <v>274</v>
      </c>
      <c r="B51" s="307" t="s">
        <v>275</v>
      </c>
      <c r="C51" s="308"/>
      <c r="D51" s="113">
        <v>8.5163906725245013</v>
      </c>
      <c r="E51" s="115">
        <v>1260</v>
      </c>
      <c r="F51" s="114">
        <v>1392</v>
      </c>
      <c r="G51" s="114">
        <v>1392</v>
      </c>
      <c r="H51" s="114">
        <v>1407</v>
      </c>
      <c r="I51" s="140">
        <v>1337</v>
      </c>
      <c r="J51" s="115">
        <v>-77</v>
      </c>
      <c r="K51" s="116">
        <v>-5.7591623036649215</v>
      </c>
    </row>
    <row r="52" spans="1:11" ht="14.1" customHeight="1" x14ac:dyDescent="0.2">
      <c r="A52" s="306">
        <v>71</v>
      </c>
      <c r="B52" s="307" t="s">
        <v>276</v>
      </c>
      <c r="C52" s="308"/>
      <c r="D52" s="113">
        <v>11.557958769854681</v>
      </c>
      <c r="E52" s="115">
        <v>1710</v>
      </c>
      <c r="F52" s="114">
        <v>1734</v>
      </c>
      <c r="G52" s="114">
        <v>1733</v>
      </c>
      <c r="H52" s="114">
        <v>1740</v>
      </c>
      <c r="I52" s="140">
        <v>1710</v>
      </c>
      <c r="J52" s="115">
        <v>0</v>
      </c>
      <c r="K52" s="116">
        <v>0</v>
      </c>
    </row>
    <row r="53" spans="1:11" ht="14.1" customHeight="1" x14ac:dyDescent="0.2">
      <c r="A53" s="306" t="s">
        <v>277</v>
      </c>
      <c r="B53" s="307" t="s">
        <v>278</v>
      </c>
      <c r="C53" s="308"/>
      <c r="D53" s="113">
        <v>0.919229469415343</v>
      </c>
      <c r="E53" s="115">
        <v>136</v>
      </c>
      <c r="F53" s="114">
        <v>146</v>
      </c>
      <c r="G53" s="114">
        <v>149</v>
      </c>
      <c r="H53" s="114">
        <v>146</v>
      </c>
      <c r="I53" s="140">
        <v>142</v>
      </c>
      <c r="J53" s="115">
        <v>-6</v>
      </c>
      <c r="K53" s="116">
        <v>-4.225352112676056</v>
      </c>
    </row>
    <row r="54" spans="1:11" ht="14.1" customHeight="1" x14ac:dyDescent="0.2">
      <c r="A54" s="306" t="s">
        <v>279</v>
      </c>
      <c r="B54" s="307" t="s">
        <v>280</v>
      </c>
      <c r="C54" s="308"/>
      <c r="D54" s="113">
        <v>9.8952348766475158</v>
      </c>
      <c r="E54" s="115">
        <v>1464</v>
      </c>
      <c r="F54" s="114">
        <v>1483</v>
      </c>
      <c r="G54" s="114">
        <v>1479</v>
      </c>
      <c r="H54" s="114">
        <v>1490</v>
      </c>
      <c r="I54" s="140">
        <v>1467</v>
      </c>
      <c r="J54" s="115">
        <v>-3</v>
      </c>
      <c r="K54" s="116">
        <v>-0.20449897750511248</v>
      </c>
    </row>
    <row r="55" spans="1:11" ht="14.1" customHeight="1" x14ac:dyDescent="0.2">
      <c r="A55" s="306">
        <v>72</v>
      </c>
      <c r="B55" s="307" t="s">
        <v>281</v>
      </c>
      <c r="C55" s="308"/>
      <c r="D55" s="113">
        <v>1.2436633997972288</v>
      </c>
      <c r="E55" s="115">
        <v>184</v>
      </c>
      <c r="F55" s="114">
        <v>182</v>
      </c>
      <c r="G55" s="114">
        <v>186</v>
      </c>
      <c r="H55" s="114">
        <v>189</v>
      </c>
      <c r="I55" s="140">
        <v>190</v>
      </c>
      <c r="J55" s="115">
        <v>-6</v>
      </c>
      <c r="K55" s="116">
        <v>-3.1578947368421053</v>
      </c>
    </row>
    <row r="56" spans="1:11" ht="14.1" customHeight="1" x14ac:dyDescent="0.2">
      <c r="A56" s="306" t="s">
        <v>282</v>
      </c>
      <c r="B56" s="307" t="s">
        <v>283</v>
      </c>
      <c r="C56" s="308"/>
      <c r="D56" s="113">
        <v>0.16221696519094289</v>
      </c>
      <c r="E56" s="115">
        <v>24</v>
      </c>
      <c r="F56" s="114">
        <v>25</v>
      </c>
      <c r="G56" s="114">
        <v>28</v>
      </c>
      <c r="H56" s="114">
        <v>24</v>
      </c>
      <c r="I56" s="140">
        <v>23</v>
      </c>
      <c r="J56" s="115">
        <v>1</v>
      </c>
      <c r="K56" s="116">
        <v>4.3478260869565215</v>
      </c>
    </row>
    <row r="57" spans="1:11" ht="14.1" customHeight="1" x14ac:dyDescent="0.2">
      <c r="A57" s="306" t="s">
        <v>284</v>
      </c>
      <c r="B57" s="307" t="s">
        <v>285</v>
      </c>
      <c r="C57" s="308"/>
      <c r="D57" s="113">
        <v>0.67590402162892871</v>
      </c>
      <c r="E57" s="115">
        <v>100</v>
      </c>
      <c r="F57" s="114">
        <v>100</v>
      </c>
      <c r="G57" s="114">
        <v>102</v>
      </c>
      <c r="H57" s="114">
        <v>107</v>
      </c>
      <c r="I57" s="140">
        <v>108</v>
      </c>
      <c r="J57" s="115">
        <v>-8</v>
      </c>
      <c r="K57" s="116">
        <v>-7.4074074074074074</v>
      </c>
    </row>
    <row r="58" spans="1:11" ht="14.1" customHeight="1" x14ac:dyDescent="0.2">
      <c r="A58" s="306">
        <v>73</v>
      </c>
      <c r="B58" s="307" t="s">
        <v>286</v>
      </c>
      <c r="C58" s="308"/>
      <c r="D58" s="113">
        <v>0.96654275092936803</v>
      </c>
      <c r="E58" s="115">
        <v>143</v>
      </c>
      <c r="F58" s="114">
        <v>144</v>
      </c>
      <c r="G58" s="114">
        <v>147</v>
      </c>
      <c r="H58" s="114">
        <v>150</v>
      </c>
      <c r="I58" s="140">
        <v>144</v>
      </c>
      <c r="J58" s="115">
        <v>-1</v>
      </c>
      <c r="K58" s="116">
        <v>-0.69444444444444442</v>
      </c>
    </row>
    <row r="59" spans="1:11" ht="14.1" customHeight="1" x14ac:dyDescent="0.2">
      <c r="A59" s="306" t="s">
        <v>287</v>
      </c>
      <c r="B59" s="307" t="s">
        <v>288</v>
      </c>
      <c r="C59" s="308"/>
      <c r="D59" s="113">
        <v>0.79080770530584654</v>
      </c>
      <c r="E59" s="115">
        <v>117</v>
      </c>
      <c r="F59" s="114">
        <v>118</v>
      </c>
      <c r="G59" s="114">
        <v>121</v>
      </c>
      <c r="H59" s="114">
        <v>121</v>
      </c>
      <c r="I59" s="140">
        <v>118</v>
      </c>
      <c r="J59" s="115">
        <v>-1</v>
      </c>
      <c r="K59" s="116">
        <v>-0.84745762711864403</v>
      </c>
    </row>
    <row r="60" spans="1:11" ht="14.1" customHeight="1" x14ac:dyDescent="0.2">
      <c r="A60" s="306">
        <v>81</v>
      </c>
      <c r="B60" s="307" t="s">
        <v>289</v>
      </c>
      <c r="C60" s="308"/>
      <c r="D60" s="113">
        <v>3.2510983440351469</v>
      </c>
      <c r="E60" s="115">
        <v>481</v>
      </c>
      <c r="F60" s="114">
        <v>512</v>
      </c>
      <c r="G60" s="114">
        <v>519</v>
      </c>
      <c r="H60" s="114">
        <v>523</v>
      </c>
      <c r="I60" s="140">
        <v>511</v>
      </c>
      <c r="J60" s="115">
        <v>-30</v>
      </c>
      <c r="K60" s="116">
        <v>-5.8708414872798436</v>
      </c>
    </row>
    <row r="61" spans="1:11" ht="14.1" customHeight="1" x14ac:dyDescent="0.2">
      <c r="A61" s="306" t="s">
        <v>290</v>
      </c>
      <c r="B61" s="307" t="s">
        <v>291</v>
      </c>
      <c r="C61" s="308"/>
      <c r="D61" s="113">
        <v>1.3518080432578574</v>
      </c>
      <c r="E61" s="115">
        <v>200</v>
      </c>
      <c r="F61" s="114">
        <v>218</v>
      </c>
      <c r="G61" s="114">
        <v>217</v>
      </c>
      <c r="H61" s="114">
        <v>221</v>
      </c>
      <c r="I61" s="140">
        <v>219</v>
      </c>
      <c r="J61" s="115">
        <v>-19</v>
      </c>
      <c r="K61" s="116">
        <v>-8.6757990867579906</v>
      </c>
    </row>
    <row r="62" spans="1:11" ht="14.1" customHeight="1" x14ac:dyDescent="0.2">
      <c r="A62" s="306" t="s">
        <v>292</v>
      </c>
      <c r="B62" s="307" t="s">
        <v>293</v>
      </c>
      <c r="C62" s="308"/>
      <c r="D62" s="113">
        <v>0.72321730314295374</v>
      </c>
      <c r="E62" s="115">
        <v>107</v>
      </c>
      <c r="F62" s="114">
        <v>117</v>
      </c>
      <c r="G62" s="114">
        <v>126</v>
      </c>
      <c r="H62" s="114">
        <v>125</v>
      </c>
      <c r="I62" s="140">
        <v>121</v>
      </c>
      <c r="J62" s="115">
        <v>-14</v>
      </c>
      <c r="K62" s="116">
        <v>-11.570247933884298</v>
      </c>
    </row>
    <row r="63" spans="1:11" ht="14.1" customHeight="1" x14ac:dyDescent="0.2">
      <c r="A63" s="306"/>
      <c r="B63" s="307" t="s">
        <v>294</v>
      </c>
      <c r="C63" s="308"/>
      <c r="D63" s="113">
        <v>0.61507265968232516</v>
      </c>
      <c r="E63" s="115">
        <v>91</v>
      </c>
      <c r="F63" s="114">
        <v>94</v>
      </c>
      <c r="G63" s="114">
        <v>97</v>
      </c>
      <c r="H63" s="114">
        <v>97</v>
      </c>
      <c r="I63" s="140">
        <v>95</v>
      </c>
      <c r="J63" s="115">
        <v>-4</v>
      </c>
      <c r="K63" s="116">
        <v>-4.2105263157894735</v>
      </c>
    </row>
    <row r="64" spans="1:11" ht="14.1" customHeight="1" x14ac:dyDescent="0.2">
      <c r="A64" s="306" t="s">
        <v>295</v>
      </c>
      <c r="B64" s="307" t="s">
        <v>296</v>
      </c>
      <c r="C64" s="308"/>
      <c r="D64" s="113">
        <v>7.434944237918216E-2</v>
      </c>
      <c r="E64" s="115">
        <v>11</v>
      </c>
      <c r="F64" s="114">
        <v>13</v>
      </c>
      <c r="G64" s="114">
        <v>15</v>
      </c>
      <c r="H64" s="114">
        <v>15</v>
      </c>
      <c r="I64" s="140">
        <v>14</v>
      </c>
      <c r="J64" s="115">
        <v>-3</v>
      </c>
      <c r="K64" s="116">
        <v>-21.428571428571427</v>
      </c>
    </row>
    <row r="65" spans="1:11" ht="14.1" customHeight="1" x14ac:dyDescent="0.2">
      <c r="A65" s="306" t="s">
        <v>297</v>
      </c>
      <c r="B65" s="307" t="s">
        <v>298</v>
      </c>
      <c r="C65" s="308"/>
      <c r="D65" s="113">
        <v>0.84488002703616083</v>
      </c>
      <c r="E65" s="115">
        <v>125</v>
      </c>
      <c r="F65" s="114">
        <v>125</v>
      </c>
      <c r="G65" s="114">
        <v>125</v>
      </c>
      <c r="H65" s="114">
        <v>128</v>
      </c>
      <c r="I65" s="140">
        <v>126</v>
      </c>
      <c r="J65" s="115">
        <v>-1</v>
      </c>
      <c r="K65" s="116">
        <v>-0.79365079365079361</v>
      </c>
    </row>
    <row r="66" spans="1:11" ht="14.1" customHeight="1" x14ac:dyDescent="0.2">
      <c r="A66" s="306">
        <v>82</v>
      </c>
      <c r="B66" s="307" t="s">
        <v>299</v>
      </c>
      <c r="C66" s="308"/>
      <c r="D66" s="113">
        <v>1.601892531260561</v>
      </c>
      <c r="E66" s="115">
        <v>237</v>
      </c>
      <c r="F66" s="114">
        <v>238</v>
      </c>
      <c r="G66" s="114">
        <v>246</v>
      </c>
      <c r="H66" s="114">
        <v>234</v>
      </c>
      <c r="I66" s="140">
        <v>232</v>
      </c>
      <c r="J66" s="115">
        <v>5</v>
      </c>
      <c r="K66" s="116">
        <v>2.1551724137931036</v>
      </c>
    </row>
    <row r="67" spans="1:11" ht="14.1" customHeight="1" x14ac:dyDescent="0.2">
      <c r="A67" s="306" t="s">
        <v>300</v>
      </c>
      <c r="B67" s="307" t="s">
        <v>301</v>
      </c>
      <c r="C67" s="308"/>
      <c r="D67" s="113">
        <v>0.70294018249408585</v>
      </c>
      <c r="E67" s="115">
        <v>104</v>
      </c>
      <c r="F67" s="114">
        <v>102</v>
      </c>
      <c r="G67" s="114">
        <v>99</v>
      </c>
      <c r="H67" s="114">
        <v>88</v>
      </c>
      <c r="I67" s="140">
        <v>81</v>
      </c>
      <c r="J67" s="115">
        <v>23</v>
      </c>
      <c r="K67" s="116">
        <v>28.395061728395063</v>
      </c>
    </row>
    <row r="68" spans="1:11" ht="14.1" customHeight="1" x14ac:dyDescent="0.2">
      <c r="A68" s="306" t="s">
        <v>302</v>
      </c>
      <c r="B68" s="307" t="s">
        <v>303</v>
      </c>
      <c r="C68" s="308"/>
      <c r="D68" s="113">
        <v>0.54072321730314299</v>
      </c>
      <c r="E68" s="115">
        <v>80</v>
      </c>
      <c r="F68" s="114">
        <v>82</v>
      </c>
      <c r="G68" s="114">
        <v>92</v>
      </c>
      <c r="H68" s="114">
        <v>89</v>
      </c>
      <c r="I68" s="140">
        <v>95</v>
      </c>
      <c r="J68" s="115">
        <v>-15</v>
      </c>
      <c r="K68" s="116">
        <v>-15.789473684210526</v>
      </c>
    </row>
    <row r="69" spans="1:11" ht="14.1" customHeight="1" x14ac:dyDescent="0.2">
      <c r="A69" s="306">
        <v>83</v>
      </c>
      <c r="B69" s="307" t="s">
        <v>304</v>
      </c>
      <c r="C69" s="308"/>
      <c r="D69" s="113">
        <v>2.9266644136532611</v>
      </c>
      <c r="E69" s="115">
        <v>433</v>
      </c>
      <c r="F69" s="114">
        <v>420</v>
      </c>
      <c r="G69" s="114">
        <v>408</v>
      </c>
      <c r="H69" s="114">
        <v>396</v>
      </c>
      <c r="I69" s="140">
        <v>404</v>
      </c>
      <c r="J69" s="115">
        <v>29</v>
      </c>
      <c r="K69" s="116">
        <v>7.1782178217821784</v>
      </c>
    </row>
    <row r="70" spans="1:11" ht="14.1" customHeight="1" x14ac:dyDescent="0.2">
      <c r="A70" s="306" t="s">
        <v>305</v>
      </c>
      <c r="B70" s="307" t="s">
        <v>306</v>
      </c>
      <c r="C70" s="308"/>
      <c r="D70" s="113">
        <v>1.223386279148361</v>
      </c>
      <c r="E70" s="115">
        <v>181</v>
      </c>
      <c r="F70" s="114">
        <v>171</v>
      </c>
      <c r="G70" s="114">
        <v>159</v>
      </c>
      <c r="H70" s="114">
        <v>159</v>
      </c>
      <c r="I70" s="140">
        <v>163</v>
      </c>
      <c r="J70" s="115">
        <v>18</v>
      </c>
      <c r="K70" s="116">
        <v>11.042944785276074</v>
      </c>
    </row>
    <row r="71" spans="1:11" ht="14.1" customHeight="1" x14ac:dyDescent="0.2">
      <c r="A71" s="306"/>
      <c r="B71" s="307" t="s">
        <v>307</v>
      </c>
      <c r="C71" s="308"/>
      <c r="D71" s="113">
        <v>0.68266306184521797</v>
      </c>
      <c r="E71" s="115">
        <v>101</v>
      </c>
      <c r="F71" s="114">
        <v>95</v>
      </c>
      <c r="G71" s="114">
        <v>91</v>
      </c>
      <c r="H71" s="114">
        <v>95</v>
      </c>
      <c r="I71" s="140">
        <v>101</v>
      </c>
      <c r="J71" s="115">
        <v>0</v>
      </c>
      <c r="K71" s="116">
        <v>0</v>
      </c>
    </row>
    <row r="72" spans="1:11" ht="14.1" customHeight="1" x14ac:dyDescent="0.2">
      <c r="A72" s="306">
        <v>84</v>
      </c>
      <c r="B72" s="307" t="s">
        <v>308</v>
      </c>
      <c r="C72" s="308"/>
      <c r="D72" s="113">
        <v>1.2098681987157824</v>
      </c>
      <c r="E72" s="115">
        <v>179</v>
      </c>
      <c r="F72" s="114">
        <v>177</v>
      </c>
      <c r="G72" s="114">
        <v>179</v>
      </c>
      <c r="H72" s="114">
        <v>157</v>
      </c>
      <c r="I72" s="140">
        <v>156</v>
      </c>
      <c r="J72" s="115">
        <v>23</v>
      </c>
      <c r="K72" s="116">
        <v>14.743589743589743</v>
      </c>
    </row>
    <row r="73" spans="1:11" ht="14.1" customHeight="1" x14ac:dyDescent="0.2">
      <c r="A73" s="306" t="s">
        <v>309</v>
      </c>
      <c r="B73" s="307" t="s">
        <v>310</v>
      </c>
      <c r="C73" s="308"/>
      <c r="D73" s="113">
        <v>0.13518080432578575</v>
      </c>
      <c r="E73" s="115">
        <v>20</v>
      </c>
      <c r="F73" s="114">
        <v>18</v>
      </c>
      <c r="G73" s="114">
        <v>21</v>
      </c>
      <c r="H73" s="114">
        <v>18</v>
      </c>
      <c r="I73" s="140">
        <v>16</v>
      </c>
      <c r="J73" s="115">
        <v>4</v>
      </c>
      <c r="K73" s="116">
        <v>25</v>
      </c>
    </row>
    <row r="74" spans="1:11" ht="14.1" customHeight="1" x14ac:dyDescent="0.2">
      <c r="A74" s="306" t="s">
        <v>311</v>
      </c>
      <c r="B74" s="307" t="s">
        <v>312</v>
      </c>
      <c r="C74" s="308"/>
      <c r="D74" s="113">
        <v>6.0831361946603581E-2</v>
      </c>
      <c r="E74" s="115">
        <v>9</v>
      </c>
      <c r="F74" s="114">
        <v>9</v>
      </c>
      <c r="G74" s="114">
        <v>7</v>
      </c>
      <c r="H74" s="114">
        <v>7</v>
      </c>
      <c r="I74" s="140">
        <v>7</v>
      </c>
      <c r="J74" s="115">
        <v>2</v>
      </c>
      <c r="K74" s="116">
        <v>28.571428571428573</v>
      </c>
    </row>
    <row r="75" spans="1:11" ht="14.1" customHeight="1" x14ac:dyDescent="0.2">
      <c r="A75" s="306" t="s">
        <v>313</v>
      </c>
      <c r="B75" s="307" t="s">
        <v>314</v>
      </c>
      <c r="C75" s="308"/>
      <c r="D75" s="113" t="s">
        <v>513</v>
      </c>
      <c r="E75" s="115" t="s">
        <v>513</v>
      </c>
      <c r="F75" s="114" t="s">
        <v>513</v>
      </c>
      <c r="G75" s="114" t="s">
        <v>513</v>
      </c>
      <c r="H75" s="114" t="s">
        <v>513</v>
      </c>
      <c r="I75" s="140" t="s">
        <v>513</v>
      </c>
      <c r="J75" s="115" t="s">
        <v>513</v>
      </c>
      <c r="K75" s="116" t="s">
        <v>513</v>
      </c>
    </row>
    <row r="76" spans="1:11" ht="14.1" customHeight="1" x14ac:dyDescent="0.2">
      <c r="A76" s="306">
        <v>91</v>
      </c>
      <c r="B76" s="307" t="s">
        <v>315</v>
      </c>
      <c r="C76" s="308"/>
      <c r="D76" s="113">
        <v>4.0554241297735723E-2</v>
      </c>
      <c r="E76" s="115">
        <v>6</v>
      </c>
      <c r="F76" s="114" t="s">
        <v>513</v>
      </c>
      <c r="G76" s="114">
        <v>5</v>
      </c>
      <c r="H76" s="114">
        <v>5</v>
      </c>
      <c r="I76" s="140">
        <v>5</v>
      </c>
      <c r="J76" s="115">
        <v>1</v>
      </c>
      <c r="K76" s="116">
        <v>20</v>
      </c>
    </row>
    <row r="77" spans="1:11" ht="14.1" customHeight="1" x14ac:dyDescent="0.2">
      <c r="A77" s="306">
        <v>92</v>
      </c>
      <c r="B77" s="307" t="s">
        <v>316</v>
      </c>
      <c r="C77" s="308"/>
      <c r="D77" s="113">
        <v>0.22304832713754646</v>
      </c>
      <c r="E77" s="115">
        <v>33</v>
      </c>
      <c r="F77" s="114">
        <v>29</v>
      </c>
      <c r="G77" s="114">
        <v>28</v>
      </c>
      <c r="H77" s="114">
        <v>29</v>
      </c>
      <c r="I77" s="140">
        <v>31</v>
      </c>
      <c r="J77" s="115">
        <v>2</v>
      </c>
      <c r="K77" s="116">
        <v>6.4516129032258061</v>
      </c>
    </row>
    <row r="78" spans="1:11" ht="14.1" customHeight="1" x14ac:dyDescent="0.2">
      <c r="A78" s="306">
        <v>93</v>
      </c>
      <c r="B78" s="307" t="s">
        <v>317</v>
      </c>
      <c r="C78" s="308"/>
      <c r="D78" s="113">
        <v>0.22980736735383575</v>
      </c>
      <c r="E78" s="115">
        <v>34</v>
      </c>
      <c r="F78" s="114">
        <v>35</v>
      </c>
      <c r="G78" s="114">
        <v>36</v>
      </c>
      <c r="H78" s="114">
        <v>36</v>
      </c>
      <c r="I78" s="140">
        <v>36</v>
      </c>
      <c r="J78" s="115">
        <v>-2</v>
      </c>
      <c r="K78" s="116">
        <v>-5.5555555555555554</v>
      </c>
    </row>
    <row r="79" spans="1:11" ht="14.1" customHeight="1" x14ac:dyDescent="0.2">
      <c r="A79" s="306">
        <v>94</v>
      </c>
      <c r="B79" s="307" t="s">
        <v>318</v>
      </c>
      <c r="C79" s="308"/>
      <c r="D79" s="113">
        <v>0.75025346400811088</v>
      </c>
      <c r="E79" s="115">
        <v>111</v>
      </c>
      <c r="F79" s="114">
        <v>125</v>
      </c>
      <c r="G79" s="114">
        <v>122</v>
      </c>
      <c r="H79" s="114">
        <v>125</v>
      </c>
      <c r="I79" s="140">
        <v>107</v>
      </c>
      <c r="J79" s="115">
        <v>4</v>
      </c>
      <c r="K79" s="116">
        <v>3.7383177570093458</v>
      </c>
    </row>
    <row r="80" spans="1:11" ht="14.1" customHeight="1" x14ac:dyDescent="0.2">
      <c r="A80" s="306" t="s">
        <v>319</v>
      </c>
      <c r="B80" s="307" t="s">
        <v>320</v>
      </c>
      <c r="C80" s="308"/>
      <c r="D80" s="113">
        <v>0</v>
      </c>
      <c r="E80" s="115">
        <v>0</v>
      </c>
      <c r="F80" s="114" t="s">
        <v>513</v>
      </c>
      <c r="G80" s="114" t="s">
        <v>513</v>
      </c>
      <c r="H80" s="114" t="s">
        <v>513</v>
      </c>
      <c r="I80" s="140" t="s">
        <v>513</v>
      </c>
      <c r="J80" s="115" t="s">
        <v>513</v>
      </c>
      <c r="K80" s="116" t="s">
        <v>513</v>
      </c>
    </row>
    <row r="81" spans="1:11" ht="14.1" customHeight="1" x14ac:dyDescent="0.2">
      <c r="A81" s="310" t="s">
        <v>321</v>
      </c>
      <c r="B81" s="311" t="s">
        <v>333</v>
      </c>
      <c r="C81" s="312"/>
      <c r="D81" s="125">
        <v>4.068942210206151</v>
      </c>
      <c r="E81" s="143">
        <v>602</v>
      </c>
      <c r="F81" s="144">
        <v>607</v>
      </c>
      <c r="G81" s="144">
        <v>601</v>
      </c>
      <c r="H81" s="144">
        <v>626</v>
      </c>
      <c r="I81" s="145">
        <v>590</v>
      </c>
      <c r="J81" s="143">
        <v>12</v>
      </c>
      <c r="K81" s="146">
        <v>2.0338983050847457</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18" t="s">
        <v>323</v>
      </c>
      <c r="B85" s="618"/>
      <c r="C85" s="618"/>
      <c r="D85" s="618"/>
      <c r="E85" s="618"/>
      <c r="F85" s="618"/>
      <c r="G85" s="618"/>
      <c r="H85" s="618"/>
      <c r="I85" s="618"/>
      <c r="J85" s="618"/>
      <c r="K85" s="618"/>
    </row>
    <row r="86" spans="1:11" ht="18" customHeight="1" x14ac:dyDescent="0.2">
      <c r="A86" s="618"/>
      <c r="B86" s="618"/>
      <c r="C86" s="618"/>
      <c r="D86" s="618"/>
      <c r="E86" s="618"/>
      <c r="F86" s="618"/>
      <c r="G86" s="618"/>
      <c r="H86" s="618"/>
      <c r="I86" s="618"/>
      <c r="J86" s="618"/>
      <c r="K86" s="618"/>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heetViews>
  <sheetFormatPr baseColWidth="10" defaultColWidth="7.75" defaultRowHeight="15.95" customHeight="1" x14ac:dyDescent="0.2"/>
  <cols>
    <col min="1" max="1" width="3.625" style="402" customWidth="1"/>
    <col min="2" max="2" width="3.125" style="403" customWidth="1"/>
    <col min="3" max="3" width="3.25" style="402" customWidth="1"/>
    <col min="4" max="4" width="5.625" style="403" customWidth="1"/>
    <col min="5" max="5" width="15.5" style="403" customWidth="1"/>
    <col min="6" max="11" width="8.5" style="404" customWidth="1"/>
    <col min="12" max="12" width="7.625" style="405"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32" t="s">
        <v>334</v>
      </c>
      <c r="B3" s="632"/>
      <c r="C3" s="632"/>
      <c r="D3" s="632"/>
      <c r="E3" s="632"/>
      <c r="F3" s="632"/>
      <c r="G3" s="632"/>
      <c r="H3" s="632"/>
      <c r="I3" s="632"/>
      <c r="J3" s="632"/>
      <c r="K3" s="632"/>
      <c r="L3" s="63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33" t="s">
        <v>335</v>
      </c>
      <c r="B5" s="633"/>
      <c r="C5" s="633"/>
      <c r="D5" s="633"/>
      <c r="E5" s="336"/>
      <c r="F5" s="336"/>
      <c r="G5" s="336"/>
      <c r="H5" s="336"/>
      <c r="I5" s="337"/>
      <c r="J5" s="337"/>
      <c r="K5" s="336"/>
      <c r="L5" s="336"/>
    </row>
    <row r="6" spans="1:17" s="94" customFormat="1" ht="11.25" customHeight="1" x14ac:dyDescent="0.2">
      <c r="A6" s="338"/>
      <c r="B6" s="338"/>
      <c r="C6" s="338"/>
      <c r="D6" s="338"/>
      <c r="E6" s="336"/>
      <c r="F6" s="336"/>
      <c r="G6" s="336"/>
      <c r="H6" s="336"/>
      <c r="I6" s="337"/>
      <c r="J6" s="337"/>
      <c r="K6" s="336"/>
      <c r="L6" s="336"/>
    </row>
    <row r="7" spans="1:17" s="91" customFormat="1" ht="12" customHeight="1" x14ac:dyDescent="0.2">
      <c r="A7" s="634" t="s">
        <v>336</v>
      </c>
      <c r="B7" s="634"/>
      <c r="C7" s="634"/>
      <c r="D7" s="634"/>
      <c r="E7" s="634"/>
      <c r="F7" s="637" t="s">
        <v>104</v>
      </c>
      <c r="G7" s="638"/>
      <c r="H7" s="638"/>
      <c r="I7" s="638"/>
      <c r="J7" s="638"/>
      <c r="K7" s="638"/>
      <c r="L7" s="639"/>
      <c r="M7" s="96"/>
      <c r="N7" s="96"/>
      <c r="O7" s="96"/>
      <c r="P7" s="96"/>
      <c r="Q7" s="96"/>
    </row>
    <row r="8" spans="1:17" ht="21.75" customHeight="1" x14ac:dyDescent="0.2">
      <c r="A8" s="634"/>
      <c r="B8" s="634"/>
      <c r="C8" s="634"/>
      <c r="D8" s="634"/>
      <c r="E8" s="634"/>
      <c r="F8" s="640" t="s">
        <v>335</v>
      </c>
      <c r="G8" s="640" t="s">
        <v>337</v>
      </c>
      <c r="H8" s="640" t="s">
        <v>338</v>
      </c>
      <c r="I8" s="640" t="s">
        <v>339</v>
      </c>
      <c r="J8" s="640" t="s">
        <v>340</v>
      </c>
      <c r="K8" s="642" t="s">
        <v>341</v>
      </c>
      <c r="L8" s="643"/>
    </row>
    <row r="9" spans="1:17" ht="12" customHeight="1" x14ac:dyDescent="0.2">
      <c r="A9" s="634"/>
      <c r="B9" s="634"/>
      <c r="C9" s="634"/>
      <c r="D9" s="634"/>
      <c r="E9" s="634"/>
      <c r="F9" s="641"/>
      <c r="G9" s="641"/>
      <c r="H9" s="641"/>
      <c r="I9" s="641"/>
      <c r="J9" s="641"/>
      <c r="K9" s="339" t="s">
        <v>102</v>
      </c>
      <c r="L9" s="340" t="s">
        <v>342</v>
      </c>
    </row>
    <row r="10" spans="1:17" ht="12" customHeight="1" x14ac:dyDescent="0.2">
      <c r="A10" s="635"/>
      <c r="B10" s="635"/>
      <c r="C10" s="635"/>
      <c r="D10" s="635"/>
      <c r="E10" s="636"/>
      <c r="F10" s="341">
        <v>1</v>
      </c>
      <c r="G10" s="342">
        <v>2</v>
      </c>
      <c r="H10" s="342">
        <v>3</v>
      </c>
      <c r="I10" s="342">
        <v>4</v>
      </c>
      <c r="J10" s="342">
        <v>5</v>
      </c>
      <c r="K10" s="342">
        <v>6</v>
      </c>
      <c r="L10" s="342">
        <v>7</v>
      </c>
      <c r="M10" s="101"/>
    </row>
    <row r="11" spans="1:17" s="110" customFormat="1" ht="27.75" customHeight="1" x14ac:dyDescent="0.2">
      <c r="A11" s="620" t="s">
        <v>343</v>
      </c>
      <c r="B11" s="621"/>
      <c r="C11" s="621"/>
      <c r="D11" s="621"/>
      <c r="E11" s="622"/>
      <c r="F11" s="343"/>
      <c r="G11" s="343"/>
      <c r="H11" s="343"/>
      <c r="I11" s="343"/>
      <c r="J11" s="344"/>
      <c r="K11" s="343"/>
      <c r="L11" s="344"/>
    </row>
    <row r="12" spans="1:17" s="110" customFormat="1" ht="15.75" customHeight="1" x14ac:dyDescent="0.2">
      <c r="A12" s="345" t="s">
        <v>104</v>
      </c>
      <c r="B12" s="346"/>
      <c r="C12" s="347"/>
      <c r="D12" s="347"/>
      <c r="E12" s="348"/>
      <c r="F12" s="536">
        <v>3456</v>
      </c>
      <c r="G12" s="536">
        <v>2244</v>
      </c>
      <c r="H12" s="536">
        <v>4381</v>
      </c>
      <c r="I12" s="536">
        <v>3128</v>
      </c>
      <c r="J12" s="537">
        <v>3553</v>
      </c>
      <c r="K12" s="538">
        <v>-97</v>
      </c>
      <c r="L12" s="349">
        <v>-2.7300872502110893</v>
      </c>
    </row>
    <row r="13" spans="1:17" s="110" customFormat="1" ht="15" customHeight="1" x14ac:dyDescent="0.2">
      <c r="A13" s="350" t="s">
        <v>344</v>
      </c>
      <c r="B13" s="351" t="s">
        <v>345</v>
      </c>
      <c r="C13" s="347"/>
      <c r="D13" s="347"/>
      <c r="E13" s="348"/>
      <c r="F13" s="536">
        <v>2000</v>
      </c>
      <c r="G13" s="536">
        <v>1100</v>
      </c>
      <c r="H13" s="536">
        <v>2442</v>
      </c>
      <c r="I13" s="536">
        <v>1926</v>
      </c>
      <c r="J13" s="537">
        <v>2129</v>
      </c>
      <c r="K13" s="538">
        <v>-129</v>
      </c>
      <c r="L13" s="349">
        <v>-6.0591827148896193</v>
      </c>
    </row>
    <row r="14" spans="1:17" s="110" customFormat="1" ht="22.5" customHeight="1" x14ac:dyDescent="0.2">
      <c r="A14" s="350"/>
      <c r="B14" s="351" t="s">
        <v>346</v>
      </c>
      <c r="C14" s="347"/>
      <c r="D14" s="347"/>
      <c r="E14" s="348"/>
      <c r="F14" s="536">
        <v>1456</v>
      </c>
      <c r="G14" s="536">
        <v>1144</v>
      </c>
      <c r="H14" s="536">
        <v>1939</v>
      </c>
      <c r="I14" s="536">
        <v>1202</v>
      </c>
      <c r="J14" s="537">
        <v>1424</v>
      </c>
      <c r="K14" s="538">
        <v>32</v>
      </c>
      <c r="L14" s="349">
        <v>2.2471910112359552</v>
      </c>
    </row>
    <row r="15" spans="1:17" s="110" customFormat="1" ht="15" customHeight="1" x14ac:dyDescent="0.2">
      <c r="A15" s="350" t="s">
        <v>347</v>
      </c>
      <c r="B15" s="351" t="s">
        <v>108</v>
      </c>
      <c r="C15" s="347"/>
      <c r="D15" s="347"/>
      <c r="E15" s="348"/>
      <c r="F15" s="536">
        <v>854</v>
      </c>
      <c r="G15" s="536">
        <v>538</v>
      </c>
      <c r="H15" s="536">
        <v>2147</v>
      </c>
      <c r="I15" s="536">
        <v>638</v>
      </c>
      <c r="J15" s="537">
        <v>865</v>
      </c>
      <c r="K15" s="538">
        <v>-11</v>
      </c>
      <c r="L15" s="349">
        <v>-1.2716763005780347</v>
      </c>
    </row>
    <row r="16" spans="1:17" s="110" customFormat="1" ht="15" customHeight="1" x14ac:dyDescent="0.2">
      <c r="A16" s="350"/>
      <c r="B16" s="351" t="s">
        <v>109</v>
      </c>
      <c r="C16" s="347"/>
      <c r="D16" s="347"/>
      <c r="E16" s="348"/>
      <c r="F16" s="536">
        <v>2194</v>
      </c>
      <c r="G16" s="536">
        <v>1487</v>
      </c>
      <c r="H16" s="536">
        <v>1945</v>
      </c>
      <c r="I16" s="536">
        <v>2136</v>
      </c>
      <c r="J16" s="537">
        <v>2321</v>
      </c>
      <c r="K16" s="538">
        <v>-127</v>
      </c>
      <c r="L16" s="349">
        <v>-5.4717794054286948</v>
      </c>
    </row>
    <row r="17" spans="1:12" s="110" customFormat="1" ht="15" customHeight="1" x14ac:dyDescent="0.2">
      <c r="A17" s="350"/>
      <c r="B17" s="351" t="s">
        <v>110</v>
      </c>
      <c r="C17" s="347"/>
      <c r="D17" s="347"/>
      <c r="E17" s="348"/>
      <c r="F17" s="536">
        <v>357</v>
      </c>
      <c r="G17" s="536">
        <v>184</v>
      </c>
      <c r="H17" s="536">
        <v>241</v>
      </c>
      <c r="I17" s="536">
        <v>299</v>
      </c>
      <c r="J17" s="537">
        <v>326</v>
      </c>
      <c r="K17" s="538">
        <v>31</v>
      </c>
      <c r="L17" s="349">
        <v>9.5092024539877293</v>
      </c>
    </row>
    <row r="18" spans="1:12" s="110" customFormat="1" ht="15" customHeight="1" x14ac:dyDescent="0.2">
      <c r="A18" s="350"/>
      <c r="B18" s="351" t="s">
        <v>111</v>
      </c>
      <c r="C18" s="347"/>
      <c r="D18" s="347"/>
      <c r="E18" s="348"/>
      <c r="F18" s="536">
        <v>51</v>
      </c>
      <c r="G18" s="536">
        <v>35</v>
      </c>
      <c r="H18" s="536">
        <v>48</v>
      </c>
      <c r="I18" s="536">
        <v>55</v>
      </c>
      <c r="J18" s="537">
        <v>41</v>
      </c>
      <c r="K18" s="538">
        <v>10</v>
      </c>
      <c r="L18" s="349">
        <v>24.390243902439025</v>
      </c>
    </row>
    <row r="19" spans="1:12" s="110" customFormat="1" ht="15" customHeight="1" x14ac:dyDescent="0.2">
      <c r="A19" s="118" t="s">
        <v>113</v>
      </c>
      <c r="B19" s="119" t="s">
        <v>181</v>
      </c>
      <c r="C19" s="347"/>
      <c r="D19" s="347"/>
      <c r="E19" s="348"/>
      <c r="F19" s="536">
        <v>2415</v>
      </c>
      <c r="G19" s="536">
        <v>1430</v>
      </c>
      <c r="H19" s="536">
        <v>3343</v>
      </c>
      <c r="I19" s="536">
        <v>2236</v>
      </c>
      <c r="J19" s="537">
        <v>2525</v>
      </c>
      <c r="K19" s="538">
        <v>-110</v>
      </c>
      <c r="L19" s="349">
        <v>-4.3564356435643568</v>
      </c>
    </row>
    <row r="20" spans="1:12" s="110" customFormat="1" ht="15" customHeight="1" x14ac:dyDescent="0.2">
      <c r="A20" s="118"/>
      <c r="B20" s="119" t="s">
        <v>182</v>
      </c>
      <c r="C20" s="347"/>
      <c r="D20" s="347"/>
      <c r="E20" s="348"/>
      <c r="F20" s="536">
        <v>1041</v>
      </c>
      <c r="G20" s="536">
        <v>814</v>
      </c>
      <c r="H20" s="536">
        <v>1038</v>
      </c>
      <c r="I20" s="536">
        <v>892</v>
      </c>
      <c r="J20" s="537">
        <v>1028</v>
      </c>
      <c r="K20" s="538">
        <v>13</v>
      </c>
      <c r="L20" s="349">
        <v>1.2645914396887159</v>
      </c>
    </row>
    <row r="21" spans="1:12" s="110" customFormat="1" ht="15" customHeight="1" x14ac:dyDescent="0.2">
      <c r="A21" s="118" t="s">
        <v>113</v>
      </c>
      <c r="B21" s="119" t="s">
        <v>116</v>
      </c>
      <c r="C21" s="347"/>
      <c r="D21" s="347"/>
      <c r="E21" s="348"/>
      <c r="F21" s="536">
        <v>2475</v>
      </c>
      <c r="G21" s="536">
        <v>1613</v>
      </c>
      <c r="H21" s="536">
        <v>3424</v>
      </c>
      <c r="I21" s="536">
        <v>2171</v>
      </c>
      <c r="J21" s="537">
        <v>2577</v>
      </c>
      <c r="K21" s="538">
        <v>-102</v>
      </c>
      <c r="L21" s="349">
        <v>-3.9580908032596041</v>
      </c>
    </row>
    <row r="22" spans="1:12" s="110" customFormat="1" ht="15" customHeight="1" x14ac:dyDescent="0.2">
      <c r="A22" s="118"/>
      <c r="B22" s="119" t="s">
        <v>117</v>
      </c>
      <c r="C22" s="347"/>
      <c r="D22" s="347"/>
      <c r="E22" s="348"/>
      <c r="F22" s="536">
        <v>979</v>
      </c>
      <c r="G22" s="536">
        <v>631</v>
      </c>
      <c r="H22" s="536">
        <v>957</v>
      </c>
      <c r="I22" s="536">
        <v>957</v>
      </c>
      <c r="J22" s="537">
        <v>975</v>
      </c>
      <c r="K22" s="538">
        <v>4</v>
      </c>
      <c r="L22" s="349">
        <v>0.41025641025641024</v>
      </c>
    </row>
    <row r="23" spans="1:12" s="110" customFormat="1" ht="15" customHeight="1" x14ac:dyDescent="0.2">
      <c r="A23" s="352" t="s">
        <v>347</v>
      </c>
      <c r="B23" s="353" t="s">
        <v>193</v>
      </c>
      <c r="C23" s="354"/>
      <c r="D23" s="354"/>
      <c r="E23" s="355"/>
      <c r="F23" s="539">
        <v>62</v>
      </c>
      <c r="G23" s="539">
        <v>120</v>
      </c>
      <c r="H23" s="539">
        <v>1049</v>
      </c>
      <c r="I23" s="539">
        <v>44</v>
      </c>
      <c r="J23" s="540">
        <v>48</v>
      </c>
      <c r="K23" s="541">
        <v>14</v>
      </c>
      <c r="L23" s="356">
        <v>29.166666666666668</v>
      </c>
    </row>
    <row r="24" spans="1:12" s="110" customFormat="1" ht="15" customHeight="1" x14ac:dyDescent="0.2">
      <c r="A24" s="623" t="s">
        <v>348</v>
      </c>
      <c r="B24" s="624"/>
      <c r="C24" s="624"/>
      <c r="D24" s="624"/>
      <c r="E24" s="625"/>
      <c r="F24" s="357"/>
      <c r="G24" s="357"/>
      <c r="H24" s="357"/>
      <c r="I24" s="357"/>
      <c r="J24" s="357"/>
      <c r="K24" s="358"/>
      <c r="L24" s="359"/>
    </row>
    <row r="25" spans="1:12" s="110" customFormat="1" ht="15" customHeight="1" x14ac:dyDescent="0.2">
      <c r="A25" s="360" t="s">
        <v>104</v>
      </c>
      <c r="B25" s="361"/>
      <c r="C25" s="362"/>
      <c r="D25" s="362"/>
      <c r="E25" s="363"/>
      <c r="F25" s="542">
        <v>26.5</v>
      </c>
      <c r="G25" s="542">
        <v>30.3</v>
      </c>
      <c r="H25" s="542">
        <v>31.9</v>
      </c>
      <c r="I25" s="542">
        <v>30.3</v>
      </c>
      <c r="J25" s="542">
        <v>26.5</v>
      </c>
      <c r="K25" s="543" t="s">
        <v>349</v>
      </c>
      <c r="L25" s="364">
        <v>0</v>
      </c>
    </row>
    <row r="26" spans="1:12" s="110" customFormat="1" ht="15" customHeight="1" x14ac:dyDescent="0.2">
      <c r="A26" s="365" t="s">
        <v>105</v>
      </c>
      <c r="B26" s="366" t="s">
        <v>345</v>
      </c>
      <c r="C26" s="362"/>
      <c r="D26" s="362"/>
      <c r="E26" s="363"/>
      <c r="F26" s="542">
        <v>24</v>
      </c>
      <c r="G26" s="542">
        <v>25.8</v>
      </c>
      <c r="H26" s="542">
        <v>27.8</v>
      </c>
      <c r="I26" s="542">
        <v>27.2</v>
      </c>
      <c r="J26" s="544">
        <v>23.3</v>
      </c>
      <c r="K26" s="543" t="s">
        <v>349</v>
      </c>
      <c r="L26" s="364">
        <v>0.69999999999999929</v>
      </c>
    </row>
    <row r="27" spans="1:12" s="110" customFormat="1" ht="15" customHeight="1" x14ac:dyDescent="0.2">
      <c r="A27" s="365"/>
      <c r="B27" s="366" t="s">
        <v>346</v>
      </c>
      <c r="C27" s="362"/>
      <c r="D27" s="362"/>
      <c r="E27" s="363"/>
      <c r="F27" s="542">
        <v>29.9</v>
      </c>
      <c r="G27" s="542">
        <v>34.700000000000003</v>
      </c>
      <c r="H27" s="542">
        <v>36.700000000000003</v>
      </c>
      <c r="I27" s="542">
        <v>35.200000000000003</v>
      </c>
      <c r="J27" s="542">
        <v>31.2</v>
      </c>
      <c r="K27" s="543" t="s">
        <v>349</v>
      </c>
      <c r="L27" s="364">
        <v>-1.3000000000000007</v>
      </c>
    </row>
    <row r="28" spans="1:12" s="110" customFormat="1" ht="15" customHeight="1" x14ac:dyDescent="0.2">
      <c r="A28" s="365" t="s">
        <v>113</v>
      </c>
      <c r="B28" s="366" t="s">
        <v>108</v>
      </c>
      <c r="C28" s="362"/>
      <c r="D28" s="362"/>
      <c r="E28" s="363"/>
      <c r="F28" s="542">
        <v>35.799999999999997</v>
      </c>
      <c r="G28" s="542">
        <v>39.4</v>
      </c>
      <c r="H28" s="542">
        <v>36.700000000000003</v>
      </c>
      <c r="I28" s="542">
        <v>37</v>
      </c>
      <c r="J28" s="542">
        <v>34.9</v>
      </c>
      <c r="K28" s="543" t="s">
        <v>349</v>
      </c>
      <c r="L28" s="364">
        <v>0.89999999999999858</v>
      </c>
    </row>
    <row r="29" spans="1:12" s="110" customFormat="1" ht="11.25" x14ac:dyDescent="0.2">
      <c r="A29" s="365"/>
      <c r="B29" s="366" t="s">
        <v>109</v>
      </c>
      <c r="C29" s="362"/>
      <c r="D29" s="362"/>
      <c r="E29" s="363"/>
      <c r="F29" s="542">
        <v>24.4</v>
      </c>
      <c r="G29" s="542">
        <v>27.7</v>
      </c>
      <c r="H29" s="542">
        <v>29.4</v>
      </c>
      <c r="I29" s="542">
        <v>28.4</v>
      </c>
      <c r="J29" s="544">
        <v>23.6</v>
      </c>
      <c r="K29" s="543" t="s">
        <v>349</v>
      </c>
      <c r="L29" s="364">
        <v>0.79999999999999716</v>
      </c>
    </row>
    <row r="30" spans="1:12" s="110" customFormat="1" ht="15" customHeight="1" x14ac:dyDescent="0.2">
      <c r="A30" s="365"/>
      <c r="B30" s="366" t="s">
        <v>110</v>
      </c>
      <c r="C30" s="362"/>
      <c r="D30" s="362"/>
      <c r="E30" s="363"/>
      <c r="F30" s="542">
        <v>20.399999999999999</v>
      </c>
      <c r="G30" s="542">
        <v>29.9</v>
      </c>
      <c r="H30" s="542">
        <v>27</v>
      </c>
      <c r="I30" s="542">
        <v>29.1</v>
      </c>
      <c r="J30" s="542">
        <v>23.9</v>
      </c>
      <c r="K30" s="543" t="s">
        <v>349</v>
      </c>
      <c r="L30" s="364">
        <v>-3.5</v>
      </c>
    </row>
    <row r="31" spans="1:12" s="110" customFormat="1" ht="15" customHeight="1" x14ac:dyDescent="0.2">
      <c r="A31" s="365"/>
      <c r="B31" s="366" t="s">
        <v>111</v>
      </c>
      <c r="C31" s="362"/>
      <c r="D31" s="362"/>
      <c r="E31" s="363"/>
      <c r="F31" s="542">
        <v>17.600000000000001</v>
      </c>
      <c r="G31" s="542">
        <v>31.4</v>
      </c>
      <c r="H31" s="542">
        <v>45.8</v>
      </c>
      <c r="I31" s="542">
        <v>38.200000000000003</v>
      </c>
      <c r="J31" s="542">
        <v>41.5</v>
      </c>
      <c r="K31" s="543" t="s">
        <v>349</v>
      </c>
      <c r="L31" s="364">
        <v>-23.9</v>
      </c>
    </row>
    <row r="32" spans="1:12" s="110" customFormat="1" ht="15" customHeight="1" x14ac:dyDescent="0.2">
      <c r="A32" s="367" t="s">
        <v>113</v>
      </c>
      <c r="B32" s="368" t="s">
        <v>181</v>
      </c>
      <c r="C32" s="362"/>
      <c r="D32" s="362"/>
      <c r="E32" s="363"/>
      <c r="F32" s="542">
        <v>25</v>
      </c>
      <c r="G32" s="542">
        <v>26.7</v>
      </c>
      <c r="H32" s="542">
        <v>30.2</v>
      </c>
      <c r="I32" s="542">
        <v>29.5</v>
      </c>
      <c r="J32" s="544">
        <v>24.2</v>
      </c>
      <c r="K32" s="543" t="s">
        <v>349</v>
      </c>
      <c r="L32" s="364">
        <v>0.80000000000000071</v>
      </c>
    </row>
    <row r="33" spans="1:12" s="110" customFormat="1" ht="15" customHeight="1" x14ac:dyDescent="0.2">
      <c r="A33" s="367"/>
      <c r="B33" s="368" t="s">
        <v>182</v>
      </c>
      <c r="C33" s="362"/>
      <c r="D33" s="362"/>
      <c r="E33" s="363"/>
      <c r="F33" s="542">
        <v>29.9</v>
      </c>
      <c r="G33" s="542">
        <v>36</v>
      </c>
      <c r="H33" s="542">
        <v>35.700000000000003</v>
      </c>
      <c r="I33" s="542">
        <v>32.1</v>
      </c>
      <c r="J33" s="542">
        <v>31.9</v>
      </c>
      <c r="K33" s="543" t="s">
        <v>349</v>
      </c>
      <c r="L33" s="364">
        <v>-2</v>
      </c>
    </row>
    <row r="34" spans="1:12" s="369" customFormat="1" ht="15" customHeight="1" x14ac:dyDescent="0.2">
      <c r="A34" s="367" t="s">
        <v>113</v>
      </c>
      <c r="B34" s="368" t="s">
        <v>116</v>
      </c>
      <c r="C34" s="362"/>
      <c r="D34" s="362"/>
      <c r="E34" s="363"/>
      <c r="F34" s="542">
        <v>24.1</v>
      </c>
      <c r="G34" s="542">
        <v>28.6</v>
      </c>
      <c r="H34" s="542">
        <v>31.5</v>
      </c>
      <c r="I34" s="542">
        <v>29.4</v>
      </c>
      <c r="J34" s="542">
        <v>25.3</v>
      </c>
      <c r="K34" s="543" t="s">
        <v>349</v>
      </c>
      <c r="L34" s="364">
        <v>-1.1999999999999993</v>
      </c>
    </row>
    <row r="35" spans="1:12" s="369" customFormat="1" ht="11.25" x14ac:dyDescent="0.2">
      <c r="A35" s="370"/>
      <c r="B35" s="371" t="s">
        <v>117</v>
      </c>
      <c r="C35" s="372"/>
      <c r="D35" s="372"/>
      <c r="E35" s="373"/>
      <c r="F35" s="545">
        <v>32.6</v>
      </c>
      <c r="G35" s="545">
        <v>34.6</v>
      </c>
      <c r="H35" s="545">
        <v>33.1</v>
      </c>
      <c r="I35" s="545">
        <v>32.200000000000003</v>
      </c>
      <c r="J35" s="546">
        <v>29.5</v>
      </c>
      <c r="K35" s="547" t="s">
        <v>349</v>
      </c>
      <c r="L35" s="374">
        <v>3.1000000000000014</v>
      </c>
    </row>
    <row r="36" spans="1:12" s="369" customFormat="1" ht="15.95" customHeight="1" x14ac:dyDescent="0.2">
      <c r="A36" s="375" t="s">
        <v>350</v>
      </c>
      <c r="B36" s="376"/>
      <c r="C36" s="377"/>
      <c r="D36" s="376"/>
      <c r="E36" s="378"/>
      <c r="F36" s="548">
        <v>3379</v>
      </c>
      <c r="G36" s="548">
        <v>2107</v>
      </c>
      <c r="H36" s="548">
        <v>3233</v>
      </c>
      <c r="I36" s="548">
        <v>3070</v>
      </c>
      <c r="J36" s="548">
        <v>3494</v>
      </c>
      <c r="K36" s="549">
        <v>-115</v>
      </c>
      <c r="L36" s="380">
        <v>-3.2913566113337152</v>
      </c>
    </row>
    <row r="37" spans="1:12" s="369" customFormat="1" ht="15.95" customHeight="1" x14ac:dyDescent="0.2">
      <c r="A37" s="381"/>
      <c r="B37" s="382" t="s">
        <v>113</v>
      </c>
      <c r="C37" s="382" t="s">
        <v>351</v>
      </c>
      <c r="D37" s="382"/>
      <c r="E37" s="383"/>
      <c r="F37" s="548">
        <v>896</v>
      </c>
      <c r="G37" s="548">
        <v>638</v>
      </c>
      <c r="H37" s="548">
        <v>1031</v>
      </c>
      <c r="I37" s="548">
        <v>929</v>
      </c>
      <c r="J37" s="548">
        <v>925</v>
      </c>
      <c r="K37" s="549">
        <v>-29</v>
      </c>
      <c r="L37" s="380">
        <v>-3.1351351351351351</v>
      </c>
    </row>
    <row r="38" spans="1:12" s="369" customFormat="1" ht="15.95" customHeight="1" x14ac:dyDescent="0.2">
      <c r="A38" s="381"/>
      <c r="B38" s="384" t="s">
        <v>105</v>
      </c>
      <c r="C38" s="384" t="s">
        <v>106</v>
      </c>
      <c r="D38" s="385"/>
      <c r="E38" s="383"/>
      <c r="F38" s="548">
        <v>1955</v>
      </c>
      <c r="G38" s="548">
        <v>1040</v>
      </c>
      <c r="H38" s="548">
        <v>1755</v>
      </c>
      <c r="I38" s="548">
        <v>1894</v>
      </c>
      <c r="J38" s="550">
        <v>2098</v>
      </c>
      <c r="K38" s="549">
        <v>-143</v>
      </c>
      <c r="L38" s="380">
        <v>-6.8160152526215443</v>
      </c>
    </row>
    <row r="39" spans="1:12" s="369" customFormat="1" ht="15.95" customHeight="1" x14ac:dyDescent="0.2">
      <c r="A39" s="381"/>
      <c r="B39" s="385"/>
      <c r="C39" s="382" t="s">
        <v>352</v>
      </c>
      <c r="D39" s="385"/>
      <c r="E39" s="383"/>
      <c r="F39" s="548">
        <v>470</v>
      </c>
      <c r="G39" s="548">
        <v>268</v>
      </c>
      <c r="H39" s="548">
        <v>488</v>
      </c>
      <c r="I39" s="548">
        <v>515</v>
      </c>
      <c r="J39" s="548">
        <v>489</v>
      </c>
      <c r="K39" s="549">
        <v>-19</v>
      </c>
      <c r="L39" s="380">
        <v>-3.8854805725971371</v>
      </c>
    </row>
    <row r="40" spans="1:12" s="369" customFormat="1" ht="15.95" customHeight="1" x14ac:dyDescent="0.2">
      <c r="A40" s="381"/>
      <c r="B40" s="384"/>
      <c r="C40" s="384" t="s">
        <v>107</v>
      </c>
      <c r="D40" s="385"/>
      <c r="E40" s="383"/>
      <c r="F40" s="548">
        <v>1424</v>
      </c>
      <c r="G40" s="548">
        <v>1067</v>
      </c>
      <c r="H40" s="548">
        <v>1478</v>
      </c>
      <c r="I40" s="548">
        <v>1176</v>
      </c>
      <c r="J40" s="548">
        <v>1396</v>
      </c>
      <c r="K40" s="549">
        <v>28</v>
      </c>
      <c r="L40" s="380">
        <v>2.005730659025788</v>
      </c>
    </row>
    <row r="41" spans="1:12" s="369" customFormat="1" ht="24" customHeight="1" x14ac:dyDescent="0.2">
      <c r="A41" s="381"/>
      <c r="B41" s="385"/>
      <c r="C41" s="382" t="s">
        <v>352</v>
      </c>
      <c r="D41" s="385"/>
      <c r="E41" s="383"/>
      <c r="F41" s="548">
        <v>426</v>
      </c>
      <c r="G41" s="548">
        <v>370</v>
      </c>
      <c r="H41" s="548">
        <v>543</v>
      </c>
      <c r="I41" s="548">
        <v>414</v>
      </c>
      <c r="J41" s="550">
        <v>436</v>
      </c>
      <c r="K41" s="549">
        <v>-10</v>
      </c>
      <c r="L41" s="380">
        <v>-2.2935779816513762</v>
      </c>
    </row>
    <row r="42" spans="1:12" s="110" customFormat="1" ht="15" customHeight="1" x14ac:dyDescent="0.2">
      <c r="A42" s="381"/>
      <c r="B42" s="384" t="s">
        <v>113</v>
      </c>
      <c r="C42" s="384" t="s">
        <v>353</v>
      </c>
      <c r="D42" s="385"/>
      <c r="E42" s="383"/>
      <c r="F42" s="548">
        <v>788</v>
      </c>
      <c r="G42" s="548">
        <v>414</v>
      </c>
      <c r="H42" s="548">
        <v>1059</v>
      </c>
      <c r="I42" s="548">
        <v>584</v>
      </c>
      <c r="J42" s="548">
        <v>813</v>
      </c>
      <c r="K42" s="549">
        <v>-25</v>
      </c>
      <c r="L42" s="380">
        <v>-3.0750307503075032</v>
      </c>
    </row>
    <row r="43" spans="1:12" s="110" customFormat="1" ht="15" customHeight="1" x14ac:dyDescent="0.2">
      <c r="A43" s="381"/>
      <c r="B43" s="385"/>
      <c r="C43" s="382" t="s">
        <v>352</v>
      </c>
      <c r="D43" s="385"/>
      <c r="E43" s="383"/>
      <c r="F43" s="548">
        <v>282</v>
      </c>
      <c r="G43" s="548">
        <v>163</v>
      </c>
      <c r="H43" s="548">
        <v>389</v>
      </c>
      <c r="I43" s="548">
        <v>216</v>
      </c>
      <c r="J43" s="548">
        <v>284</v>
      </c>
      <c r="K43" s="549">
        <v>-2</v>
      </c>
      <c r="L43" s="380">
        <v>-0.70422535211267601</v>
      </c>
    </row>
    <row r="44" spans="1:12" s="110" customFormat="1" ht="15" customHeight="1" x14ac:dyDescent="0.2">
      <c r="A44" s="381"/>
      <c r="B44" s="384"/>
      <c r="C44" s="366" t="s">
        <v>109</v>
      </c>
      <c r="D44" s="385"/>
      <c r="E44" s="383"/>
      <c r="F44" s="548">
        <v>2183</v>
      </c>
      <c r="G44" s="548">
        <v>1474</v>
      </c>
      <c r="H44" s="548">
        <v>1885</v>
      </c>
      <c r="I44" s="548">
        <v>2132</v>
      </c>
      <c r="J44" s="550">
        <v>2314</v>
      </c>
      <c r="K44" s="549">
        <v>-131</v>
      </c>
      <c r="L44" s="380">
        <v>-5.6611927398444255</v>
      </c>
    </row>
    <row r="45" spans="1:12" s="110" customFormat="1" ht="15" customHeight="1" x14ac:dyDescent="0.2">
      <c r="A45" s="381"/>
      <c r="B45" s="385"/>
      <c r="C45" s="382" t="s">
        <v>352</v>
      </c>
      <c r="D45" s="385"/>
      <c r="E45" s="383"/>
      <c r="F45" s="548">
        <v>532</v>
      </c>
      <c r="G45" s="548">
        <v>409</v>
      </c>
      <c r="H45" s="548">
        <v>555</v>
      </c>
      <c r="I45" s="548">
        <v>605</v>
      </c>
      <c r="J45" s="548">
        <v>546</v>
      </c>
      <c r="K45" s="549">
        <v>-14</v>
      </c>
      <c r="L45" s="380">
        <v>-2.5641025641025643</v>
      </c>
    </row>
    <row r="46" spans="1:12" s="110" customFormat="1" ht="15" customHeight="1" x14ac:dyDescent="0.2">
      <c r="A46" s="381"/>
      <c r="B46" s="384"/>
      <c r="C46" s="366" t="s">
        <v>110</v>
      </c>
      <c r="D46" s="385"/>
      <c r="E46" s="383"/>
      <c r="F46" s="548">
        <v>357</v>
      </c>
      <c r="G46" s="548">
        <v>184</v>
      </c>
      <c r="H46" s="548">
        <v>241</v>
      </c>
      <c r="I46" s="548">
        <v>299</v>
      </c>
      <c r="J46" s="548">
        <v>326</v>
      </c>
      <c r="K46" s="549">
        <v>31</v>
      </c>
      <c r="L46" s="380">
        <v>9.5092024539877293</v>
      </c>
    </row>
    <row r="47" spans="1:12" s="110" customFormat="1" ht="15" customHeight="1" x14ac:dyDescent="0.2">
      <c r="A47" s="381"/>
      <c r="B47" s="385"/>
      <c r="C47" s="382" t="s">
        <v>352</v>
      </c>
      <c r="D47" s="385"/>
      <c r="E47" s="383"/>
      <c r="F47" s="548">
        <v>73</v>
      </c>
      <c r="G47" s="548">
        <v>55</v>
      </c>
      <c r="H47" s="548">
        <v>65</v>
      </c>
      <c r="I47" s="548">
        <v>87</v>
      </c>
      <c r="J47" s="550">
        <v>78</v>
      </c>
      <c r="K47" s="549">
        <v>-5</v>
      </c>
      <c r="L47" s="380">
        <v>-6.4102564102564106</v>
      </c>
    </row>
    <row r="48" spans="1:12" s="110" customFormat="1" ht="15" customHeight="1" x14ac:dyDescent="0.2">
      <c r="A48" s="381"/>
      <c r="B48" s="385"/>
      <c r="C48" s="366" t="s">
        <v>111</v>
      </c>
      <c r="D48" s="386"/>
      <c r="E48" s="387"/>
      <c r="F48" s="548">
        <v>51</v>
      </c>
      <c r="G48" s="548">
        <v>35</v>
      </c>
      <c r="H48" s="548">
        <v>48</v>
      </c>
      <c r="I48" s="548">
        <v>55</v>
      </c>
      <c r="J48" s="548">
        <v>41</v>
      </c>
      <c r="K48" s="549">
        <v>10</v>
      </c>
      <c r="L48" s="380">
        <v>24.390243902439025</v>
      </c>
    </row>
    <row r="49" spans="1:12" s="110" customFormat="1" ht="15" customHeight="1" x14ac:dyDescent="0.2">
      <c r="A49" s="381"/>
      <c r="B49" s="385"/>
      <c r="C49" s="382" t="s">
        <v>352</v>
      </c>
      <c r="D49" s="385"/>
      <c r="E49" s="383"/>
      <c r="F49" s="548">
        <v>9</v>
      </c>
      <c r="G49" s="548">
        <v>11</v>
      </c>
      <c r="H49" s="548">
        <v>22</v>
      </c>
      <c r="I49" s="548">
        <v>21</v>
      </c>
      <c r="J49" s="548">
        <v>17</v>
      </c>
      <c r="K49" s="549">
        <v>-8</v>
      </c>
      <c r="L49" s="380">
        <v>-47.058823529411768</v>
      </c>
    </row>
    <row r="50" spans="1:12" s="110" customFormat="1" ht="15" customHeight="1" x14ac:dyDescent="0.2">
      <c r="A50" s="381"/>
      <c r="B50" s="384" t="s">
        <v>113</v>
      </c>
      <c r="C50" s="382" t="s">
        <v>181</v>
      </c>
      <c r="D50" s="385"/>
      <c r="E50" s="383"/>
      <c r="F50" s="548">
        <v>2348</v>
      </c>
      <c r="G50" s="548">
        <v>1302</v>
      </c>
      <c r="H50" s="548">
        <v>2226</v>
      </c>
      <c r="I50" s="548">
        <v>2185</v>
      </c>
      <c r="J50" s="550">
        <v>2467</v>
      </c>
      <c r="K50" s="549">
        <v>-119</v>
      </c>
      <c r="L50" s="380">
        <v>-4.8236724766923391</v>
      </c>
    </row>
    <row r="51" spans="1:12" s="110" customFormat="1" ht="15" customHeight="1" x14ac:dyDescent="0.2">
      <c r="A51" s="381"/>
      <c r="B51" s="385"/>
      <c r="C51" s="382" t="s">
        <v>352</v>
      </c>
      <c r="D51" s="385"/>
      <c r="E51" s="383"/>
      <c r="F51" s="548">
        <v>588</v>
      </c>
      <c r="G51" s="548">
        <v>348</v>
      </c>
      <c r="H51" s="548">
        <v>672</v>
      </c>
      <c r="I51" s="548">
        <v>645</v>
      </c>
      <c r="J51" s="548">
        <v>597</v>
      </c>
      <c r="K51" s="549">
        <v>-9</v>
      </c>
      <c r="L51" s="380">
        <v>-1.5075376884422111</v>
      </c>
    </row>
    <row r="52" spans="1:12" s="110" customFormat="1" ht="15" customHeight="1" x14ac:dyDescent="0.2">
      <c r="A52" s="381"/>
      <c r="B52" s="384"/>
      <c r="C52" s="382" t="s">
        <v>182</v>
      </c>
      <c r="D52" s="385"/>
      <c r="E52" s="383"/>
      <c r="F52" s="548">
        <v>1031</v>
      </c>
      <c r="G52" s="548">
        <v>805</v>
      </c>
      <c r="H52" s="548">
        <v>1007</v>
      </c>
      <c r="I52" s="548">
        <v>885</v>
      </c>
      <c r="J52" s="548">
        <v>1027</v>
      </c>
      <c r="K52" s="549">
        <v>4</v>
      </c>
      <c r="L52" s="380">
        <v>0.38948393378773127</v>
      </c>
    </row>
    <row r="53" spans="1:12" s="269" customFormat="1" ht="11.25" customHeight="1" x14ac:dyDescent="0.2">
      <c r="A53" s="381"/>
      <c r="B53" s="385"/>
      <c r="C53" s="382" t="s">
        <v>352</v>
      </c>
      <c r="D53" s="385"/>
      <c r="E53" s="383"/>
      <c r="F53" s="548">
        <v>308</v>
      </c>
      <c r="G53" s="548">
        <v>290</v>
      </c>
      <c r="H53" s="548">
        <v>359</v>
      </c>
      <c r="I53" s="548">
        <v>284</v>
      </c>
      <c r="J53" s="550">
        <v>328</v>
      </c>
      <c r="K53" s="549">
        <v>-20</v>
      </c>
      <c r="L53" s="380">
        <v>-6.0975609756097562</v>
      </c>
    </row>
    <row r="54" spans="1:12" s="151" customFormat="1" ht="12.75" customHeight="1" x14ac:dyDescent="0.2">
      <c r="A54" s="381"/>
      <c r="B54" s="384" t="s">
        <v>113</v>
      </c>
      <c r="C54" s="384" t="s">
        <v>116</v>
      </c>
      <c r="D54" s="385"/>
      <c r="E54" s="383"/>
      <c r="F54" s="548">
        <v>2416</v>
      </c>
      <c r="G54" s="548">
        <v>1506</v>
      </c>
      <c r="H54" s="548">
        <v>2393</v>
      </c>
      <c r="I54" s="548">
        <v>2125</v>
      </c>
      <c r="J54" s="548">
        <v>2528</v>
      </c>
      <c r="K54" s="549">
        <v>-112</v>
      </c>
      <c r="L54" s="380">
        <v>-4.4303797468354427</v>
      </c>
    </row>
    <row r="55" spans="1:12" ht="11.25" x14ac:dyDescent="0.2">
      <c r="A55" s="381"/>
      <c r="B55" s="385"/>
      <c r="C55" s="382" t="s">
        <v>352</v>
      </c>
      <c r="D55" s="385"/>
      <c r="E55" s="383"/>
      <c r="F55" s="548">
        <v>583</v>
      </c>
      <c r="G55" s="548">
        <v>430</v>
      </c>
      <c r="H55" s="548">
        <v>753</v>
      </c>
      <c r="I55" s="548">
        <v>625</v>
      </c>
      <c r="J55" s="548">
        <v>640</v>
      </c>
      <c r="K55" s="549">
        <v>-57</v>
      </c>
      <c r="L55" s="380">
        <v>-8.90625</v>
      </c>
    </row>
    <row r="56" spans="1:12" ht="14.25" customHeight="1" x14ac:dyDescent="0.2">
      <c r="A56" s="381"/>
      <c r="B56" s="385"/>
      <c r="C56" s="384" t="s">
        <v>117</v>
      </c>
      <c r="D56" s="385"/>
      <c r="E56" s="383"/>
      <c r="F56" s="548">
        <v>961</v>
      </c>
      <c r="G56" s="548">
        <v>601</v>
      </c>
      <c r="H56" s="548">
        <v>840</v>
      </c>
      <c r="I56" s="548">
        <v>945</v>
      </c>
      <c r="J56" s="548">
        <v>965</v>
      </c>
      <c r="K56" s="549">
        <v>-4</v>
      </c>
      <c r="L56" s="380">
        <v>-0.41450777202072536</v>
      </c>
    </row>
    <row r="57" spans="1:12" ht="18.75" customHeight="1" x14ac:dyDescent="0.2">
      <c r="A57" s="388"/>
      <c r="B57" s="389"/>
      <c r="C57" s="390" t="s">
        <v>352</v>
      </c>
      <c r="D57" s="389"/>
      <c r="E57" s="391"/>
      <c r="F57" s="551">
        <v>313</v>
      </c>
      <c r="G57" s="552">
        <v>208</v>
      </c>
      <c r="H57" s="552">
        <v>278</v>
      </c>
      <c r="I57" s="552">
        <v>304</v>
      </c>
      <c r="J57" s="552">
        <v>285</v>
      </c>
      <c r="K57" s="553">
        <f t="shared" ref="K57" si="0">IF(OR(F57=".",J57=".")=TRUE,".",IF(OR(F57="*",J57="*")=TRUE,"*",IF(AND(F57="-",J57="-")=TRUE,"-",IF(AND(ISNUMBER(J57),ISNUMBER(F57))=TRUE,IF(F57-J57=0,0,F57-J57),IF(ISNUMBER(F57)=TRUE,F57,-J57)))))</f>
        <v>28</v>
      </c>
      <c r="L57" s="392">
        <f t="shared" ref="L57" si="1">IF(K57 =".",".",IF(K57 ="*","*",IF(K57="-","-",IF(K57=0,0,IF(OR(J57="-",J57=".",F57="-",F57=".")=TRUE,"X",IF(J57=0,"0,0",IF(ABS(K57*100/J57)&gt;250,".X",(K57*100/J57))))))))</f>
        <v>9.8245614035087723</v>
      </c>
    </row>
    <row r="58" spans="1:12" ht="11.25" x14ac:dyDescent="0.2">
      <c r="A58" s="393"/>
      <c r="B58" s="385"/>
      <c r="C58" s="382"/>
      <c r="D58" s="385"/>
      <c r="E58" s="385"/>
      <c r="F58" s="394"/>
      <c r="G58" s="394"/>
      <c r="H58" s="394"/>
      <c r="I58" s="379"/>
      <c r="J58" s="394"/>
      <c r="K58" s="395"/>
      <c r="L58" s="269" t="s">
        <v>45</v>
      </c>
    </row>
    <row r="59" spans="1:12" ht="20.25" customHeight="1" x14ac:dyDescent="0.2">
      <c r="A59" s="626" t="s">
        <v>354</v>
      </c>
      <c r="B59" s="627"/>
      <c r="C59" s="627"/>
      <c r="D59" s="626"/>
      <c r="E59" s="627"/>
      <c r="F59" s="627"/>
      <c r="G59" s="627"/>
      <c r="H59" s="627"/>
      <c r="I59" s="627"/>
      <c r="J59" s="627"/>
      <c r="K59" s="627"/>
      <c r="L59" s="627"/>
    </row>
    <row r="60" spans="1:12" ht="11.25" customHeight="1" x14ac:dyDescent="0.2">
      <c r="A60" s="628" t="s">
        <v>355</v>
      </c>
      <c r="B60" s="629"/>
      <c r="C60" s="629"/>
      <c r="D60" s="629"/>
      <c r="E60" s="629"/>
      <c r="F60" s="629"/>
      <c r="G60" s="629"/>
      <c r="H60" s="629"/>
      <c r="I60" s="629"/>
      <c r="J60" s="629"/>
      <c r="K60" s="629"/>
      <c r="L60" s="629"/>
    </row>
    <row r="61" spans="1:12" ht="12.75" customHeight="1" x14ac:dyDescent="0.2">
      <c r="A61" s="630" t="s">
        <v>356</v>
      </c>
      <c r="B61" s="631"/>
      <c r="C61" s="631"/>
      <c r="D61" s="631"/>
      <c r="E61" s="631"/>
      <c r="F61" s="631"/>
      <c r="G61" s="631"/>
      <c r="H61" s="631"/>
      <c r="I61" s="631"/>
      <c r="J61" s="631"/>
      <c r="K61" s="631"/>
      <c r="L61" s="631"/>
    </row>
    <row r="62" spans="1:12" ht="15.95" customHeight="1" x14ac:dyDescent="0.2">
      <c r="A62" s="396"/>
      <c r="B62" s="396"/>
      <c r="C62" s="396"/>
      <c r="D62" s="396"/>
      <c r="E62" s="396"/>
      <c r="F62" s="396"/>
      <c r="G62" s="396"/>
      <c r="H62" s="396"/>
      <c r="I62" s="396"/>
      <c r="J62" s="397"/>
      <c r="K62" s="397"/>
      <c r="L62" s="398"/>
    </row>
    <row r="63" spans="1:12" ht="15.95" customHeight="1" x14ac:dyDescent="0.2">
      <c r="A63" s="398"/>
      <c r="B63" s="399"/>
      <c r="C63" s="398"/>
      <c r="D63" s="399"/>
      <c r="E63" s="399"/>
      <c r="F63" s="397"/>
      <c r="G63" s="397"/>
      <c r="H63" s="397"/>
      <c r="I63" s="397"/>
      <c r="J63" s="397"/>
      <c r="K63" s="397"/>
      <c r="L63" s="400"/>
    </row>
    <row r="64" spans="1:12" ht="15.95" customHeight="1" x14ac:dyDescent="0.2">
      <c r="A64" s="398"/>
      <c r="B64" s="399"/>
      <c r="C64" s="398"/>
      <c r="D64" s="399"/>
      <c r="E64" s="399"/>
      <c r="F64" s="397"/>
      <c r="G64" s="397"/>
      <c r="H64" s="397"/>
      <c r="I64" s="397"/>
      <c r="J64" s="397"/>
      <c r="K64" s="397"/>
      <c r="L64" s="400"/>
    </row>
    <row r="65" spans="12:12" ht="15.95" customHeight="1" x14ac:dyDescent="0.2">
      <c r="L65" s="401"/>
    </row>
  </sheetData>
  <mergeCells count="15">
    <mergeCell ref="A3:L3"/>
    <mergeCell ref="A5:D5"/>
    <mergeCell ref="A7:E10"/>
    <mergeCell ref="F7:L7"/>
    <mergeCell ref="F8:F9"/>
    <mergeCell ref="G8:G9"/>
    <mergeCell ref="H8:H9"/>
    <mergeCell ref="I8:I9"/>
    <mergeCell ref="J8:J9"/>
    <mergeCell ref="K8:L8"/>
    <mergeCell ref="A11:E11"/>
    <mergeCell ref="A24:E24"/>
    <mergeCell ref="A59:L59"/>
    <mergeCell ref="A60:L60"/>
    <mergeCell ref="A61:L61"/>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47" t="s">
        <v>358</v>
      </c>
      <c r="E7" s="648"/>
      <c r="F7" s="648"/>
      <c r="G7" s="648"/>
      <c r="H7" s="649"/>
      <c r="I7" s="650" t="s">
        <v>359</v>
      </c>
      <c r="J7" s="651"/>
      <c r="K7" s="96"/>
      <c r="L7" s="96"/>
      <c r="M7" s="96"/>
      <c r="N7" s="96"/>
      <c r="O7" s="96"/>
    </row>
    <row r="8" spans="1:15" ht="21.75" customHeight="1" x14ac:dyDescent="0.2">
      <c r="A8" s="616"/>
      <c r="B8" s="617"/>
      <c r="C8" s="583"/>
      <c r="D8" s="566" t="s">
        <v>335</v>
      </c>
      <c r="E8" s="566" t="s">
        <v>337</v>
      </c>
      <c r="F8" s="566" t="s">
        <v>338</v>
      </c>
      <c r="G8" s="566" t="s">
        <v>339</v>
      </c>
      <c r="H8" s="566" t="s">
        <v>340</v>
      </c>
      <c r="I8" s="652"/>
      <c r="J8" s="653"/>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3456</v>
      </c>
      <c r="E11" s="114">
        <v>2244</v>
      </c>
      <c r="F11" s="114">
        <v>4381</v>
      </c>
      <c r="G11" s="114">
        <v>3128</v>
      </c>
      <c r="H11" s="140">
        <v>3553</v>
      </c>
      <c r="I11" s="115">
        <v>-97</v>
      </c>
      <c r="J11" s="116">
        <v>-2.7300872502110893</v>
      </c>
    </row>
    <row r="12" spans="1:15" s="110" customFormat="1" ht="24.95" customHeight="1" x14ac:dyDescent="0.2">
      <c r="A12" s="193" t="s">
        <v>132</v>
      </c>
      <c r="B12" s="194" t="s">
        <v>133</v>
      </c>
      <c r="C12" s="113">
        <v>3.5011574074074074</v>
      </c>
      <c r="D12" s="115">
        <v>121</v>
      </c>
      <c r="E12" s="114">
        <v>51</v>
      </c>
      <c r="F12" s="114">
        <v>145</v>
      </c>
      <c r="G12" s="114">
        <v>93</v>
      </c>
      <c r="H12" s="140">
        <v>144</v>
      </c>
      <c r="I12" s="115">
        <v>-23</v>
      </c>
      <c r="J12" s="116">
        <v>-15.972222222222221</v>
      </c>
    </row>
    <row r="13" spans="1:15" s="110" customFormat="1" ht="24.95" customHeight="1" x14ac:dyDescent="0.2">
      <c r="A13" s="193" t="s">
        <v>134</v>
      </c>
      <c r="B13" s="199" t="s">
        <v>214</v>
      </c>
      <c r="C13" s="113">
        <v>1.1284722222222223</v>
      </c>
      <c r="D13" s="115">
        <v>39</v>
      </c>
      <c r="E13" s="114">
        <v>21</v>
      </c>
      <c r="F13" s="114">
        <v>38</v>
      </c>
      <c r="G13" s="114">
        <v>48</v>
      </c>
      <c r="H13" s="140">
        <v>42</v>
      </c>
      <c r="I13" s="115">
        <v>-3</v>
      </c>
      <c r="J13" s="116">
        <v>-7.1428571428571432</v>
      </c>
    </row>
    <row r="14" spans="1:15" s="287" customFormat="1" ht="24.95" customHeight="1" x14ac:dyDescent="0.2">
      <c r="A14" s="193" t="s">
        <v>215</v>
      </c>
      <c r="B14" s="199" t="s">
        <v>137</v>
      </c>
      <c r="C14" s="113">
        <v>27.054398148148149</v>
      </c>
      <c r="D14" s="115">
        <v>935</v>
      </c>
      <c r="E14" s="114">
        <v>541</v>
      </c>
      <c r="F14" s="114">
        <v>1245</v>
      </c>
      <c r="G14" s="114">
        <v>958</v>
      </c>
      <c r="H14" s="140">
        <v>960</v>
      </c>
      <c r="I14" s="115">
        <v>-25</v>
      </c>
      <c r="J14" s="116">
        <v>-2.6041666666666665</v>
      </c>
      <c r="K14" s="110"/>
      <c r="L14" s="110"/>
      <c r="M14" s="110"/>
      <c r="N14" s="110"/>
      <c r="O14" s="110"/>
    </row>
    <row r="15" spans="1:15" s="110" customFormat="1" ht="24.95" customHeight="1" x14ac:dyDescent="0.2">
      <c r="A15" s="193" t="s">
        <v>216</v>
      </c>
      <c r="B15" s="199" t="s">
        <v>217</v>
      </c>
      <c r="C15" s="113">
        <v>4.6296296296296298</v>
      </c>
      <c r="D15" s="115">
        <v>160</v>
      </c>
      <c r="E15" s="114">
        <v>152</v>
      </c>
      <c r="F15" s="114">
        <v>244</v>
      </c>
      <c r="G15" s="114">
        <v>211</v>
      </c>
      <c r="H15" s="140">
        <v>140</v>
      </c>
      <c r="I15" s="115">
        <v>20</v>
      </c>
      <c r="J15" s="116">
        <v>14.285714285714286</v>
      </c>
    </row>
    <row r="16" spans="1:15" s="287" customFormat="1" ht="24.95" customHeight="1" x14ac:dyDescent="0.2">
      <c r="A16" s="193" t="s">
        <v>218</v>
      </c>
      <c r="B16" s="199" t="s">
        <v>141</v>
      </c>
      <c r="C16" s="113">
        <v>15.972222222222221</v>
      </c>
      <c r="D16" s="115">
        <v>552</v>
      </c>
      <c r="E16" s="114">
        <v>287</v>
      </c>
      <c r="F16" s="114">
        <v>729</v>
      </c>
      <c r="G16" s="114">
        <v>477</v>
      </c>
      <c r="H16" s="140">
        <v>611</v>
      </c>
      <c r="I16" s="115">
        <v>-59</v>
      </c>
      <c r="J16" s="116">
        <v>-9.656301145662848</v>
      </c>
      <c r="K16" s="110"/>
      <c r="L16" s="110"/>
      <c r="M16" s="110"/>
      <c r="N16" s="110"/>
      <c r="O16" s="110"/>
    </row>
    <row r="17" spans="1:15" s="110" customFormat="1" ht="24.95" customHeight="1" x14ac:dyDescent="0.2">
      <c r="A17" s="193" t="s">
        <v>142</v>
      </c>
      <c r="B17" s="199" t="s">
        <v>220</v>
      </c>
      <c r="C17" s="113">
        <v>6.4525462962962967</v>
      </c>
      <c r="D17" s="115">
        <v>223</v>
      </c>
      <c r="E17" s="114">
        <v>102</v>
      </c>
      <c r="F17" s="114">
        <v>272</v>
      </c>
      <c r="G17" s="114">
        <v>270</v>
      </c>
      <c r="H17" s="140">
        <v>209</v>
      </c>
      <c r="I17" s="115">
        <v>14</v>
      </c>
      <c r="J17" s="116">
        <v>6.6985645933014357</v>
      </c>
    </row>
    <row r="18" spans="1:15" s="287" customFormat="1" ht="24.95" customHeight="1" x14ac:dyDescent="0.2">
      <c r="A18" s="201" t="s">
        <v>144</v>
      </c>
      <c r="B18" s="202" t="s">
        <v>145</v>
      </c>
      <c r="C18" s="113">
        <v>12.876157407407407</v>
      </c>
      <c r="D18" s="115">
        <v>445</v>
      </c>
      <c r="E18" s="114">
        <v>183</v>
      </c>
      <c r="F18" s="114">
        <v>497</v>
      </c>
      <c r="G18" s="114">
        <v>337</v>
      </c>
      <c r="H18" s="140">
        <v>389</v>
      </c>
      <c r="I18" s="115">
        <v>56</v>
      </c>
      <c r="J18" s="116">
        <v>14.395886889460154</v>
      </c>
      <c r="K18" s="110"/>
      <c r="L18" s="110"/>
      <c r="M18" s="110"/>
      <c r="N18" s="110"/>
      <c r="O18" s="110"/>
    </row>
    <row r="19" spans="1:15" s="110" customFormat="1" ht="24.95" customHeight="1" x14ac:dyDescent="0.2">
      <c r="A19" s="193" t="s">
        <v>146</v>
      </c>
      <c r="B19" s="199" t="s">
        <v>147</v>
      </c>
      <c r="C19" s="113">
        <v>11.313657407407407</v>
      </c>
      <c r="D19" s="115">
        <v>391</v>
      </c>
      <c r="E19" s="114">
        <v>340</v>
      </c>
      <c r="F19" s="114">
        <v>543</v>
      </c>
      <c r="G19" s="114">
        <v>352</v>
      </c>
      <c r="H19" s="140">
        <v>458</v>
      </c>
      <c r="I19" s="115">
        <v>-67</v>
      </c>
      <c r="J19" s="116">
        <v>-14.62882096069869</v>
      </c>
    </row>
    <row r="20" spans="1:15" s="287" customFormat="1" ht="24.95" customHeight="1" x14ac:dyDescent="0.2">
      <c r="A20" s="193" t="s">
        <v>148</v>
      </c>
      <c r="B20" s="199" t="s">
        <v>149</v>
      </c>
      <c r="C20" s="113">
        <v>7.4363425925925926</v>
      </c>
      <c r="D20" s="115">
        <v>257</v>
      </c>
      <c r="E20" s="114">
        <v>155</v>
      </c>
      <c r="F20" s="114">
        <v>249</v>
      </c>
      <c r="G20" s="114">
        <v>194</v>
      </c>
      <c r="H20" s="140">
        <v>239</v>
      </c>
      <c r="I20" s="115">
        <v>18</v>
      </c>
      <c r="J20" s="116">
        <v>7.531380753138075</v>
      </c>
      <c r="K20" s="110"/>
      <c r="L20" s="110"/>
      <c r="M20" s="110"/>
      <c r="N20" s="110"/>
      <c r="O20" s="110"/>
    </row>
    <row r="21" spans="1:15" s="110" customFormat="1" ht="24.95" customHeight="1" x14ac:dyDescent="0.2">
      <c r="A21" s="201" t="s">
        <v>150</v>
      </c>
      <c r="B21" s="202" t="s">
        <v>151</v>
      </c>
      <c r="C21" s="113">
        <v>8.4490740740740744</v>
      </c>
      <c r="D21" s="115">
        <v>292</v>
      </c>
      <c r="E21" s="114">
        <v>258</v>
      </c>
      <c r="F21" s="114">
        <v>388</v>
      </c>
      <c r="G21" s="114">
        <v>391</v>
      </c>
      <c r="H21" s="140">
        <v>299</v>
      </c>
      <c r="I21" s="115">
        <v>-7</v>
      </c>
      <c r="J21" s="116">
        <v>-2.3411371237458196</v>
      </c>
    </row>
    <row r="22" spans="1:15" s="110" customFormat="1" ht="24.95" customHeight="1" x14ac:dyDescent="0.2">
      <c r="A22" s="201" t="s">
        <v>152</v>
      </c>
      <c r="B22" s="199" t="s">
        <v>153</v>
      </c>
      <c r="C22" s="113">
        <v>1.0127314814814814</v>
      </c>
      <c r="D22" s="115">
        <v>35</v>
      </c>
      <c r="E22" s="114" t="s">
        <v>513</v>
      </c>
      <c r="F22" s="114">
        <v>31</v>
      </c>
      <c r="G22" s="114">
        <v>19</v>
      </c>
      <c r="H22" s="140">
        <v>46</v>
      </c>
      <c r="I22" s="115">
        <v>-11</v>
      </c>
      <c r="J22" s="116">
        <v>-23.913043478260871</v>
      </c>
    </row>
    <row r="23" spans="1:15" s="110" customFormat="1" ht="24.95" customHeight="1" x14ac:dyDescent="0.2">
      <c r="A23" s="193" t="s">
        <v>154</v>
      </c>
      <c r="B23" s="199" t="s">
        <v>155</v>
      </c>
      <c r="C23" s="113">
        <v>1.0416666666666667</v>
      </c>
      <c r="D23" s="115">
        <v>36</v>
      </c>
      <c r="E23" s="114">
        <v>16</v>
      </c>
      <c r="F23" s="114">
        <v>31</v>
      </c>
      <c r="G23" s="114">
        <v>21</v>
      </c>
      <c r="H23" s="140">
        <v>54</v>
      </c>
      <c r="I23" s="115">
        <v>-18</v>
      </c>
      <c r="J23" s="116">
        <v>-33.333333333333336</v>
      </c>
    </row>
    <row r="24" spans="1:15" s="110" customFormat="1" ht="24.95" customHeight="1" x14ac:dyDescent="0.2">
      <c r="A24" s="193" t="s">
        <v>156</v>
      </c>
      <c r="B24" s="199" t="s">
        <v>221</v>
      </c>
      <c r="C24" s="113">
        <v>4.3402777777777777</v>
      </c>
      <c r="D24" s="115">
        <v>150</v>
      </c>
      <c r="E24" s="114">
        <v>77</v>
      </c>
      <c r="F24" s="114">
        <v>165</v>
      </c>
      <c r="G24" s="114">
        <v>82</v>
      </c>
      <c r="H24" s="140">
        <v>133</v>
      </c>
      <c r="I24" s="115">
        <v>17</v>
      </c>
      <c r="J24" s="116">
        <v>12.781954887218046</v>
      </c>
    </row>
    <row r="25" spans="1:15" s="110" customFormat="1" ht="24.95" customHeight="1" x14ac:dyDescent="0.2">
      <c r="A25" s="193" t="s">
        <v>222</v>
      </c>
      <c r="B25" s="204" t="s">
        <v>159</v>
      </c>
      <c r="C25" s="113">
        <v>3.1828703703703702</v>
      </c>
      <c r="D25" s="115">
        <v>110</v>
      </c>
      <c r="E25" s="114">
        <v>54</v>
      </c>
      <c r="F25" s="114">
        <v>100</v>
      </c>
      <c r="G25" s="114">
        <v>114</v>
      </c>
      <c r="H25" s="140">
        <v>134</v>
      </c>
      <c r="I25" s="115">
        <v>-24</v>
      </c>
      <c r="J25" s="116">
        <v>-17.910447761194028</v>
      </c>
    </row>
    <row r="26" spans="1:15" s="110" customFormat="1" ht="24.95" customHeight="1" x14ac:dyDescent="0.2">
      <c r="A26" s="201">
        <v>782.78300000000002</v>
      </c>
      <c r="B26" s="203" t="s">
        <v>160</v>
      </c>
      <c r="C26" s="113">
        <v>1.2731481481481481</v>
      </c>
      <c r="D26" s="115">
        <v>44</v>
      </c>
      <c r="E26" s="114" t="s">
        <v>513</v>
      </c>
      <c r="F26" s="114">
        <v>50</v>
      </c>
      <c r="G26" s="114">
        <v>30</v>
      </c>
      <c r="H26" s="140">
        <v>54</v>
      </c>
      <c r="I26" s="115">
        <v>-10</v>
      </c>
      <c r="J26" s="116">
        <v>-18.518518518518519</v>
      </c>
    </row>
    <row r="27" spans="1:15" s="110" customFormat="1" ht="24.95" customHeight="1" x14ac:dyDescent="0.2">
      <c r="A27" s="193" t="s">
        <v>161</v>
      </c>
      <c r="B27" s="199" t="s">
        <v>162</v>
      </c>
      <c r="C27" s="113">
        <v>1.6782407407407407</v>
      </c>
      <c r="D27" s="115">
        <v>58</v>
      </c>
      <c r="E27" s="114">
        <v>72</v>
      </c>
      <c r="F27" s="114">
        <v>165</v>
      </c>
      <c r="G27" s="114">
        <v>50</v>
      </c>
      <c r="H27" s="140">
        <v>66</v>
      </c>
      <c r="I27" s="115">
        <v>-8</v>
      </c>
      <c r="J27" s="116">
        <v>-12.121212121212121</v>
      </c>
    </row>
    <row r="28" spans="1:15" s="110" customFormat="1" ht="24.95" customHeight="1" x14ac:dyDescent="0.2">
      <c r="A28" s="193" t="s">
        <v>163</v>
      </c>
      <c r="B28" s="199" t="s">
        <v>164</v>
      </c>
      <c r="C28" s="113">
        <v>1.8229166666666667</v>
      </c>
      <c r="D28" s="115">
        <v>63</v>
      </c>
      <c r="E28" s="114">
        <v>30</v>
      </c>
      <c r="F28" s="114">
        <v>126</v>
      </c>
      <c r="G28" s="114">
        <v>30</v>
      </c>
      <c r="H28" s="140">
        <v>63</v>
      </c>
      <c r="I28" s="115">
        <v>0</v>
      </c>
      <c r="J28" s="116">
        <v>0</v>
      </c>
    </row>
    <row r="29" spans="1:15" s="110" customFormat="1" ht="24.95" customHeight="1" x14ac:dyDescent="0.2">
      <c r="A29" s="193">
        <v>86</v>
      </c>
      <c r="B29" s="199" t="s">
        <v>165</v>
      </c>
      <c r="C29" s="113">
        <v>5.0057870370370372</v>
      </c>
      <c r="D29" s="115">
        <v>173</v>
      </c>
      <c r="E29" s="114">
        <v>172</v>
      </c>
      <c r="F29" s="114">
        <v>189</v>
      </c>
      <c r="G29" s="114">
        <v>144</v>
      </c>
      <c r="H29" s="140">
        <v>155</v>
      </c>
      <c r="I29" s="115">
        <v>18</v>
      </c>
      <c r="J29" s="116">
        <v>11.612903225806452</v>
      </c>
    </row>
    <row r="30" spans="1:15" s="110" customFormat="1" ht="24.95" customHeight="1" x14ac:dyDescent="0.2">
      <c r="A30" s="193">
        <v>87.88</v>
      </c>
      <c r="B30" s="204" t="s">
        <v>166</v>
      </c>
      <c r="C30" s="113">
        <v>5.5844907407407405</v>
      </c>
      <c r="D30" s="115">
        <v>193</v>
      </c>
      <c r="E30" s="114">
        <v>191</v>
      </c>
      <c r="F30" s="114">
        <v>317</v>
      </c>
      <c r="G30" s="114">
        <v>159</v>
      </c>
      <c r="H30" s="140">
        <v>191</v>
      </c>
      <c r="I30" s="115">
        <v>2</v>
      </c>
      <c r="J30" s="116">
        <v>1.0471204188481675</v>
      </c>
    </row>
    <row r="31" spans="1:15" s="110" customFormat="1" ht="24.95" customHeight="1" x14ac:dyDescent="0.2">
      <c r="A31" s="193" t="s">
        <v>167</v>
      </c>
      <c r="B31" s="199" t="s">
        <v>168</v>
      </c>
      <c r="C31" s="113">
        <v>3.2986111111111112</v>
      </c>
      <c r="D31" s="115">
        <v>114</v>
      </c>
      <c r="E31" s="114">
        <v>50</v>
      </c>
      <c r="F31" s="114">
        <v>101</v>
      </c>
      <c r="G31" s="114">
        <v>106</v>
      </c>
      <c r="H31" s="140">
        <v>125</v>
      </c>
      <c r="I31" s="115">
        <v>-11</v>
      </c>
      <c r="J31" s="116">
        <v>-8.8000000000000007</v>
      </c>
    </row>
    <row r="32" spans="1:15" s="110" customFormat="1" ht="24.95" customHeight="1" x14ac:dyDescent="0.2">
      <c r="A32" s="193"/>
      <c r="B32" s="204" t="s">
        <v>169</v>
      </c>
      <c r="C32" s="113" t="s">
        <v>513</v>
      </c>
      <c r="D32" s="115" t="s">
        <v>513</v>
      </c>
      <c r="E32" s="114" t="s">
        <v>513</v>
      </c>
      <c r="F32" s="114" t="s">
        <v>513</v>
      </c>
      <c r="G32" s="114" t="s">
        <v>513</v>
      </c>
      <c r="H32" s="140" t="s">
        <v>513</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3.5011574074074074</v>
      </c>
      <c r="D34" s="115">
        <v>121</v>
      </c>
      <c r="E34" s="114">
        <v>51</v>
      </c>
      <c r="F34" s="114">
        <v>145</v>
      </c>
      <c r="G34" s="114">
        <v>93</v>
      </c>
      <c r="H34" s="140">
        <v>144</v>
      </c>
      <c r="I34" s="115">
        <v>-23</v>
      </c>
      <c r="J34" s="116">
        <v>-15.972222222222221</v>
      </c>
    </row>
    <row r="35" spans="1:10" s="110" customFormat="1" ht="24.95" customHeight="1" x14ac:dyDescent="0.2">
      <c r="A35" s="292" t="s">
        <v>171</v>
      </c>
      <c r="B35" s="293" t="s">
        <v>172</v>
      </c>
      <c r="C35" s="113">
        <v>41.059027777777779</v>
      </c>
      <c r="D35" s="115">
        <v>1419</v>
      </c>
      <c r="E35" s="114">
        <v>745</v>
      </c>
      <c r="F35" s="114">
        <v>1780</v>
      </c>
      <c r="G35" s="114">
        <v>1343</v>
      </c>
      <c r="H35" s="140">
        <v>1391</v>
      </c>
      <c r="I35" s="115">
        <v>28</v>
      </c>
      <c r="J35" s="116">
        <v>2.0129403306973401</v>
      </c>
    </row>
    <row r="36" spans="1:10" s="110" customFormat="1" ht="24.95" customHeight="1" x14ac:dyDescent="0.2">
      <c r="A36" s="294" t="s">
        <v>173</v>
      </c>
      <c r="B36" s="295" t="s">
        <v>174</v>
      </c>
      <c r="C36" s="125">
        <v>55.439814814814817</v>
      </c>
      <c r="D36" s="143">
        <v>1916</v>
      </c>
      <c r="E36" s="144">
        <v>1448</v>
      </c>
      <c r="F36" s="144">
        <v>2455</v>
      </c>
      <c r="G36" s="144">
        <v>1692</v>
      </c>
      <c r="H36" s="145">
        <v>2017</v>
      </c>
      <c r="I36" s="143">
        <v>-101</v>
      </c>
      <c r="J36" s="146">
        <v>-5.0074367873078831</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44" t="s">
        <v>360</v>
      </c>
      <c r="B39" s="645"/>
      <c r="C39" s="645"/>
      <c r="D39" s="645"/>
      <c r="E39" s="645"/>
      <c r="F39" s="645"/>
      <c r="G39" s="645"/>
      <c r="H39" s="645"/>
      <c r="I39" s="645"/>
      <c r="J39" s="645"/>
    </row>
    <row r="40" spans="1:10" ht="31.5" customHeight="1" x14ac:dyDescent="0.2">
      <c r="A40" s="646" t="s">
        <v>361</v>
      </c>
      <c r="B40" s="646"/>
      <c r="C40" s="646"/>
      <c r="D40" s="646"/>
      <c r="E40" s="646"/>
      <c r="F40" s="646"/>
      <c r="G40" s="646"/>
      <c r="H40" s="646"/>
      <c r="I40" s="646"/>
      <c r="J40" s="646"/>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335</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332</v>
      </c>
      <c r="B7" s="577"/>
      <c r="C7" s="577"/>
      <c r="D7" s="582" t="s">
        <v>94</v>
      </c>
      <c r="E7" s="656" t="s">
        <v>363</v>
      </c>
      <c r="F7" s="586"/>
      <c r="G7" s="586"/>
      <c r="H7" s="586"/>
      <c r="I7" s="587"/>
      <c r="J7" s="650" t="s">
        <v>359</v>
      </c>
      <c r="K7" s="651"/>
      <c r="L7" s="96"/>
      <c r="M7" s="96"/>
      <c r="N7" s="96"/>
      <c r="O7" s="96"/>
    </row>
    <row r="8" spans="1:15" ht="21.75" customHeight="1" x14ac:dyDescent="0.2">
      <c r="A8" s="578"/>
      <c r="B8" s="579"/>
      <c r="C8" s="579"/>
      <c r="D8" s="583"/>
      <c r="E8" s="566" t="s">
        <v>335</v>
      </c>
      <c r="F8" s="566" t="s">
        <v>337</v>
      </c>
      <c r="G8" s="566" t="s">
        <v>338</v>
      </c>
      <c r="H8" s="566" t="s">
        <v>339</v>
      </c>
      <c r="I8" s="566" t="s">
        <v>340</v>
      </c>
      <c r="J8" s="652"/>
      <c r="K8" s="653"/>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3456</v>
      </c>
      <c r="F11" s="264">
        <v>2244</v>
      </c>
      <c r="G11" s="264">
        <v>4381</v>
      </c>
      <c r="H11" s="264">
        <v>3128</v>
      </c>
      <c r="I11" s="265">
        <v>3553</v>
      </c>
      <c r="J11" s="263">
        <v>-97</v>
      </c>
      <c r="K11" s="266">
        <v>-2.7300872502110893</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26.475694444444443</v>
      </c>
      <c r="E13" s="115">
        <v>915</v>
      </c>
      <c r="F13" s="114">
        <v>608</v>
      </c>
      <c r="G13" s="114">
        <v>861</v>
      </c>
      <c r="H13" s="114">
        <v>854</v>
      </c>
      <c r="I13" s="140">
        <v>908</v>
      </c>
      <c r="J13" s="115">
        <v>7</v>
      </c>
      <c r="K13" s="116">
        <v>0.77092511013215859</v>
      </c>
    </row>
    <row r="14" spans="1:15" ht="15.95" customHeight="1" x14ac:dyDescent="0.2">
      <c r="A14" s="306" t="s">
        <v>230</v>
      </c>
      <c r="B14" s="307"/>
      <c r="C14" s="308"/>
      <c r="D14" s="113">
        <v>59.201388888888886</v>
      </c>
      <c r="E14" s="115">
        <v>2046</v>
      </c>
      <c r="F14" s="114">
        <v>1264</v>
      </c>
      <c r="G14" s="114">
        <v>2996</v>
      </c>
      <c r="H14" s="114">
        <v>1843</v>
      </c>
      <c r="I14" s="140">
        <v>2117</v>
      </c>
      <c r="J14" s="115">
        <v>-71</v>
      </c>
      <c r="K14" s="116">
        <v>-3.3538025507794047</v>
      </c>
    </row>
    <row r="15" spans="1:15" ht="15.95" customHeight="1" x14ac:dyDescent="0.2">
      <c r="A15" s="306" t="s">
        <v>231</v>
      </c>
      <c r="B15" s="307"/>
      <c r="C15" s="308"/>
      <c r="D15" s="113">
        <v>7.7256944444444446</v>
      </c>
      <c r="E15" s="115">
        <v>267</v>
      </c>
      <c r="F15" s="114">
        <v>211</v>
      </c>
      <c r="G15" s="114">
        <v>306</v>
      </c>
      <c r="H15" s="114">
        <v>225</v>
      </c>
      <c r="I15" s="140">
        <v>326</v>
      </c>
      <c r="J15" s="115">
        <v>-59</v>
      </c>
      <c r="K15" s="116">
        <v>-18.098159509202453</v>
      </c>
    </row>
    <row r="16" spans="1:15" ht="15.95" customHeight="1" x14ac:dyDescent="0.2">
      <c r="A16" s="306" t="s">
        <v>232</v>
      </c>
      <c r="B16" s="307"/>
      <c r="C16" s="308"/>
      <c r="D16" s="113">
        <v>6.3657407407407405</v>
      </c>
      <c r="E16" s="115">
        <v>220</v>
      </c>
      <c r="F16" s="114">
        <v>151</v>
      </c>
      <c r="G16" s="114">
        <v>200</v>
      </c>
      <c r="H16" s="114">
        <v>203</v>
      </c>
      <c r="I16" s="140">
        <v>195</v>
      </c>
      <c r="J16" s="115">
        <v>25</v>
      </c>
      <c r="K16" s="116">
        <v>12.820512820512821</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2.8645833333333335</v>
      </c>
      <c r="E18" s="115">
        <v>99</v>
      </c>
      <c r="F18" s="114">
        <v>51</v>
      </c>
      <c r="G18" s="114">
        <v>137</v>
      </c>
      <c r="H18" s="114">
        <v>77</v>
      </c>
      <c r="I18" s="140">
        <v>122</v>
      </c>
      <c r="J18" s="115">
        <v>-23</v>
      </c>
      <c r="K18" s="116">
        <v>-18.852459016393443</v>
      </c>
    </row>
    <row r="19" spans="1:11" ht="14.1" customHeight="1" x14ac:dyDescent="0.2">
      <c r="A19" s="306" t="s">
        <v>235</v>
      </c>
      <c r="B19" s="307" t="s">
        <v>236</v>
      </c>
      <c r="C19" s="308"/>
      <c r="D19" s="113">
        <v>1.8518518518518519</v>
      </c>
      <c r="E19" s="115">
        <v>64</v>
      </c>
      <c r="F19" s="114">
        <v>33</v>
      </c>
      <c r="G19" s="114">
        <v>99</v>
      </c>
      <c r="H19" s="114">
        <v>64</v>
      </c>
      <c r="I19" s="140">
        <v>68</v>
      </c>
      <c r="J19" s="115">
        <v>-4</v>
      </c>
      <c r="K19" s="116">
        <v>-5.882352941176471</v>
      </c>
    </row>
    <row r="20" spans="1:11" ht="14.1" customHeight="1" x14ac:dyDescent="0.2">
      <c r="A20" s="306">
        <v>12</v>
      </c>
      <c r="B20" s="307" t="s">
        <v>237</v>
      </c>
      <c r="C20" s="308"/>
      <c r="D20" s="113">
        <v>1.9965277777777777</v>
      </c>
      <c r="E20" s="115">
        <v>69</v>
      </c>
      <c r="F20" s="114">
        <v>11</v>
      </c>
      <c r="G20" s="114">
        <v>36</v>
      </c>
      <c r="H20" s="114">
        <v>35</v>
      </c>
      <c r="I20" s="140">
        <v>62</v>
      </c>
      <c r="J20" s="115">
        <v>7</v>
      </c>
      <c r="K20" s="116">
        <v>11.290322580645162</v>
      </c>
    </row>
    <row r="21" spans="1:11" ht="14.1" customHeight="1" x14ac:dyDescent="0.2">
      <c r="A21" s="306">
        <v>21</v>
      </c>
      <c r="B21" s="307" t="s">
        <v>238</v>
      </c>
      <c r="C21" s="308"/>
      <c r="D21" s="113">
        <v>0.43402777777777779</v>
      </c>
      <c r="E21" s="115">
        <v>15</v>
      </c>
      <c r="F21" s="114">
        <v>5</v>
      </c>
      <c r="G21" s="114">
        <v>23</v>
      </c>
      <c r="H21" s="114">
        <v>17</v>
      </c>
      <c r="I21" s="140">
        <v>16</v>
      </c>
      <c r="J21" s="115">
        <v>-1</v>
      </c>
      <c r="K21" s="116">
        <v>-6.25</v>
      </c>
    </row>
    <row r="22" spans="1:11" ht="14.1" customHeight="1" x14ac:dyDescent="0.2">
      <c r="A22" s="306">
        <v>22</v>
      </c>
      <c r="B22" s="307" t="s">
        <v>239</v>
      </c>
      <c r="C22" s="308"/>
      <c r="D22" s="113">
        <v>2.7488425925925926</v>
      </c>
      <c r="E22" s="115">
        <v>95</v>
      </c>
      <c r="F22" s="114">
        <v>51</v>
      </c>
      <c r="G22" s="114">
        <v>135</v>
      </c>
      <c r="H22" s="114">
        <v>146</v>
      </c>
      <c r="I22" s="140">
        <v>90</v>
      </c>
      <c r="J22" s="115">
        <v>5</v>
      </c>
      <c r="K22" s="116">
        <v>5.5555555555555554</v>
      </c>
    </row>
    <row r="23" spans="1:11" ht="14.1" customHeight="1" x14ac:dyDescent="0.2">
      <c r="A23" s="306">
        <v>23</v>
      </c>
      <c r="B23" s="307" t="s">
        <v>240</v>
      </c>
      <c r="C23" s="308"/>
      <c r="D23" s="113">
        <v>1.2152777777777777</v>
      </c>
      <c r="E23" s="115">
        <v>42</v>
      </c>
      <c r="F23" s="114">
        <v>25</v>
      </c>
      <c r="G23" s="114">
        <v>79</v>
      </c>
      <c r="H23" s="114">
        <v>48</v>
      </c>
      <c r="I23" s="140">
        <v>34</v>
      </c>
      <c r="J23" s="115">
        <v>8</v>
      </c>
      <c r="K23" s="116">
        <v>23.529411764705884</v>
      </c>
    </row>
    <row r="24" spans="1:11" ht="14.1" customHeight="1" x14ac:dyDescent="0.2">
      <c r="A24" s="306">
        <v>24</v>
      </c>
      <c r="B24" s="307" t="s">
        <v>241</v>
      </c>
      <c r="C24" s="308"/>
      <c r="D24" s="113">
        <v>5.1504629629629628</v>
      </c>
      <c r="E24" s="115">
        <v>178</v>
      </c>
      <c r="F24" s="114">
        <v>79</v>
      </c>
      <c r="G24" s="114">
        <v>214</v>
      </c>
      <c r="H24" s="114">
        <v>145</v>
      </c>
      <c r="I24" s="140">
        <v>191</v>
      </c>
      <c r="J24" s="115">
        <v>-13</v>
      </c>
      <c r="K24" s="116">
        <v>-6.8062827225130889</v>
      </c>
    </row>
    <row r="25" spans="1:11" ht="14.1" customHeight="1" x14ac:dyDescent="0.2">
      <c r="A25" s="306">
        <v>25</v>
      </c>
      <c r="B25" s="307" t="s">
        <v>242</v>
      </c>
      <c r="C25" s="308"/>
      <c r="D25" s="113">
        <v>8.6226851851851851</v>
      </c>
      <c r="E25" s="115">
        <v>298</v>
      </c>
      <c r="F25" s="114">
        <v>134</v>
      </c>
      <c r="G25" s="114">
        <v>331</v>
      </c>
      <c r="H25" s="114">
        <v>207</v>
      </c>
      <c r="I25" s="140">
        <v>304</v>
      </c>
      <c r="J25" s="115">
        <v>-6</v>
      </c>
      <c r="K25" s="116">
        <v>-1.9736842105263157</v>
      </c>
    </row>
    <row r="26" spans="1:11" ht="14.1" customHeight="1" x14ac:dyDescent="0.2">
      <c r="A26" s="306">
        <v>26</v>
      </c>
      <c r="B26" s="307" t="s">
        <v>243</v>
      </c>
      <c r="C26" s="308"/>
      <c r="D26" s="113">
        <v>3.7037037037037037</v>
      </c>
      <c r="E26" s="115">
        <v>128</v>
      </c>
      <c r="F26" s="114">
        <v>55</v>
      </c>
      <c r="G26" s="114">
        <v>173</v>
      </c>
      <c r="H26" s="114">
        <v>79</v>
      </c>
      <c r="I26" s="140">
        <v>132</v>
      </c>
      <c r="J26" s="115">
        <v>-4</v>
      </c>
      <c r="K26" s="116">
        <v>-3.0303030303030303</v>
      </c>
    </row>
    <row r="27" spans="1:11" ht="14.1" customHeight="1" x14ac:dyDescent="0.2">
      <c r="A27" s="306">
        <v>27</v>
      </c>
      <c r="B27" s="307" t="s">
        <v>244</v>
      </c>
      <c r="C27" s="308"/>
      <c r="D27" s="113">
        <v>3.1828703703703702</v>
      </c>
      <c r="E27" s="115">
        <v>110</v>
      </c>
      <c r="F27" s="114">
        <v>71</v>
      </c>
      <c r="G27" s="114">
        <v>141</v>
      </c>
      <c r="H27" s="114">
        <v>94</v>
      </c>
      <c r="I27" s="140">
        <v>108</v>
      </c>
      <c r="J27" s="115">
        <v>2</v>
      </c>
      <c r="K27" s="116">
        <v>1.8518518518518519</v>
      </c>
    </row>
    <row r="28" spans="1:11" ht="14.1" customHeight="1" x14ac:dyDescent="0.2">
      <c r="A28" s="306">
        <v>28</v>
      </c>
      <c r="B28" s="307" t="s">
        <v>245</v>
      </c>
      <c r="C28" s="308"/>
      <c r="D28" s="113">
        <v>0.23148148148148148</v>
      </c>
      <c r="E28" s="115">
        <v>8</v>
      </c>
      <c r="F28" s="114" t="s">
        <v>513</v>
      </c>
      <c r="G28" s="114">
        <v>5</v>
      </c>
      <c r="H28" s="114">
        <v>3</v>
      </c>
      <c r="I28" s="140">
        <v>6</v>
      </c>
      <c r="J28" s="115">
        <v>2</v>
      </c>
      <c r="K28" s="116">
        <v>33.333333333333336</v>
      </c>
    </row>
    <row r="29" spans="1:11" ht="14.1" customHeight="1" x14ac:dyDescent="0.2">
      <c r="A29" s="306">
        <v>29</v>
      </c>
      <c r="B29" s="307" t="s">
        <v>246</v>
      </c>
      <c r="C29" s="308"/>
      <c r="D29" s="113">
        <v>4.4849537037037033</v>
      </c>
      <c r="E29" s="115">
        <v>155</v>
      </c>
      <c r="F29" s="114">
        <v>147</v>
      </c>
      <c r="G29" s="114">
        <v>208</v>
      </c>
      <c r="H29" s="114">
        <v>208</v>
      </c>
      <c r="I29" s="140">
        <v>119</v>
      </c>
      <c r="J29" s="115">
        <v>36</v>
      </c>
      <c r="K29" s="116">
        <v>30.252100840336134</v>
      </c>
    </row>
    <row r="30" spans="1:11" ht="14.1" customHeight="1" x14ac:dyDescent="0.2">
      <c r="A30" s="306" t="s">
        <v>247</v>
      </c>
      <c r="B30" s="307" t="s">
        <v>248</v>
      </c>
      <c r="C30" s="308"/>
      <c r="D30" s="113">
        <v>1.7361111111111112</v>
      </c>
      <c r="E30" s="115">
        <v>60</v>
      </c>
      <c r="F30" s="114">
        <v>61</v>
      </c>
      <c r="G30" s="114" t="s">
        <v>513</v>
      </c>
      <c r="H30" s="114">
        <v>107</v>
      </c>
      <c r="I30" s="140" t="s">
        <v>513</v>
      </c>
      <c r="J30" s="115" t="s">
        <v>513</v>
      </c>
      <c r="K30" s="116" t="s">
        <v>513</v>
      </c>
    </row>
    <row r="31" spans="1:11" ht="14.1" customHeight="1" x14ac:dyDescent="0.2">
      <c r="A31" s="306" t="s">
        <v>249</v>
      </c>
      <c r="B31" s="307" t="s">
        <v>250</v>
      </c>
      <c r="C31" s="308"/>
      <c r="D31" s="113">
        <v>2.7488425925925926</v>
      </c>
      <c r="E31" s="115">
        <v>95</v>
      </c>
      <c r="F31" s="114">
        <v>86</v>
      </c>
      <c r="G31" s="114">
        <v>107</v>
      </c>
      <c r="H31" s="114" t="s">
        <v>513</v>
      </c>
      <c r="I31" s="140">
        <v>76</v>
      </c>
      <c r="J31" s="115">
        <v>19</v>
      </c>
      <c r="K31" s="116">
        <v>25</v>
      </c>
    </row>
    <row r="32" spans="1:11" ht="14.1" customHeight="1" x14ac:dyDescent="0.2">
      <c r="A32" s="306">
        <v>31</v>
      </c>
      <c r="B32" s="307" t="s">
        <v>251</v>
      </c>
      <c r="C32" s="308"/>
      <c r="D32" s="113">
        <v>0.60763888888888884</v>
      </c>
      <c r="E32" s="115">
        <v>21</v>
      </c>
      <c r="F32" s="114">
        <v>12</v>
      </c>
      <c r="G32" s="114">
        <v>17</v>
      </c>
      <c r="H32" s="114">
        <v>14</v>
      </c>
      <c r="I32" s="140">
        <v>18</v>
      </c>
      <c r="J32" s="115">
        <v>3</v>
      </c>
      <c r="K32" s="116">
        <v>16.666666666666668</v>
      </c>
    </row>
    <row r="33" spans="1:11" ht="14.1" customHeight="1" x14ac:dyDescent="0.2">
      <c r="A33" s="306">
        <v>32</v>
      </c>
      <c r="B33" s="307" t="s">
        <v>252</v>
      </c>
      <c r="C33" s="308"/>
      <c r="D33" s="113">
        <v>4.4560185185185182</v>
      </c>
      <c r="E33" s="115">
        <v>154</v>
      </c>
      <c r="F33" s="114">
        <v>68</v>
      </c>
      <c r="G33" s="114">
        <v>177</v>
      </c>
      <c r="H33" s="114">
        <v>160</v>
      </c>
      <c r="I33" s="140">
        <v>171</v>
      </c>
      <c r="J33" s="115">
        <v>-17</v>
      </c>
      <c r="K33" s="116">
        <v>-9.9415204678362574</v>
      </c>
    </row>
    <row r="34" spans="1:11" ht="14.1" customHeight="1" x14ac:dyDescent="0.2">
      <c r="A34" s="306">
        <v>33</v>
      </c>
      <c r="B34" s="307" t="s">
        <v>253</v>
      </c>
      <c r="C34" s="308"/>
      <c r="D34" s="113">
        <v>2.9513888888888888</v>
      </c>
      <c r="E34" s="115">
        <v>102</v>
      </c>
      <c r="F34" s="114">
        <v>25</v>
      </c>
      <c r="G34" s="114">
        <v>136</v>
      </c>
      <c r="H34" s="114">
        <v>80</v>
      </c>
      <c r="I34" s="140">
        <v>107</v>
      </c>
      <c r="J34" s="115">
        <v>-5</v>
      </c>
      <c r="K34" s="116">
        <v>-4.6728971962616823</v>
      </c>
    </row>
    <row r="35" spans="1:11" ht="14.1" customHeight="1" x14ac:dyDescent="0.2">
      <c r="A35" s="306">
        <v>34</v>
      </c>
      <c r="B35" s="307" t="s">
        <v>254</v>
      </c>
      <c r="C35" s="308"/>
      <c r="D35" s="113">
        <v>1.5625</v>
      </c>
      <c r="E35" s="115">
        <v>54</v>
      </c>
      <c r="F35" s="114">
        <v>47</v>
      </c>
      <c r="G35" s="114">
        <v>67</v>
      </c>
      <c r="H35" s="114">
        <v>56</v>
      </c>
      <c r="I35" s="140">
        <v>57</v>
      </c>
      <c r="J35" s="115">
        <v>-3</v>
      </c>
      <c r="K35" s="116">
        <v>-5.2631578947368425</v>
      </c>
    </row>
    <row r="36" spans="1:11" ht="14.1" customHeight="1" x14ac:dyDescent="0.2">
      <c r="A36" s="306">
        <v>41</v>
      </c>
      <c r="B36" s="307" t="s">
        <v>255</v>
      </c>
      <c r="C36" s="308"/>
      <c r="D36" s="113">
        <v>0.98379629629629628</v>
      </c>
      <c r="E36" s="115">
        <v>34</v>
      </c>
      <c r="F36" s="114">
        <v>17</v>
      </c>
      <c r="G36" s="114">
        <v>16</v>
      </c>
      <c r="H36" s="114">
        <v>21</v>
      </c>
      <c r="I36" s="140">
        <v>18</v>
      </c>
      <c r="J36" s="115">
        <v>16</v>
      </c>
      <c r="K36" s="116">
        <v>88.888888888888886</v>
      </c>
    </row>
    <row r="37" spans="1:11" ht="14.1" customHeight="1" x14ac:dyDescent="0.2">
      <c r="A37" s="306">
        <v>42</v>
      </c>
      <c r="B37" s="307" t="s">
        <v>256</v>
      </c>
      <c r="C37" s="308"/>
      <c r="D37" s="113" t="s">
        <v>513</v>
      </c>
      <c r="E37" s="115" t="s">
        <v>513</v>
      </c>
      <c r="F37" s="114">
        <v>4</v>
      </c>
      <c r="G37" s="114">
        <v>3</v>
      </c>
      <c r="H37" s="114">
        <v>8</v>
      </c>
      <c r="I37" s="140" t="s">
        <v>513</v>
      </c>
      <c r="J37" s="115" t="s">
        <v>513</v>
      </c>
      <c r="K37" s="116" t="s">
        <v>513</v>
      </c>
    </row>
    <row r="38" spans="1:11" ht="14.1" customHeight="1" x14ac:dyDescent="0.2">
      <c r="A38" s="306">
        <v>43</v>
      </c>
      <c r="B38" s="307" t="s">
        <v>257</v>
      </c>
      <c r="C38" s="308"/>
      <c r="D38" s="113">
        <v>0.6655092592592593</v>
      </c>
      <c r="E38" s="115">
        <v>23</v>
      </c>
      <c r="F38" s="114">
        <v>30</v>
      </c>
      <c r="G38" s="114">
        <v>48</v>
      </c>
      <c r="H38" s="114">
        <v>26</v>
      </c>
      <c r="I38" s="140">
        <v>31</v>
      </c>
      <c r="J38" s="115">
        <v>-8</v>
      </c>
      <c r="K38" s="116">
        <v>-25.806451612903224</v>
      </c>
    </row>
    <row r="39" spans="1:11" ht="14.1" customHeight="1" x14ac:dyDescent="0.2">
      <c r="A39" s="306">
        <v>51</v>
      </c>
      <c r="B39" s="307" t="s">
        <v>258</v>
      </c>
      <c r="C39" s="308"/>
      <c r="D39" s="113">
        <v>6.3657407407407405</v>
      </c>
      <c r="E39" s="115">
        <v>220</v>
      </c>
      <c r="F39" s="114">
        <v>148</v>
      </c>
      <c r="G39" s="114">
        <v>278</v>
      </c>
      <c r="H39" s="114">
        <v>194</v>
      </c>
      <c r="I39" s="140">
        <v>213</v>
      </c>
      <c r="J39" s="115">
        <v>7</v>
      </c>
      <c r="K39" s="116">
        <v>3.2863849765258215</v>
      </c>
    </row>
    <row r="40" spans="1:11" ht="14.1" customHeight="1" x14ac:dyDescent="0.2">
      <c r="A40" s="306" t="s">
        <v>259</v>
      </c>
      <c r="B40" s="307" t="s">
        <v>260</v>
      </c>
      <c r="C40" s="308"/>
      <c r="D40" s="113">
        <v>5.7581018518518521</v>
      </c>
      <c r="E40" s="115">
        <v>199</v>
      </c>
      <c r="F40" s="114">
        <v>121</v>
      </c>
      <c r="G40" s="114">
        <v>225</v>
      </c>
      <c r="H40" s="114">
        <v>168</v>
      </c>
      <c r="I40" s="140">
        <v>171</v>
      </c>
      <c r="J40" s="115">
        <v>28</v>
      </c>
      <c r="K40" s="116">
        <v>16.374269005847953</v>
      </c>
    </row>
    <row r="41" spans="1:11" ht="14.1" customHeight="1" x14ac:dyDescent="0.2">
      <c r="A41" s="306"/>
      <c r="B41" s="307" t="s">
        <v>261</v>
      </c>
      <c r="C41" s="308"/>
      <c r="D41" s="113">
        <v>5.208333333333333</v>
      </c>
      <c r="E41" s="115">
        <v>180</v>
      </c>
      <c r="F41" s="114">
        <v>104</v>
      </c>
      <c r="G41" s="114">
        <v>188</v>
      </c>
      <c r="H41" s="114">
        <v>146</v>
      </c>
      <c r="I41" s="140">
        <v>152</v>
      </c>
      <c r="J41" s="115">
        <v>28</v>
      </c>
      <c r="K41" s="116">
        <v>18.421052631578949</v>
      </c>
    </row>
    <row r="42" spans="1:11" ht="14.1" customHeight="1" x14ac:dyDescent="0.2">
      <c r="A42" s="306">
        <v>52</v>
      </c>
      <c r="B42" s="307" t="s">
        <v>262</v>
      </c>
      <c r="C42" s="308"/>
      <c r="D42" s="113">
        <v>5.4398148148148149</v>
      </c>
      <c r="E42" s="115">
        <v>188</v>
      </c>
      <c r="F42" s="114">
        <v>88</v>
      </c>
      <c r="G42" s="114">
        <v>145</v>
      </c>
      <c r="H42" s="114">
        <v>182</v>
      </c>
      <c r="I42" s="140">
        <v>212</v>
      </c>
      <c r="J42" s="115">
        <v>-24</v>
      </c>
      <c r="K42" s="116">
        <v>-11.320754716981131</v>
      </c>
    </row>
    <row r="43" spans="1:11" ht="14.1" customHeight="1" x14ac:dyDescent="0.2">
      <c r="A43" s="306" t="s">
        <v>263</v>
      </c>
      <c r="B43" s="307" t="s">
        <v>264</v>
      </c>
      <c r="C43" s="308"/>
      <c r="D43" s="113">
        <v>4.3402777777777777</v>
      </c>
      <c r="E43" s="115">
        <v>150</v>
      </c>
      <c r="F43" s="114">
        <v>83</v>
      </c>
      <c r="G43" s="114">
        <v>115</v>
      </c>
      <c r="H43" s="114">
        <v>142</v>
      </c>
      <c r="I43" s="140">
        <v>183</v>
      </c>
      <c r="J43" s="115">
        <v>-33</v>
      </c>
      <c r="K43" s="116">
        <v>-18.032786885245901</v>
      </c>
    </row>
    <row r="44" spans="1:11" ht="14.1" customHeight="1" x14ac:dyDescent="0.2">
      <c r="A44" s="306">
        <v>53</v>
      </c>
      <c r="B44" s="307" t="s">
        <v>265</v>
      </c>
      <c r="C44" s="308"/>
      <c r="D44" s="113">
        <v>0.81018518518518523</v>
      </c>
      <c r="E44" s="115">
        <v>28</v>
      </c>
      <c r="F44" s="114">
        <v>10</v>
      </c>
      <c r="G44" s="114">
        <v>27</v>
      </c>
      <c r="H44" s="114">
        <v>25</v>
      </c>
      <c r="I44" s="140">
        <v>39</v>
      </c>
      <c r="J44" s="115">
        <v>-11</v>
      </c>
      <c r="K44" s="116">
        <v>-28.205128205128204</v>
      </c>
    </row>
    <row r="45" spans="1:11" ht="14.1" customHeight="1" x14ac:dyDescent="0.2">
      <c r="A45" s="306" t="s">
        <v>266</v>
      </c>
      <c r="B45" s="307" t="s">
        <v>267</v>
      </c>
      <c r="C45" s="308"/>
      <c r="D45" s="113">
        <v>0.78125</v>
      </c>
      <c r="E45" s="115">
        <v>27</v>
      </c>
      <c r="F45" s="114">
        <v>9</v>
      </c>
      <c r="G45" s="114">
        <v>26</v>
      </c>
      <c r="H45" s="114">
        <v>23</v>
      </c>
      <c r="I45" s="140">
        <v>39</v>
      </c>
      <c r="J45" s="115">
        <v>-12</v>
      </c>
      <c r="K45" s="116">
        <v>-30.76923076923077</v>
      </c>
    </row>
    <row r="46" spans="1:11" ht="14.1" customHeight="1" x14ac:dyDescent="0.2">
      <c r="A46" s="306">
        <v>54</v>
      </c>
      <c r="B46" s="307" t="s">
        <v>268</v>
      </c>
      <c r="C46" s="308"/>
      <c r="D46" s="113">
        <v>2.34375</v>
      </c>
      <c r="E46" s="115">
        <v>81</v>
      </c>
      <c r="F46" s="114">
        <v>65</v>
      </c>
      <c r="G46" s="114">
        <v>91</v>
      </c>
      <c r="H46" s="114">
        <v>88</v>
      </c>
      <c r="I46" s="140">
        <v>95</v>
      </c>
      <c r="J46" s="115">
        <v>-14</v>
      </c>
      <c r="K46" s="116">
        <v>-14.736842105263158</v>
      </c>
    </row>
    <row r="47" spans="1:11" ht="14.1" customHeight="1" x14ac:dyDescent="0.2">
      <c r="A47" s="306">
        <v>61</v>
      </c>
      <c r="B47" s="307" t="s">
        <v>269</v>
      </c>
      <c r="C47" s="308"/>
      <c r="D47" s="113">
        <v>1.9386574074074074</v>
      </c>
      <c r="E47" s="115">
        <v>67</v>
      </c>
      <c r="F47" s="114">
        <v>51</v>
      </c>
      <c r="G47" s="114">
        <v>84</v>
      </c>
      <c r="H47" s="114">
        <v>51</v>
      </c>
      <c r="I47" s="140">
        <v>80</v>
      </c>
      <c r="J47" s="115">
        <v>-13</v>
      </c>
      <c r="K47" s="116">
        <v>-16.25</v>
      </c>
    </row>
    <row r="48" spans="1:11" ht="14.1" customHeight="1" x14ac:dyDescent="0.2">
      <c r="A48" s="306">
        <v>62</v>
      </c>
      <c r="B48" s="307" t="s">
        <v>270</v>
      </c>
      <c r="C48" s="308"/>
      <c r="D48" s="113">
        <v>6.25</v>
      </c>
      <c r="E48" s="115">
        <v>216</v>
      </c>
      <c r="F48" s="114">
        <v>228</v>
      </c>
      <c r="G48" s="114">
        <v>282</v>
      </c>
      <c r="H48" s="114">
        <v>174</v>
      </c>
      <c r="I48" s="140">
        <v>249</v>
      </c>
      <c r="J48" s="115">
        <v>-33</v>
      </c>
      <c r="K48" s="116">
        <v>-13.253012048192771</v>
      </c>
    </row>
    <row r="49" spans="1:11" ht="14.1" customHeight="1" x14ac:dyDescent="0.2">
      <c r="A49" s="306">
        <v>63</v>
      </c>
      <c r="B49" s="307" t="s">
        <v>271</v>
      </c>
      <c r="C49" s="308"/>
      <c r="D49" s="113">
        <v>5.3240740740740744</v>
      </c>
      <c r="E49" s="115">
        <v>184</v>
      </c>
      <c r="F49" s="114">
        <v>137</v>
      </c>
      <c r="G49" s="114">
        <v>262</v>
      </c>
      <c r="H49" s="114">
        <v>317</v>
      </c>
      <c r="I49" s="140">
        <v>207</v>
      </c>
      <c r="J49" s="115">
        <v>-23</v>
      </c>
      <c r="K49" s="116">
        <v>-11.111111111111111</v>
      </c>
    </row>
    <row r="50" spans="1:11" ht="14.1" customHeight="1" x14ac:dyDescent="0.2">
      <c r="A50" s="306" t="s">
        <v>272</v>
      </c>
      <c r="B50" s="307" t="s">
        <v>273</v>
      </c>
      <c r="C50" s="308"/>
      <c r="D50" s="113">
        <v>1.6782407407407407</v>
      </c>
      <c r="E50" s="115">
        <v>58</v>
      </c>
      <c r="F50" s="114">
        <v>40</v>
      </c>
      <c r="G50" s="114">
        <v>76</v>
      </c>
      <c r="H50" s="114">
        <v>57</v>
      </c>
      <c r="I50" s="140">
        <v>82</v>
      </c>
      <c r="J50" s="115">
        <v>-24</v>
      </c>
      <c r="K50" s="116">
        <v>-29.26829268292683</v>
      </c>
    </row>
    <row r="51" spans="1:11" ht="14.1" customHeight="1" x14ac:dyDescent="0.2">
      <c r="A51" s="306" t="s">
        <v>274</v>
      </c>
      <c r="B51" s="307" t="s">
        <v>275</v>
      </c>
      <c r="C51" s="308"/>
      <c r="D51" s="113">
        <v>3.4143518518518516</v>
      </c>
      <c r="E51" s="115">
        <v>118</v>
      </c>
      <c r="F51" s="114">
        <v>90</v>
      </c>
      <c r="G51" s="114">
        <v>177</v>
      </c>
      <c r="H51" s="114">
        <v>258</v>
      </c>
      <c r="I51" s="140">
        <v>117</v>
      </c>
      <c r="J51" s="115">
        <v>1</v>
      </c>
      <c r="K51" s="116">
        <v>0.85470085470085466</v>
      </c>
    </row>
    <row r="52" spans="1:11" ht="14.1" customHeight="1" x14ac:dyDescent="0.2">
      <c r="A52" s="306">
        <v>71</v>
      </c>
      <c r="B52" s="307" t="s">
        <v>276</v>
      </c>
      <c r="C52" s="308"/>
      <c r="D52" s="113">
        <v>7.8414351851851851</v>
      </c>
      <c r="E52" s="115">
        <v>271</v>
      </c>
      <c r="F52" s="114">
        <v>175</v>
      </c>
      <c r="G52" s="114">
        <v>365</v>
      </c>
      <c r="H52" s="114">
        <v>221</v>
      </c>
      <c r="I52" s="140">
        <v>270</v>
      </c>
      <c r="J52" s="115">
        <v>1</v>
      </c>
      <c r="K52" s="116">
        <v>0.37037037037037035</v>
      </c>
    </row>
    <row r="53" spans="1:11" ht="14.1" customHeight="1" x14ac:dyDescent="0.2">
      <c r="A53" s="306" t="s">
        <v>277</v>
      </c>
      <c r="B53" s="307" t="s">
        <v>278</v>
      </c>
      <c r="C53" s="308"/>
      <c r="D53" s="113">
        <v>2.5462962962962963</v>
      </c>
      <c r="E53" s="115">
        <v>88</v>
      </c>
      <c r="F53" s="114">
        <v>62</v>
      </c>
      <c r="G53" s="114">
        <v>181</v>
      </c>
      <c r="H53" s="114">
        <v>82</v>
      </c>
      <c r="I53" s="140">
        <v>95</v>
      </c>
      <c r="J53" s="115">
        <v>-7</v>
      </c>
      <c r="K53" s="116">
        <v>-7.3684210526315788</v>
      </c>
    </row>
    <row r="54" spans="1:11" ht="14.1" customHeight="1" x14ac:dyDescent="0.2">
      <c r="A54" s="306" t="s">
        <v>279</v>
      </c>
      <c r="B54" s="307" t="s">
        <v>280</v>
      </c>
      <c r="C54" s="308"/>
      <c r="D54" s="113">
        <v>4.6296296296296298</v>
      </c>
      <c r="E54" s="115">
        <v>160</v>
      </c>
      <c r="F54" s="114">
        <v>95</v>
      </c>
      <c r="G54" s="114">
        <v>160</v>
      </c>
      <c r="H54" s="114">
        <v>114</v>
      </c>
      <c r="I54" s="140">
        <v>154</v>
      </c>
      <c r="J54" s="115">
        <v>6</v>
      </c>
      <c r="K54" s="116">
        <v>3.8961038961038961</v>
      </c>
    </row>
    <row r="55" spans="1:11" ht="14.1" customHeight="1" x14ac:dyDescent="0.2">
      <c r="A55" s="306">
        <v>72</v>
      </c>
      <c r="B55" s="307" t="s">
        <v>281</v>
      </c>
      <c r="C55" s="308"/>
      <c r="D55" s="113">
        <v>2.2569444444444446</v>
      </c>
      <c r="E55" s="115">
        <v>78</v>
      </c>
      <c r="F55" s="114">
        <v>42</v>
      </c>
      <c r="G55" s="114">
        <v>69</v>
      </c>
      <c r="H55" s="114">
        <v>36</v>
      </c>
      <c r="I55" s="140">
        <v>83</v>
      </c>
      <c r="J55" s="115">
        <v>-5</v>
      </c>
      <c r="K55" s="116">
        <v>-6.024096385542169</v>
      </c>
    </row>
    <row r="56" spans="1:11" ht="14.1" customHeight="1" x14ac:dyDescent="0.2">
      <c r="A56" s="306" t="s">
        <v>282</v>
      </c>
      <c r="B56" s="307" t="s">
        <v>283</v>
      </c>
      <c r="C56" s="308"/>
      <c r="D56" s="113">
        <v>0.78125</v>
      </c>
      <c r="E56" s="115">
        <v>27</v>
      </c>
      <c r="F56" s="114">
        <v>7</v>
      </c>
      <c r="G56" s="114">
        <v>18</v>
      </c>
      <c r="H56" s="114">
        <v>6</v>
      </c>
      <c r="I56" s="140">
        <v>30</v>
      </c>
      <c r="J56" s="115">
        <v>-3</v>
      </c>
      <c r="K56" s="116">
        <v>-10</v>
      </c>
    </row>
    <row r="57" spans="1:11" ht="14.1" customHeight="1" x14ac:dyDescent="0.2">
      <c r="A57" s="306" t="s">
        <v>284</v>
      </c>
      <c r="B57" s="307" t="s">
        <v>285</v>
      </c>
      <c r="C57" s="308"/>
      <c r="D57" s="113">
        <v>1.1284722222222223</v>
      </c>
      <c r="E57" s="115">
        <v>39</v>
      </c>
      <c r="F57" s="114">
        <v>30</v>
      </c>
      <c r="G57" s="114">
        <v>19</v>
      </c>
      <c r="H57" s="114">
        <v>22</v>
      </c>
      <c r="I57" s="140">
        <v>33</v>
      </c>
      <c r="J57" s="115">
        <v>6</v>
      </c>
      <c r="K57" s="116">
        <v>18.181818181818183</v>
      </c>
    </row>
    <row r="58" spans="1:11" ht="14.1" customHeight="1" x14ac:dyDescent="0.2">
      <c r="A58" s="306">
        <v>73</v>
      </c>
      <c r="B58" s="307" t="s">
        <v>286</v>
      </c>
      <c r="C58" s="308"/>
      <c r="D58" s="113">
        <v>1.2152777777777777</v>
      </c>
      <c r="E58" s="115">
        <v>42</v>
      </c>
      <c r="F58" s="114">
        <v>27</v>
      </c>
      <c r="G58" s="114">
        <v>31</v>
      </c>
      <c r="H58" s="114">
        <v>25</v>
      </c>
      <c r="I58" s="140">
        <v>27</v>
      </c>
      <c r="J58" s="115">
        <v>15</v>
      </c>
      <c r="K58" s="116">
        <v>55.555555555555557</v>
      </c>
    </row>
    <row r="59" spans="1:11" ht="14.1" customHeight="1" x14ac:dyDescent="0.2">
      <c r="A59" s="306" t="s">
        <v>287</v>
      </c>
      <c r="B59" s="307" t="s">
        <v>288</v>
      </c>
      <c r="C59" s="308"/>
      <c r="D59" s="113">
        <v>1.0127314814814814</v>
      </c>
      <c r="E59" s="115">
        <v>35</v>
      </c>
      <c r="F59" s="114">
        <v>25</v>
      </c>
      <c r="G59" s="114">
        <v>23</v>
      </c>
      <c r="H59" s="114">
        <v>22</v>
      </c>
      <c r="I59" s="140">
        <v>26</v>
      </c>
      <c r="J59" s="115">
        <v>9</v>
      </c>
      <c r="K59" s="116">
        <v>34.615384615384613</v>
      </c>
    </row>
    <row r="60" spans="1:11" ht="14.1" customHeight="1" x14ac:dyDescent="0.2">
      <c r="A60" s="306">
        <v>81</v>
      </c>
      <c r="B60" s="307" t="s">
        <v>289</v>
      </c>
      <c r="C60" s="308"/>
      <c r="D60" s="113">
        <v>5.4108796296296298</v>
      </c>
      <c r="E60" s="115">
        <v>187</v>
      </c>
      <c r="F60" s="114">
        <v>193</v>
      </c>
      <c r="G60" s="114">
        <v>223</v>
      </c>
      <c r="H60" s="114">
        <v>139</v>
      </c>
      <c r="I60" s="140">
        <v>182</v>
      </c>
      <c r="J60" s="115">
        <v>5</v>
      </c>
      <c r="K60" s="116">
        <v>2.7472527472527473</v>
      </c>
    </row>
    <row r="61" spans="1:11" ht="14.1" customHeight="1" x14ac:dyDescent="0.2">
      <c r="A61" s="306" t="s">
        <v>290</v>
      </c>
      <c r="B61" s="307" t="s">
        <v>291</v>
      </c>
      <c r="C61" s="308"/>
      <c r="D61" s="113">
        <v>1.5046296296296295</v>
      </c>
      <c r="E61" s="115">
        <v>52</v>
      </c>
      <c r="F61" s="114">
        <v>41</v>
      </c>
      <c r="G61" s="114">
        <v>103</v>
      </c>
      <c r="H61" s="114">
        <v>30</v>
      </c>
      <c r="I61" s="140">
        <v>48</v>
      </c>
      <c r="J61" s="115">
        <v>4</v>
      </c>
      <c r="K61" s="116">
        <v>8.3333333333333339</v>
      </c>
    </row>
    <row r="62" spans="1:11" ht="14.1" customHeight="1" x14ac:dyDescent="0.2">
      <c r="A62" s="306" t="s">
        <v>292</v>
      </c>
      <c r="B62" s="307" t="s">
        <v>293</v>
      </c>
      <c r="C62" s="308"/>
      <c r="D62" s="113">
        <v>1.8518518518518519</v>
      </c>
      <c r="E62" s="115">
        <v>64</v>
      </c>
      <c r="F62" s="114">
        <v>81</v>
      </c>
      <c r="G62" s="114">
        <v>56</v>
      </c>
      <c r="H62" s="114">
        <v>39</v>
      </c>
      <c r="I62" s="140">
        <v>60</v>
      </c>
      <c r="J62" s="115">
        <v>4</v>
      </c>
      <c r="K62" s="116">
        <v>6.666666666666667</v>
      </c>
    </row>
    <row r="63" spans="1:11" ht="14.1" customHeight="1" x14ac:dyDescent="0.2">
      <c r="A63" s="306"/>
      <c r="B63" s="307" t="s">
        <v>294</v>
      </c>
      <c r="C63" s="308"/>
      <c r="D63" s="113">
        <v>1.7650462962962963</v>
      </c>
      <c r="E63" s="115">
        <v>61</v>
      </c>
      <c r="F63" s="114">
        <v>75</v>
      </c>
      <c r="G63" s="114">
        <v>51</v>
      </c>
      <c r="H63" s="114">
        <v>31</v>
      </c>
      <c r="I63" s="140">
        <v>55</v>
      </c>
      <c r="J63" s="115">
        <v>6</v>
      </c>
      <c r="K63" s="116">
        <v>10.909090909090908</v>
      </c>
    </row>
    <row r="64" spans="1:11" ht="14.1" customHeight="1" x14ac:dyDescent="0.2">
      <c r="A64" s="306" t="s">
        <v>295</v>
      </c>
      <c r="B64" s="307" t="s">
        <v>296</v>
      </c>
      <c r="C64" s="308"/>
      <c r="D64" s="113">
        <v>0.72337962962962965</v>
      </c>
      <c r="E64" s="115">
        <v>25</v>
      </c>
      <c r="F64" s="114">
        <v>14</v>
      </c>
      <c r="G64" s="114">
        <v>22</v>
      </c>
      <c r="H64" s="114">
        <v>17</v>
      </c>
      <c r="I64" s="140">
        <v>14</v>
      </c>
      <c r="J64" s="115">
        <v>11</v>
      </c>
      <c r="K64" s="116">
        <v>78.571428571428569</v>
      </c>
    </row>
    <row r="65" spans="1:11" ht="14.1" customHeight="1" x14ac:dyDescent="0.2">
      <c r="A65" s="306" t="s">
        <v>297</v>
      </c>
      <c r="B65" s="307" t="s">
        <v>298</v>
      </c>
      <c r="C65" s="308"/>
      <c r="D65" s="113">
        <v>0.75231481481481477</v>
      </c>
      <c r="E65" s="115">
        <v>26</v>
      </c>
      <c r="F65" s="114">
        <v>35</v>
      </c>
      <c r="G65" s="114">
        <v>23</v>
      </c>
      <c r="H65" s="114">
        <v>22</v>
      </c>
      <c r="I65" s="140">
        <v>39</v>
      </c>
      <c r="J65" s="115">
        <v>-13</v>
      </c>
      <c r="K65" s="116">
        <v>-33.333333333333336</v>
      </c>
    </row>
    <row r="66" spans="1:11" ht="14.1" customHeight="1" x14ac:dyDescent="0.2">
      <c r="A66" s="306">
        <v>82</v>
      </c>
      <c r="B66" s="307" t="s">
        <v>299</v>
      </c>
      <c r="C66" s="308"/>
      <c r="D66" s="113">
        <v>3.0960648148148149</v>
      </c>
      <c r="E66" s="115">
        <v>107</v>
      </c>
      <c r="F66" s="114">
        <v>72</v>
      </c>
      <c r="G66" s="114">
        <v>151</v>
      </c>
      <c r="H66" s="114">
        <v>86</v>
      </c>
      <c r="I66" s="140">
        <v>91</v>
      </c>
      <c r="J66" s="115">
        <v>16</v>
      </c>
      <c r="K66" s="116">
        <v>17.582417582417584</v>
      </c>
    </row>
    <row r="67" spans="1:11" ht="14.1" customHeight="1" x14ac:dyDescent="0.2">
      <c r="A67" s="306" t="s">
        <v>300</v>
      </c>
      <c r="B67" s="307" t="s">
        <v>301</v>
      </c>
      <c r="C67" s="308"/>
      <c r="D67" s="113">
        <v>2.0543981481481484</v>
      </c>
      <c r="E67" s="115">
        <v>71</v>
      </c>
      <c r="F67" s="114">
        <v>55</v>
      </c>
      <c r="G67" s="114">
        <v>106</v>
      </c>
      <c r="H67" s="114">
        <v>57</v>
      </c>
      <c r="I67" s="140">
        <v>74</v>
      </c>
      <c r="J67" s="115">
        <v>-3</v>
      </c>
      <c r="K67" s="116">
        <v>-4.0540540540540544</v>
      </c>
    </row>
    <row r="68" spans="1:11" ht="14.1" customHeight="1" x14ac:dyDescent="0.2">
      <c r="A68" s="306" t="s">
        <v>302</v>
      </c>
      <c r="B68" s="307" t="s">
        <v>303</v>
      </c>
      <c r="C68" s="308"/>
      <c r="D68" s="113">
        <v>0.63657407407407407</v>
      </c>
      <c r="E68" s="115">
        <v>22</v>
      </c>
      <c r="F68" s="114">
        <v>9</v>
      </c>
      <c r="G68" s="114">
        <v>37</v>
      </c>
      <c r="H68" s="114">
        <v>18</v>
      </c>
      <c r="I68" s="140">
        <v>11</v>
      </c>
      <c r="J68" s="115">
        <v>11</v>
      </c>
      <c r="K68" s="116">
        <v>100</v>
      </c>
    </row>
    <row r="69" spans="1:11" ht="14.1" customHeight="1" x14ac:dyDescent="0.2">
      <c r="A69" s="306">
        <v>83</v>
      </c>
      <c r="B69" s="307" t="s">
        <v>304</v>
      </c>
      <c r="C69" s="308"/>
      <c r="D69" s="113">
        <v>3.5300925925925926</v>
      </c>
      <c r="E69" s="115">
        <v>122</v>
      </c>
      <c r="F69" s="114">
        <v>125</v>
      </c>
      <c r="G69" s="114">
        <v>312</v>
      </c>
      <c r="H69" s="114">
        <v>94</v>
      </c>
      <c r="I69" s="140">
        <v>121</v>
      </c>
      <c r="J69" s="115">
        <v>1</v>
      </c>
      <c r="K69" s="116">
        <v>0.82644628099173556</v>
      </c>
    </row>
    <row r="70" spans="1:11" ht="14.1" customHeight="1" x14ac:dyDescent="0.2">
      <c r="A70" s="306" t="s">
        <v>305</v>
      </c>
      <c r="B70" s="307" t="s">
        <v>306</v>
      </c>
      <c r="C70" s="308"/>
      <c r="D70" s="113">
        <v>2.4016203703703702</v>
      </c>
      <c r="E70" s="115">
        <v>83</v>
      </c>
      <c r="F70" s="114">
        <v>92</v>
      </c>
      <c r="G70" s="114">
        <v>285</v>
      </c>
      <c r="H70" s="114">
        <v>61</v>
      </c>
      <c r="I70" s="140">
        <v>84</v>
      </c>
      <c r="J70" s="115">
        <v>-1</v>
      </c>
      <c r="K70" s="116">
        <v>-1.1904761904761905</v>
      </c>
    </row>
    <row r="71" spans="1:11" ht="14.1" customHeight="1" x14ac:dyDescent="0.2">
      <c r="A71" s="306"/>
      <c r="B71" s="307" t="s">
        <v>307</v>
      </c>
      <c r="C71" s="308"/>
      <c r="D71" s="113">
        <v>1.8229166666666667</v>
      </c>
      <c r="E71" s="115">
        <v>63</v>
      </c>
      <c r="F71" s="114">
        <v>58</v>
      </c>
      <c r="G71" s="114">
        <v>226</v>
      </c>
      <c r="H71" s="114">
        <v>43</v>
      </c>
      <c r="I71" s="140">
        <v>56</v>
      </c>
      <c r="J71" s="115">
        <v>7</v>
      </c>
      <c r="K71" s="116">
        <v>12.5</v>
      </c>
    </row>
    <row r="72" spans="1:11" ht="14.1" customHeight="1" x14ac:dyDescent="0.2">
      <c r="A72" s="306">
        <v>84</v>
      </c>
      <c r="B72" s="307" t="s">
        <v>308</v>
      </c>
      <c r="C72" s="308"/>
      <c r="D72" s="113">
        <v>0.83912037037037035</v>
      </c>
      <c r="E72" s="115">
        <v>29</v>
      </c>
      <c r="F72" s="114">
        <v>12</v>
      </c>
      <c r="G72" s="114">
        <v>46</v>
      </c>
      <c r="H72" s="114">
        <v>14</v>
      </c>
      <c r="I72" s="140">
        <v>17</v>
      </c>
      <c r="J72" s="115">
        <v>12</v>
      </c>
      <c r="K72" s="116">
        <v>70.588235294117652</v>
      </c>
    </row>
    <row r="73" spans="1:11" ht="14.1" customHeight="1" x14ac:dyDescent="0.2">
      <c r="A73" s="306" t="s">
        <v>309</v>
      </c>
      <c r="B73" s="307" t="s">
        <v>310</v>
      </c>
      <c r="C73" s="308"/>
      <c r="D73" s="113">
        <v>0.37615740740740738</v>
      </c>
      <c r="E73" s="115">
        <v>13</v>
      </c>
      <c r="F73" s="114" t="s">
        <v>513</v>
      </c>
      <c r="G73" s="114">
        <v>20</v>
      </c>
      <c r="H73" s="114" t="s">
        <v>513</v>
      </c>
      <c r="I73" s="140">
        <v>6</v>
      </c>
      <c r="J73" s="115">
        <v>7</v>
      </c>
      <c r="K73" s="116">
        <v>116.66666666666667</v>
      </c>
    </row>
    <row r="74" spans="1:11" ht="14.1" customHeight="1" x14ac:dyDescent="0.2">
      <c r="A74" s="306" t="s">
        <v>311</v>
      </c>
      <c r="B74" s="307" t="s">
        <v>312</v>
      </c>
      <c r="C74" s="308"/>
      <c r="D74" s="113">
        <v>0.1736111111111111</v>
      </c>
      <c r="E74" s="115">
        <v>6</v>
      </c>
      <c r="F74" s="114">
        <v>6</v>
      </c>
      <c r="G74" s="114">
        <v>16</v>
      </c>
      <c r="H74" s="114" t="s">
        <v>513</v>
      </c>
      <c r="I74" s="140">
        <v>4</v>
      </c>
      <c r="J74" s="115">
        <v>2</v>
      </c>
      <c r="K74" s="116">
        <v>50</v>
      </c>
    </row>
    <row r="75" spans="1:11" ht="14.1" customHeight="1" x14ac:dyDescent="0.2">
      <c r="A75" s="306" t="s">
        <v>313</v>
      </c>
      <c r="B75" s="307" t="s">
        <v>314</v>
      </c>
      <c r="C75" s="308"/>
      <c r="D75" s="113" t="s">
        <v>513</v>
      </c>
      <c r="E75" s="115" t="s">
        <v>513</v>
      </c>
      <c r="F75" s="114">
        <v>0</v>
      </c>
      <c r="G75" s="114">
        <v>0</v>
      </c>
      <c r="H75" s="114">
        <v>0</v>
      </c>
      <c r="I75" s="140">
        <v>0</v>
      </c>
      <c r="J75" s="115" t="s">
        <v>513</v>
      </c>
      <c r="K75" s="116" t="s">
        <v>513</v>
      </c>
    </row>
    <row r="76" spans="1:11" ht="14.1" customHeight="1" x14ac:dyDescent="0.2">
      <c r="A76" s="306">
        <v>91</v>
      </c>
      <c r="B76" s="307" t="s">
        <v>315</v>
      </c>
      <c r="C76" s="308"/>
      <c r="D76" s="113" t="s">
        <v>513</v>
      </c>
      <c r="E76" s="115" t="s">
        <v>513</v>
      </c>
      <c r="F76" s="114" t="s">
        <v>513</v>
      </c>
      <c r="G76" s="114" t="s">
        <v>513</v>
      </c>
      <c r="H76" s="114">
        <v>4</v>
      </c>
      <c r="I76" s="140" t="s">
        <v>513</v>
      </c>
      <c r="J76" s="115" t="s">
        <v>513</v>
      </c>
      <c r="K76" s="116" t="s">
        <v>513</v>
      </c>
    </row>
    <row r="77" spans="1:11" ht="14.1" customHeight="1" x14ac:dyDescent="0.2">
      <c r="A77" s="306">
        <v>92</v>
      </c>
      <c r="B77" s="307" t="s">
        <v>316</v>
      </c>
      <c r="C77" s="308"/>
      <c r="D77" s="113">
        <v>0.52083333333333337</v>
      </c>
      <c r="E77" s="115">
        <v>18</v>
      </c>
      <c r="F77" s="114">
        <v>14</v>
      </c>
      <c r="G77" s="114">
        <v>26</v>
      </c>
      <c r="H77" s="114">
        <v>17</v>
      </c>
      <c r="I77" s="140">
        <v>22</v>
      </c>
      <c r="J77" s="115">
        <v>-4</v>
      </c>
      <c r="K77" s="116">
        <v>-18.181818181818183</v>
      </c>
    </row>
    <row r="78" spans="1:11" ht="14.1" customHeight="1" x14ac:dyDescent="0.2">
      <c r="A78" s="306">
        <v>93</v>
      </c>
      <c r="B78" s="307" t="s">
        <v>317</v>
      </c>
      <c r="C78" s="308"/>
      <c r="D78" s="113">
        <v>0.26041666666666669</v>
      </c>
      <c r="E78" s="115">
        <v>9</v>
      </c>
      <c r="F78" s="114" t="s">
        <v>513</v>
      </c>
      <c r="G78" s="114">
        <v>12</v>
      </c>
      <c r="H78" s="114">
        <v>5</v>
      </c>
      <c r="I78" s="140">
        <v>8</v>
      </c>
      <c r="J78" s="115">
        <v>1</v>
      </c>
      <c r="K78" s="116">
        <v>12.5</v>
      </c>
    </row>
    <row r="79" spans="1:11" ht="14.1" customHeight="1" x14ac:dyDescent="0.2">
      <c r="A79" s="306">
        <v>94</v>
      </c>
      <c r="B79" s="307" t="s">
        <v>318</v>
      </c>
      <c r="C79" s="308"/>
      <c r="D79" s="113">
        <v>0.26041666666666669</v>
      </c>
      <c r="E79" s="115">
        <v>9</v>
      </c>
      <c r="F79" s="114">
        <v>10</v>
      </c>
      <c r="G79" s="114">
        <v>10</v>
      </c>
      <c r="H79" s="114">
        <v>29</v>
      </c>
      <c r="I79" s="140">
        <v>38</v>
      </c>
      <c r="J79" s="115">
        <v>-29</v>
      </c>
      <c r="K79" s="116">
        <v>-76.315789473684205</v>
      </c>
    </row>
    <row r="80" spans="1:11" ht="14.1" customHeight="1" x14ac:dyDescent="0.2">
      <c r="A80" s="306" t="s">
        <v>319</v>
      </c>
      <c r="B80" s="307" t="s">
        <v>320</v>
      </c>
      <c r="C80" s="308"/>
      <c r="D80" s="113">
        <v>0</v>
      </c>
      <c r="E80" s="115">
        <v>0</v>
      </c>
      <c r="F80" s="114">
        <v>0</v>
      </c>
      <c r="G80" s="114" t="s">
        <v>513</v>
      </c>
      <c r="H80" s="114">
        <v>0</v>
      </c>
      <c r="I80" s="140">
        <v>0</v>
      </c>
      <c r="J80" s="115">
        <v>0</v>
      </c>
      <c r="K80" s="116">
        <v>0</v>
      </c>
    </row>
    <row r="81" spans="1:11" ht="14.1" customHeight="1" x14ac:dyDescent="0.2">
      <c r="A81" s="310" t="s">
        <v>321</v>
      </c>
      <c r="B81" s="311" t="s">
        <v>333</v>
      </c>
      <c r="C81" s="312"/>
      <c r="D81" s="125">
        <v>0.23148148148148148</v>
      </c>
      <c r="E81" s="143">
        <v>8</v>
      </c>
      <c r="F81" s="144">
        <v>10</v>
      </c>
      <c r="G81" s="144">
        <v>18</v>
      </c>
      <c r="H81" s="144">
        <v>3</v>
      </c>
      <c r="I81" s="145">
        <v>7</v>
      </c>
      <c r="J81" s="143">
        <v>1</v>
      </c>
      <c r="K81" s="146">
        <v>14.285714285714286</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4" t="s">
        <v>364</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151" t="s">
        <v>365</v>
      </c>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5">
    <mergeCell ref="A3:K3"/>
    <mergeCell ref="A4:K4"/>
    <mergeCell ref="A5:E5"/>
    <mergeCell ref="A7:C10"/>
    <mergeCell ref="D7:D10"/>
    <mergeCell ref="E7:I7"/>
    <mergeCell ref="J7:K8"/>
    <mergeCell ref="E8:E9"/>
    <mergeCell ref="F8:F9"/>
    <mergeCell ref="G8:G9"/>
    <mergeCell ref="H8:H9"/>
    <mergeCell ref="I8:I9"/>
    <mergeCell ref="A84:K84"/>
    <mergeCell ref="A85:K85"/>
    <mergeCell ref="A87:K87"/>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366</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56" t="s">
        <v>367</v>
      </c>
      <c r="E7" s="657"/>
      <c r="F7" s="657"/>
      <c r="G7" s="657"/>
      <c r="H7" s="658"/>
      <c r="I7" s="588" t="s">
        <v>359</v>
      </c>
      <c r="J7" s="589"/>
      <c r="K7" s="96"/>
      <c r="L7" s="96"/>
      <c r="M7" s="96"/>
      <c r="N7" s="96"/>
      <c r="O7" s="96"/>
    </row>
    <row r="8" spans="1:15" ht="21.75" customHeight="1" x14ac:dyDescent="0.2">
      <c r="A8" s="616"/>
      <c r="B8" s="617"/>
      <c r="C8" s="583"/>
      <c r="D8" s="566" t="s">
        <v>335</v>
      </c>
      <c r="E8" s="566" t="s">
        <v>337</v>
      </c>
      <c r="F8" s="566" t="s">
        <v>338</v>
      </c>
      <c r="G8" s="566" t="s">
        <v>339</v>
      </c>
      <c r="H8" s="566" t="s">
        <v>340</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3406</v>
      </c>
      <c r="E11" s="114">
        <v>2809</v>
      </c>
      <c r="F11" s="114">
        <v>3685</v>
      </c>
      <c r="G11" s="114">
        <v>2776</v>
      </c>
      <c r="H11" s="140">
        <v>3406</v>
      </c>
      <c r="I11" s="115">
        <v>0</v>
      </c>
      <c r="J11" s="116">
        <v>0</v>
      </c>
    </row>
    <row r="12" spans="1:15" s="110" customFormat="1" ht="24.95" customHeight="1" x14ac:dyDescent="0.2">
      <c r="A12" s="193" t="s">
        <v>132</v>
      </c>
      <c r="B12" s="194" t="s">
        <v>133</v>
      </c>
      <c r="C12" s="113">
        <v>2.3781561949500882</v>
      </c>
      <c r="D12" s="115">
        <v>81</v>
      </c>
      <c r="E12" s="114">
        <v>101</v>
      </c>
      <c r="F12" s="114">
        <v>124</v>
      </c>
      <c r="G12" s="114">
        <v>101</v>
      </c>
      <c r="H12" s="140">
        <v>101</v>
      </c>
      <c r="I12" s="115">
        <v>-20</v>
      </c>
      <c r="J12" s="116">
        <v>-19.801980198019802</v>
      </c>
    </row>
    <row r="13" spans="1:15" s="110" customFormat="1" ht="24.95" customHeight="1" x14ac:dyDescent="0.2">
      <c r="A13" s="193" t="s">
        <v>134</v>
      </c>
      <c r="B13" s="199" t="s">
        <v>214</v>
      </c>
      <c r="C13" s="113">
        <v>0.76335877862595425</v>
      </c>
      <c r="D13" s="115">
        <v>26</v>
      </c>
      <c r="E13" s="114">
        <v>43</v>
      </c>
      <c r="F13" s="114">
        <v>17</v>
      </c>
      <c r="G13" s="114">
        <v>43</v>
      </c>
      <c r="H13" s="140">
        <v>28</v>
      </c>
      <c r="I13" s="115">
        <v>-2</v>
      </c>
      <c r="J13" s="116">
        <v>-7.1428571428571432</v>
      </c>
    </row>
    <row r="14" spans="1:15" s="287" customFormat="1" ht="24.95" customHeight="1" x14ac:dyDescent="0.2">
      <c r="A14" s="193" t="s">
        <v>215</v>
      </c>
      <c r="B14" s="199" t="s">
        <v>137</v>
      </c>
      <c r="C14" s="113">
        <v>31.121550205519672</v>
      </c>
      <c r="D14" s="115">
        <v>1060</v>
      </c>
      <c r="E14" s="114">
        <v>718</v>
      </c>
      <c r="F14" s="114">
        <v>985</v>
      </c>
      <c r="G14" s="114">
        <v>905</v>
      </c>
      <c r="H14" s="140">
        <v>986</v>
      </c>
      <c r="I14" s="115">
        <v>74</v>
      </c>
      <c r="J14" s="116">
        <v>7.5050709939148073</v>
      </c>
      <c r="K14" s="110"/>
      <c r="L14" s="110"/>
      <c r="M14" s="110"/>
      <c r="N14" s="110"/>
      <c r="O14" s="110"/>
    </row>
    <row r="15" spans="1:15" s="110" customFormat="1" ht="24.95" customHeight="1" x14ac:dyDescent="0.2">
      <c r="A15" s="193" t="s">
        <v>216</v>
      </c>
      <c r="B15" s="199" t="s">
        <v>217</v>
      </c>
      <c r="C15" s="113">
        <v>4.4333529066353492</v>
      </c>
      <c r="D15" s="115">
        <v>151</v>
      </c>
      <c r="E15" s="114">
        <v>161</v>
      </c>
      <c r="F15" s="114">
        <v>206</v>
      </c>
      <c r="G15" s="114">
        <v>181</v>
      </c>
      <c r="H15" s="140">
        <v>156</v>
      </c>
      <c r="I15" s="115">
        <v>-5</v>
      </c>
      <c r="J15" s="116">
        <v>-3.2051282051282053</v>
      </c>
    </row>
    <row r="16" spans="1:15" s="287" customFormat="1" ht="24.95" customHeight="1" x14ac:dyDescent="0.2">
      <c r="A16" s="193" t="s">
        <v>218</v>
      </c>
      <c r="B16" s="199" t="s">
        <v>141</v>
      </c>
      <c r="C16" s="113">
        <v>20.728126834997063</v>
      </c>
      <c r="D16" s="115">
        <v>706</v>
      </c>
      <c r="E16" s="114">
        <v>402</v>
      </c>
      <c r="F16" s="114">
        <v>570</v>
      </c>
      <c r="G16" s="114">
        <v>468</v>
      </c>
      <c r="H16" s="140">
        <v>615</v>
      </c>
      <c r="I16" s="115">
        <v>91</v>
      </c>
      <c r="J16" s="116">
        <v>14.796747967479675</v>
      </c>
      <c r="K16" s="110"/>
      <c r="L16" s="110"/>
      <c r="M16" s="110"/>
      <c r="N16" s="110"/>
      <c r="O16" s="110"/>
    </row>
    <row r="17" spans="1:15" s="110" customFormat="1" ht="24.95" customHeight="1" x14ac:dyDescent="0.2">
      <c r="A17" s="193" t="s">
        <v>142</v>
      </c>
      <c r="B17" s="199" t="s">
        <v>220</v>
      </c>
      <c r="C17" s="113">
        <v>5.9600704638872575</v>
      </c>
      <c r="D17" s="115">
        <v>203</v>
      </c>
      <c r="E17" s="114">
        <v>155</v>
      </c>
      <c r="F17" s="114">
        <v>209</v>
      </c>
      <c r="G17" s="114">
        <v>256</v>
      </c>
      <c r="H17" s="140">
        <v>215</v>
      </c>
      <c r="I17" s="115">
        <v>-12</v>
      </c>
      <c r="J17" s="116">
        <v>-5.5813953488372094</v>
      </c>
    </row>
    <row r="18" spans="1:15" s="287" customFormat="1" ht="24.95" customHeight="1" x14ac:dyDescent="0.2">
      <c r="A18" s="201" t="s">
        <v>144</v>
      </c>
      <c r="B18" s="202" t="s">
        <v>145</v>
      </c>
      <c r="C18" s="113">
        <v>12.243100411039343</v>
      </c>
      <c r="D18" s="115">
        <v>417</v>
      </c>
      <c r="E18" s="114">
        <v>284</v>
      </c>
      <c r="F18" s="114">
        <v>377</v>
      </c>
      <c r="G18" s="114">
        <v>251</v>
      </c>
      <c r="H18" s="140">
        <v>341</v>
      </c>
      <c r="I18" s="115">
        <v>76</v>
      </c>
      <c r="J18" s="116">
        <v>22.287390029325515</v>
      </c>
      <c r="K18" s="110"/>
      <c r="L18" s="110"/>
      <c r="M18" s="110"/>
      <c r="N18" s="110"/>
      <c r="O18" s="110"/>
    </row>
    <row r="19" spans="1:15" s="110" customFormat="1" ht="24.95" customHeight="1" x14ac:dyDescent="0.2">
      <c r="A19" s="193" t="s">
        <v>146</v>
      </c>
      <c r="B19" s="199" t="s">
        <v>147</v>
      </c>
      <c r="C19" s="113">
        <v>12.125660598943041</v>
      </c>
      <c r="D19" s="115">
        <v>413</v>
      </c>
      <c r="E19" s="114">
        <v>356</v>
      </c>
      <c r="F19" s="114">
        <v>435</v>
      </c>
      <c r="G19" s="114">
        <v>335</v>
      </c>
      <c r="H19" s="140">
        <v>520</v>
      </c>
      <c r="I19" s="115">
        <v>-107</v>
      </c>
      <c r="J19" s="116">
        <v>-20.576923076923077</v>
      </c>
    </row>
    <row r="20" spans="1:15" s="287" customFormat="1" ht="24.95" customHeight="1" x14ac:dyDescent="0.2">
      <c r="A20" s="193" t="s">
        <v>148</v>
      </c>
      <c r="B20" s="199" t="s">
        <v>149</v>
      </c>
      <c r="C20" s="113">
        <v>6.6647093364650614</v>
      </c>
      <c r="D20" s="115">
        <v>227</v>
      </c>
      <c r="E20" s="114">
        <v>207</v>
      </c>
      <c r="F20" s="114">
        <v>213</v>
      </c>
      <c r="G20" s="114">
        <v>152</v>
      </c>
      <c r="H20" s="140">
        <v>212</v>
      </c>
      <c r="I20" s="115">
        <v>15</v>
      </c>
      <c r="J20" s="116">
        <v>7.0754716981132075</v>
      </c>
      <c r="K20" s="110"/>
      <c r="L20" s="110"/>
      <c r="M20" s="110"/>
      <c r="N20" s="110"/>
      <c r="O20" s="110"/>
    </row>
    <row r="21" spans="1:15" s="110" customFormat="1" ht="24.95" customHeight="1" x14ac:dyDescent="0.2">
      <c r="A21" s="201" t="s">
        <v>150</v>
      </c>
      <c r="B21" s="202" t="s">
        <v>151</v>
      </c>
      <c r="C21" s="113">
        <v>9.2777451556077501</v>
      </c>
      <c r="D21" s="115">
        <v>316</v>
      </c>
      <c r="E21" s="114">
        <v>311</v>
      </c>
      <c r="F21" s="114">
        <v>434</v>
      </c>
      <c r="G21" s="114">
        <v>316</v>
      </c>
      <c r="H21" s="140">
        <v>283</v>
      </c>
      <c r="I21" s="115">
        <v>33</v>
      </c>
      <c r="J21" s="116">
        <v>11.66077738515901</v>
      </c>
    </row>
    <row r="22" spans="1:15" s="110" customFormat="1" ht="24.95" customHeight="1" x14ac:dyDescent="0.2">
      <c r="A22" s="201" t="s">
        <v>152</v>
      </c>
      <c r="B22" s="199" t="s">
        <v>153</v>
      </c>
      <c r="C22" s="113">
        <v>0.8220786846741045</v>
      </c>
      <c r="D22" s="115">
        <v>28</v>
      </c>
      <c r="E22" s="114" t="s">
        <v>513</v>
      </c>
      <c r="F22" s="114">
        <v>17</v>
      </c>
      <c r="G22" s="114">
        <v>17</v>
      </c>
      <c r="H22" s="140">
        <v>25</v>
      </c>
      <c r="I22" s="115">
        <v>3</v>
      </c>
      <c r="J22" s="116">
        <v>12</v>
      </c>
    </row>
    <row r="23" spans="1:15" s="110" customFormat="1" ht="24.95" customHeight="1" x14ac:dyDescent="0.2">
      <c r="A23" s="193" t="s">
        <v>154</v>
      </c>
      <c r="B23" s="199" t="s">
        <v>155</v>
      </c>
      <c r="C23" s="113">
        <v>0.85143863769817973</v>
      </c>
      <c r="D23" s="115">
        <v>29</v>
      </c>
      <c r="E23" s="114">
        <v>22</v>
      </c>
      <c r="F23" s="114">
        <v>29</v>
      </c>
      <c r="G23" s="114">
        <v>22</v>
      </c>
      <c r="H23" s="140">
        <v>62</v>
      </c>
      <c r="I23" s="115">
        <v>-33</v>
      </c>
      <c r="J23" s="116">
        <v>-53.225806451612904</v>
      </c>
    </row>
    <row r="24" spans="1:15" s="110" customFormat="1" ht="24.95" customHeight="1" x14ac:dyDescent="0.2">
      <c r="A24" s="193" t="s">
        <v>156</v>
      </c>
      <c r="B24" s="199" t="s">
        <v>221</v>
      </c>
      <c r="C24" s="113">
        <v>3.9635936582501468</v>
      </c>
      <c r="D24" s="115">
        <v>135</v>
      </c>
      <c r="E24" s="114">
        <v>80</v>
      </c>
      <c r="F24" s="114">
        <v>110</v>
      </c>
      <c r="G24" s="114">
        <v>73</v>
      </c>
      <c r="H24" s="140">
        <v>124</v>
      </c>
      <c r="I24" s="115">
        <v>11</v>
      </c>
      <c r="J24" s="116">
        <v>8.870967741935484</v>
      </c>
    </row>
    <row r="25" spans="1:15" s="110" customFormat="1" ht="24.95" customHeight="1" x14ac:dyDescent="0.2">
      <c r="A25" s="193" t="s">
        <v>222</v>
      </c>
      <c r="B25" s="204" t="s">
        <v>159</v>
      </c>
      <c r="C25" s="113">
        <v>3.3470346447445682</v>
      </c>
      <c r="D25" s="115">
        <v>114</v>
      </c>
      <c r="E25" s="114">
        <v>107</v>
      </c>
      <c r="F25" s="114">
        <v>107</v>
      </c>
      <c r="G25" s="114">
        <v>124</v>
      </c>
      <c r="H25" s="140">
        <v>113</v>
      </c>
      <c r="I25" s="115">
        <v>1</v>
      </c>
      <c r="J25" s="116">
        <v>0.88495575221238942</v>
      </c>
    </row>
    <row r="26" spans="1:15" s="110" customFormat="1" ht="24.95" customHeight="1" x14ac:dyDescent="0.2">
      <c r="A26" s="201">
        <v>782.78300000000002</v>
      </c>
      <c r="B26" s="203" t="s">
        <v>160</v>
      </c>
      <c r="C26" s="113">
        <v>1.0569583088667058</v>
      </c>
      <c r="D26" s="115">
        <v>36</v>
      </c>
      <c r="E26" s="114" t="s">
        <v>513</v>
      </c>
      <c r="F26" s="114">
        <v>44</v>
      </c>
      <c r="G26" s="114">
        <v>66</v>
      </c>
      <c r="H26" s="140">
        <v>70</v>
      </c>
      <c r="I26" s="115">
        <v>-34</v>
      </c>
      <c r="J26" s="116">
        <v>-48.571428571428569</v>
      </c>
    </row>
    <row r="27" spans="1:15" s="110" customFormat="1" ht="24.95" customHeight="1" x14ac:dyDescent="0.2">
      <c r="A27" s="193" t="s">
        <v>161</v>
      </c>
      <c r="B27" s="199" t="s">
        <v>162</v>
      </c>
      <c r="C27" s="113">
        <v>1.8496770405167351</v>
      </c>
      <c r="D27" s="115">
        <v>63</v>
      </c>
      <c r="E27" s="114">
        <v>59</v>
      </c>
      <c r="F27" s="114">
        <v>105</v>
      </c>
      <c r="G27" s="114">
        <v>38</v>
      </c>
      <c r="H27" s="140">
        <v>76</v>
      </c>
      <c r="I27" s="115">
        <v>-13</v>
      </c>
      <c r="J27" s="116">
        <v>-17.105263157894736</v>
      </c>
    </row>
    <row r="28" spans="1:15" s="110" customFormat="1" ht="24.95" customHeight="1" x14ac:dyDescent="0.2">
      <c r="A28" s="193" t="s">
        <v>163</v>
      </c>
      <c r="B28" s="199" t="s">
        <v>164</v>
      </c>
      <c r="C28" s="113">
        <v>1.1450381679389312</v>
      </c>
      <c r="D28" s="115">
        <v>39</v>
      </c>
      <c r="E28" s="114">
        <v>25</v>
      </c>
      <c r="F28" s="114">
        <v>133</v>
      </c>
      <c r="G28" s="114">
        <v>22</v>
      </c>
      <c r="H28" s="140">
        <v>54</v>
      </c>
      <c r="I28" s="115">
        <v>-15</v>
      </c>
      <c r="J28" s="116">
        <v>-27.777777777777779</v>
      </c>
    </row>
    <row r="29" spans="1:15" s="110" customFormat="1" ht="24.95" customHeight="1" x14ac:dyDescent="0.2">
      <c r="A29" s="193">
        <v>86</v>
      </c>
      <c r="B29" s="199" t="s">
        <v>165</v>
      </c>
      <c r="C29" s="113">
        <v>5.1379917792131531</v>
      </c>
      <c r="D29" s="115">
        <v>175</v>
      </c>
      <c r="E29" s="114">
        <v>157</v>
      </c>
      <c r="F29" s="114">
        <v>181</v>
      </c>
      <c r="G29" s="114">
        <v>109</v>
      </c>
      <c r="H29" s="140">
        <v>136</v>
      </c>
      <c r="I29" s="115">
        <v>39</v>
      </c>
      <c r="J29" s="116">
        <v>28.676470588235293</v>
      </c>
    </row>
    <row r="30" spans="1:15" s="110" customFormat="1" ht="24.95" customHeight="1" x14ac:dyDescent="0.2">
      <c r="A30" s="193">
        <v>87.88</v>
      </c>
      <c r="B30" s="204" t="s">
        <v>166</v>
      </c>
      <c r="C30" s="113">
        <v>4.5214327657075746</v>
      </c>
      <c r="D30" s="115">
        <v>154</v>
      </c>
      <c r="E30" s="114">
        <v>149</v>
      </c>
      <c r="F30" s="114">
        <v>260</v>
      </c>
      <c r="G30" s="114">
        <v>150</v>
      </c>
      <c r="H30" s="140">
        <v>192</v>
      </c>
      <c r="I30" s="115">
        <v>-38</v>
      </c>
      <c r="J30" s="116">
        <v>-19.791666666666668</v>
      </c>
    </row>
    <row r="31" spans="1:15" s="110" customFormat="1" ht="24.95" customHeight="1" x14ac:dyDescent="0.2">
      <c r="A31" s="193" t="s">
        <v>167</v>
      </c>
      <c r="B31" s="199" t="s">
        <v>168</v>
      </c>
      <c r="C31" s="113">
        <v>2.7304756312389902</v>
      </c>
      <c r="D31" s="115">
        <v>93</v>
      </c>
      <c r="E31" s="114">
        <v>135</v>
      </c>
      <c r="F31" s="114">
        <v>113</v>
      </c>
      <c r="G31" s="114">
        <v>51</v>
      </c>
      <c r="H31" s="140">
        <v>83</v>
      </c>
      <c r="I31" s="115">
        <v>10</v>
      </c>
      <c r="J31" s="116">
        <v>12.048192771084338</v>
      </c>
    </row>
    <row r="32" spans="1:15" s="110" customFormat="1" ht="24.95" customHeight="1" x14ac:dyDescent="0.2">
      <c r="A32" s="193"/>
      <c r="B32" s="204" t="s">
        <v>169</v>
      </c>
      <c r="C32" s="113" t="s">
        <v>513</v>
      </c>
      <c r="D32" s="115" t="s">
        <v>513</v>
      </c>
      <c r="E32" s="114" t="s">
        <v>513</v>
      </c>
      <c r="F32" s="114" t="s">
        <v>513</v>
      </c>
      <c r="G32" s="114" t="s">
        <v>513</v>
      </c>
      <c r="H32" s="140">
        <v>0</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2.3781561949500882</v>
      </c>
      <c r="D34" s="115">
        <v>81</v>
      </c>
      <c r="E34" s="114">
        <v>101</v>
      </c>
      <c r="F34" s="114">
        <v>124</v>
      </c>
      <c r="G34" s="114">
        <v>101</v>
      </c>
      <c r="H34" s="140">
        <v>101</v>
      </c>
      <c r="I34" s="115">
        <v>-20</v>
      </c>
      <c r="J34" s="116">
        <v>-19.801980198019802</v>
      </c>
    </row>
    <row r="35" spans="1:10" s="110" customFormat="1" ht="24.95" customHeight="1" x14ac:dyDescent="0.2">
      <c r="A35" s="292" t="s">
        <v>171</v>
      </c>
      <c r="B35" s="293" t="s">
        <v>172</v>
      </c>
      <c r="C35" s="113">
        <v>44.128009395184968</v>
      </c>
      <c r="D35" s="115">
        <v>1503</v>
      </c>
      <c r="E35" s="114">
        <v>1045</v>
      </c>
      <c r="F35" s="114">
        <v>1379</v>
      </c>
      <c r="G35" s="114">
        <v>1199</v>
      </c>
      <c r="H35" s="140">
        <v>1355</v>
      </c>
      <c r="I35" s="115">
        <v>148</v>
      </c>
      <c r="J35" s="116">
        <v>10.92250922509225</v>
      </c>
    </row>
    <row r="36" spans="1:10" s="110" customFormat="1" ht="24.95" customHeight="1" x14ac:dyDescent="0.2">
      <c r="A36" s="294" t="s">
        <v>173</v>
      </c>
      <c r="B36" s="295" t="s">
        <v>174</v>
      </c>
      <c r="C36" s="125">
        <v>53.493834409864945</v>
      </c>
      <c r="D36" s="143">
        <v>1822</v>
      </c>
      <c r="E36" s="144">
        <v>1663</v>
      </c>
      <c r="F36" s="144">
        <v>2181</v>
      </c>
      <c r="G36" s="144">
        <v>1475</v>
      </c>
      <c r="H36" s="145">
        <v>1950</v>
      </c>
      <c r="I36" s="143">
        <v>-128</v>
      </c>
      <c r="J36" s="146">
        <v>-6.5641025641025639</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44" t="s">
        <v>368</v>
      </c>
      <c r="B39" s="645"/>
      <c r="C39" s="645"/>
      <c r="D39" s="645"/>
      <c r="E39" s="645"/>
      <c r="F39" s="645"/>
      <c r="G39" s="645"/>
      <c r="H39" s="645"/>
      <c r="I39" s="645"/>
      <c r="J39" s="645"/>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7"/>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369</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335</v>
      </c>
      <c r="B5" s="573"/>
      <c r="C5" s="573"/>
      <c r="D5" s="573"/>
      <c r="E5" s="573"/>
      <c r="F5" s="252"/>
      <c r="G5" s="252"/>
      <c r="H5" s="252"/>
      <c r="I5" s="252"/>
      <c r="J5" s="252"/>
      <c r="K5" s="252"/>
    </row>
    <row r="6" spans="1:17" s="94" customFormat="1" ht="11.25" customHeight="1" x14ac:dyDescent="0.2">
      <c r="A6" s="227"/>
      <c r="B6" s="228"/>
      <c r="C6" s="228"/>
      <c r="D6" s="228"/>
      <c r="E6" s="228"/>
      <c r="F6" s="228"/>
      <c r="G6" s="228"/>
      <c r="H6" s="228"/>
      <c r="I6" s="228"/>
      <c r="J6" s="228"/>
    </row>
    <row r="7" spans="1:17" s="91" customFormat="1" ht="24.95" customHeight="1" x14ac:dyDescent="0.2">
      <c r="A7" s="588" t="s">
        <v>332</v>
      </c>
      <c r="B7" s="577"/>
      <c r="C7" s="577"/>
      <c r="D7" s="582" t="s">
        <v>94</v>
      </c>
      <c r="E7" s="647" t="s">
        <v>370</v>
      </c>
      <c r="F7" s="648"/>
      <c r="G7" s="648"/>
      <c r="H7" s="648"/>
      <c r="I7" s="649"/>
      <c r="J7" s="588" t="s">
        <v>359</v>
      </c>
      <c r="K7" s="589"/>
      <c r="L7" s="96"/>
      <c r="M7" s="96"/>
      <c r="N7" s="96"/>
      <c r="O7" s="96"/>
      <c r="Q7" s="408"/>
    </row>
    <row r="8" spans="1:17" ht="21.75" customHeight="1" x14ac:dyDescent="0.2">
      <c r="A8" s="578"/>
      <c r="B8" s="579"/>
      <c r="C8" s="579"/>
      <c r="D8" s="583"/>
      <c r="E8" s="566" t="s">
        <v>335</v>
      </c>
      <c r="F8" s="566" t="s">
        <v>337</v>
      </c>
      <c r="G8" s="566" t="s">
        <v>338</v>
      </c>
      <c r="H8" s="566" t="s">
        <v>339</v>
      </c>
      <c r="I8" s="566" t="s">
        <v>340</v>
      </c>
      <c r="J8" s="590"/>
      <c r="K8" s="591"/>
    </row>
    <row r="9" spans="1:17" ht="12" customHeight="1" x14ac:dyDescent="0.2">
      <c r="A9" s="578"/>
      <c r="B9" s="579"/>
      <c r="C9" s="579"/>
      <c r="D9" s="583"/>
      <c r="E9" s="567"/>
      <c r="F9" s="567"/>
      <c r="G9" s="567"/>
      <c r="H9" s="567"/>
      <c r="I9" s="567"/>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3406</v>
      </c>
      <c r="F11" s="264">
        <v>2809</v>
      </c>
      <c r="G11" s="264">
        <v>3685</v>
      </c>
      <c r="H11" s="264">
        <v>2776</v>
      </c>
      <c r="I11" s="265">
        <v>3406</v>
      </c>
      <c r="J11" s="263">
        <v>0</v>
      </c>
      <c r="K11" s="266">
        <v>0</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23.076923076923077</v>
      </c>
      <c r="E13" s="115">
        <v>786</v>
      </c>
      <c r="F13" s="114">
        <v>802</v>
      </c>
      <c r="G13" s="114">
        <v>858</v>
      </c>
      <c r="H13" s="114">
        <v>712</v>
      </c>
      <c r="I13" s="140">
        <v>811</v>
      </c>
      <c r="J13" s="115">
        <v>-25</v>
      </c>
      <c r="K13" s="116">
        <v>-3.0826140567200988</v>
      </c>
    </row>
    <row r="14" spans="1:17" ht="15.95" customHeight="1" x14ac:dyDescent="0.2">
      <c r="A14" s="306" t="s">
        <v>230</v>
      </c>
      <c r="B14" s="307"/>
      <c r="C14" s="308"/>
      <c r="D14" s="113">
        <v>61.920140927774519</v>
      </c>
      <c r="E14" s="115">
        <v>2109</v>
      </c>
      <c r="F14" s="114">
        <v>1658</v>
      </c>
      <c r="G14" s="114">
        <v>2370</v>
      </c>
      <c r="H14" s="114">
        <v>1678</v>
      </c>
      <c r="I14" s="140">
        <v>2127</v>
      </c>
      <c r="J14" s="115">
        <v>-18</v>
      </c>
      <c r="K14" s="116">
        <v>-0.84626234132581102</v>
      </c>
    </row>
    <row r="15" spans="1:17" ht="15.95" customHeight="1" x14ac:dyDescent="0.2">
      <c r="A15" s="306" t="s">
        <v>231</v>
      </c>
      <c r="B15" s="307"/>
      <c r="C15" s="308"/>
      <c r="D15" s="113">
        <v>8.4850264239577218</v>
      </c>
      <c r="E15" s="115">
        <v>289</v>
      </c>
      <c r="F15" s="114">
        <v>215</v>
      </c>
      <c r="G15" s="114">
        <v>264</v>
      </c>
      <c r="H15" s="114">
        <v>234</v>
      </c>
      <c r="I15" s="140">
        <v>287</v>
      </c>
      <c r="J15" s="115">
        <v>2</v>
      </c>
      <c r="K15" s="116">
        <v>0.69686411149825789</v>
      </c>
    </row>
    <row r="16" spans="1:17" ht="15.95" customHeight="1" x14ac:dyDescent="0.2">
      <c r="A16" s="306" t="s">
        <v>232</v>
      </c>
      <c r="B16" s="307"/>
      <c r="C16" s="308"/>
      <c r="D16" s="113">
        <v>6.3711098062243101</v>
      </c>
      <c r="E16" s="115">
        <v>217</v>
      </c>
      <c r="F16" s="114">
        <v>123</v>
      </c>
      <c r="G16" s="114">
        <v>191</v>
      </c>
      <c r="H16" s="114">
        <v>147</v>
      </c>
      <c r="I16" s="140">
        <v>175</v>
      </c>
      <c r="J16" s="115">
        <v>42</v>
      </c>
      <c r="K16" s="116">
        <v>24</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1.9377568995889607</v>
      </c>
      <c r="E18" s="115">
        <v>66</v>
      </c>
      <c r="F18" s="114">
        <v>95</v>
      </c>
      <c r="G18" s="114">
        <v>117</v>
      </c>
      <c r="H18" s="114">
        <v>85</v>
      </c>
      <c r="I18" s="140">
        <v>89</v>
      </c>
      <c r="J18" s="115">
        <v>-23</v>
      </c>
      <c r="K18" s="116">
        <v>-25.842696629213481</v>
      </c>
    </row>
    <row r="19" spans="1:11" ht="14.1" customHeight="1" x14ac:dyDescent="0.2">
      <c r="A19" s="306" t="s">
        <v>235</v>
      </c>
      <c r="B19" s="307" t="s">
        <v>236</v>
      </c>
      <c r="C19" s="308"/>
      <c r="D19" s="113">
        <v>1.1450381679389312</v>
      </c>
      <c r="E19" s="115">
        <v>39</v>
      </c>
      <c r="F19" s="114">
        <v>59</v>
      </c>
      <c r="G19" s="114">
        <v>95</v>
      </c>
      <c r="H19" s="114">
        <v>64</v>
      </c>
      <c r="I19" s="140">
        <v>42</v>
      </c>
      <c r="J19" s="115">
        <v>-3</v>
      </c>
      <c r="K19" s="116">
        <v>-7.1428571428571432</v>
      </c>
    </row>
    <row r="20" spans="1:11" ht="14.1" customHeight="1" x14ac:dyDescent="0.2">
      <c r="A20" s="306">
        <v>12</v>
      </c>
      <c r="B20" s="307" t="s">
        <v>237</v>
      </c>
      <c r="C20" s="308"/>
      <c r="D20" s="113">
        <v>1.5267175572519085</v>
      </c>
      <c r="E20" s="115">
        <v>52</v>
      </c>
      <c r="F20" s="114">
        <v>52</v>
      </c>
      <c r="G20" s="114">
        <v>30</v>
      </c>
      <c r="H20" s="114">
        <v>33</v>
      </c>
      <c r="I20" s="140">
        <v>53</v>
      </c>
      <c r="J20" s="115">
        <v>-1</v>
      </c>
      <c r="K20" s="116">
        <v>-1.8867924528301887</v>
      </c>
    </row>
    <row r="21" spans="1:11" ht="14.1" customHeight="1" x14ac:dyDescent="0.2">
      <c r="A21" s="306">
        <v>21</v>
      </c>
      <c r="B21" s="307" t="s">
        <v>238</v>
      </c>
      <c r="C21" s="308"/>
      <c r="D21" s="113">
        <v>0.44039929536112743</v>
      </c>
      <c r="E21" s="115">
        <v>15</v>
      </c>
      <c r="F21" s="114">
        <v>19</v>
      </c>
      <c r="G21" s="114">
        <v>7</v>
      </c>
      <c r="H21" s="114">
        <v>8</v>
      </c>
      <c r="I21" s="140">
        <v>17</v>
      </c>
      <c r="J21" s="115">
        <v>-2</v>
      </c>
      <c r="K21" s="116">
        <v>-11.764705882352942</v>
      </c>
    </row>
    <row r="22" spans="1:11" ht="14.1" customHeight="1" x14ac:dyDescent="0.2">
      <c r="A22" s="306">
        <v>22</v>
      </c>
      <c r="B22" s="307" t="s">
        <v>239</v>
      </c>
      <c r="C22" s="308"/>
      <c r="D22" s="113">
        <v>2.1139166177334117</v>
      </c>
      <c r="E22" s="115">
        <v>72</v>
      </c>
      <c r="F22" s="114">
        <v>87</v>
      </c>
      <c r="G22" s="114">
        <v>118</v>
      </c>
      <c r="H22" s="114">
        <v>141</v>
      </c>
      <c r="I22" s="140">
        <v>83</v>
      </c>
      <c r="J22" s="115">
        <v>-11</v>
      </c>
      <c r="K22" s="116">
        <v>-13.253012048192771</v>
      </c>
    </row>
    <row r="23" spans="1:11" ht="14.1" customHeight="1" x14ac:dyDescent="0.2">
      <c r="A23" s="306">
        <v>23</v>
      </c>
      <c r="B23" s="307" t="s">
        <v>240</v>
      </c>
      <c r="C23" s="308"/>
      <c r="D23" s="113">
        <v>1.1156782149148561</v>
      </c>
      <c r="E23" s="115">
        <v>38</v>
      </c>
      <c r="F23" s="114">
        <v>40</v>
      </c>
      <c r="G23" s="114">
        <v>42</v>
      </c>
      <c r="H23" s="114">
        <v>50</v>
      </c>
      <c r="I23" s="140">
        <v>45</v>
      </c>
      <c r="J23" s="115">
        <v>-7</v>
      </c>
      <c r="K23" s="116">
        <v>-15.555555555555555</v>
      </c>
    </row>
    <row r="24" spans="1:11" ht="14.1" customHeight="1" x14ac:dyDescent="0.2">
      <c r="A24" s="306">
        <v>24</v>
      </c>
      <c r="B24" s="307" t="s">
        <v>241</v>
      </c>
      <c r="C24" s="308"/>
      <c r="D24" s="113">
        <v>7.4280681150910155</v>
      </c>
      <c r="E24" s="115">
        <v>253</v>
      </c>
      <c r="F24" s="114">
        <v>132</v>
      </c>
      <c r="G24" s="114">
        <v>186</v>
      </c>
      <c r="H24" s="114">
        <v>165</v>
      </c>
      <c r="I24" s="140">
        <v>213</v>
      </c>
      <c r="J24" s="115">
        <v>40</v>
      </c>
      <c r="K24" s="116">
        <v>18.779342723004696</v>
      </c>
    </row>
    <row r="25" spans="1:11" ht="14.1" customHeight="1" x14ac:dyDescent="0.2">
      <c r="A25" s="306">
        <v>25</v>
      </c>
      <c r="B25" s="307" t="s">
        <v>242</v>
      </c>
      <c r="C25" s="308"/>
      <c r="D25" s="113">
        <v>9.5419847328244281</v>
      </c>
      <c r="E25" s="115">
        <v>325</v>
      </c>
      <c r="F25" s="114">
        <v>174</v>
      </c>
      <c r="G25" s="114">
        <v>237</v>
      </c>
      <c r="H25" s="114">
        <v>226</v>
      </c>
      <c r="I25" s="140">
        <v>276</v>
      </c>
      <c r="J25" s="115">
        <v>49</v>
      </c>
      <c r="K25" s="116">
        <v>17.753623188405797</v>
      </c>
    </row>
    <row r="26" spans="1:11" ht="14.1" customHeight="1" x14ac:dyDescent="0.2">
      <c r="A26" s="306">
        <v>26</v>
      </c>
      <c r="B26" s="307" t="s">
        <v>243</v>
      </c>
      <c r="C26" s="308"/>
      <c r="D26" s="113">
        <v>3.787433940105696</v>
      </c>
      <c r="E26" s="115">
        <v>129</v>
      </c>
      <c r="F26" s="114">
        <v>60</v>
      </c>
      <c r="G26" s="114">
        <v>98</v>
      </c>
      <c r="H26" s="114">
        <v>81</v>
      </c>
      <c r="I26" s="140">
        <v>140</v>
      </c>
      <c r="J26" s="115">
        <v>-11</v>
      </c>
      <c r="K26" s="116">
        <v>-7.8571428571428568</v>
      </c>
    </row>
    <row r="27" spans="1:11" ht="14.1" customHeight="1" x14ac:dyDescent="0.2">
      <c r="A27" s="306">
        <v>27</v>
      </c>
      <c r="B27" s="307" t="s">
        <v>244</v>
      </c>
      <c r="C27" s="308"/>
      <c r="D27" s="113">
        <v>3.9635936582501468</v>
      </c>
      <c r="E27" s="115">
        <v>135</v>
      </c>
      <c r="F27" s="114">
        <v>78</v>
      </c>
      <c r="G27" s="114">
        <v>100</v>
      </c>
      <c r="H27" s="114">
        <v>93</v>
      </c>
      <c r="I27" s="140">
        <v>105</v>
      </c>
      <c r="J27" s="115">
        <v>30</v>
      </c>
      <c r="K27" s="116">
        <v>28.571428571428573</v>
      </c>
    </row>
    <row r="28" spans="1:11" ht="14.1" customHeight="1" x14ac:dyDescent="0.2">
      <c r="A28" s="306">
        <v>28</v>
      </c>
      <c r="B28" s="307" t="s">
        <v>245</v>
      </c>
      <c r="C28" s="308"/>
      <c r="D28" s="113">
        <v>0.17615971814445097</v>
      </c>
      <c r="E28" s="115">
        <v>6</v>
      </c>
      <c r="F28" s="114">
        <v>5</v>
      </c>
      <c r="G28" s="114">
        <v>4</v>
      </c>
      <c r="H28" s="114">
        <v>4</v>
      </c>
      <c r="I28" s="140">
        <v>11</v>
      </c>
      <c r="J28" s="115">
        <v>-5</v>
      </c>
      <c r="K28" s="116">
        <v>-45.454545454545453</v>
      </c>
    </row>
    <row r="29" spans="1:11" ht="14.1" customHeight="1" x14ac:dyDescent="0.2">
      <c r="A29" s="306">
        <v>29</v>
      </c>
      <c r="B29" s="307" t="s">
        <v>246</v>
      </c>
      <c r="C29" s="308"/>
      <c r="D29" s="113">
        <v>4.6682325308279511</v>
      </c>
      <c r="E29" s="115">
        <v>159</v>
      </c>
      <c r="F29" s="114">
        <v>149</v>
      </c>
      <c r="G29" s="114">
        <v>187</v>
      </c>
      <c r="H29" s="114">
        <v>161</v>
      </c>
      <c r="I29" s="140">
        <v>139</v>
      </c>
      <c r="J29" s="115">
        <v>20</v>
      </c>
      <c r="K29" s="116">
        <v>14.388489208633093</v>
      </c>
    </row>
    <row r="30" spans="1:11" ht="14.1" customHeight="1" x14ac:dyDescent="0.2">
      <c r="A30" s="306" t="s">
        <v>247</v>
      </c>
      <c r="B30" s="307" t="s">
        <v>248</v>
      </c>
      <c r="C30" s="308"/>
      <c r="D30" s="113">
        <v>1.644157369348209</v>
      </c>
      <c r="E30" s="115">
        <v>56</v>
      </c>
      <c r="F30" s="114" t="s">
        <v>513</v>
      </c>
      <c r="G30" s="114">
        <v>70</v>
      </c>
      <c r="H30" s="114">
        <v>89</v>
      </c>
      <c r="I30" s="140" t="s">
        <v>513</v>
      </c>
      <c r="J30" s="115" t="s">
        <v>513</v>
      </c>
      <c r="K30" s="116" t="s">
        <v>513</v>
      </c>
    </row>
    <row r="31" spans="1:11" ht="14.1" customHeight="1" x14ac:dyDescent="0.2">
      <c r="A31" s="306" t="s">
        <v>249</v>
      </c>
      <c r="B31" s="307" t="s">
        <v>250</v>
      </c>
      <c r="C31" s="308"/>
      <c r="D31" s="113">
        <v>3.0240751614797414</v>
      </c>
      <c r="E31" s="115">
        <v>103</v>
      </c>
      <c r="F31" s="114">
        <v>79</v>
      </c>
      <c r="G31" s="114">
        <v>117</v>
      </c>
      <c r="H31" s="114">
        <v>72</v>
      </c>
      <c r="I31" s="140">
        <v>87</v>
      </c>
      <c r="J31" s="115">
        <v>16</v>
      </c>
      <c r="K31" s="116">
        <v>18.390804597701148</v>
      </c>
    </row>
    <row r="32" spans="1:11" ht="14.1" customHeight="1" x14ac:dyDescent="0.2">
      <c r="A32" s="306">
        <v>31</v>
      </c>
      <c r="B32" s="307" t="s">
        <v>251</v>
      </c>
      <c r="C32" s="308"/>
      <c r="D32" s="113">
        <v>0.58719906048150328</v>
      </c>
      <c r="E32" s="115">
        <v>20</v>
      </c>
      <c r="F32" s="114">
        <v>16</v>
      </c>
      <c r="G32" s="114">
        <v>19</v>
      </c>
      <c r="H32" s="114">
        <v>9</v>
      </c>
      <c r="I32" s="140">
        <v>21</v>
      </c>
      <c r="J32" s="115">
        <v>-1</v>
      </c>
      <c r="K32" s="116">
        <v>-4.7619047619047619</v>
      </c>
    </row>
    <row r="33" spans="1:11" ht="14.1" customHeight="1" x14ac:dyDescent="0.2">
      <c r="A33" s="306">
        <v>32</v>
      </c>
      <c r="B33" s="307" t="s">
        <v>252</v>
      </c>
      <c r="C33" s="308"/>
      <c r="D33" s="113">
        <v>3.7580739870816209</v>
      </c>
      <c r="E33" s="115">
        <v>128</v>
      </c>
      <c r="F33" s="114">
        <v>124</v>
      </c>
      <c r="G33" s="114">
        <v>138</v>
      </c>
      <c r="H33" s="114">
        <v>112</v>
      </c>
      <c r="I33" s="140">
        <v>163</v>
      </c>
      <c r="J33" s="115">
        <v>-35</v>
      </c>
      <c r="K33" s="116">
        <v>-21.472392638036808</v>
      </c>
    </row>
    <row r="34" spans="1:11" ht="14.1" customHeight="1" x14ac:dyDescent="0.2">
      <c r="A34" s="306">
        <v>33</v>
      </c>
      <c r="B34" s="307" t="s">
        <v>253</v>
      </c>
      <c r="C34" s="308"/>
      <c r="D34" s="113">
        <v>3.3763945977686434</v>
      </c>
      <c r="E34" s="115">
        <v>115</v>
      </c>
      <c r="F34" s="114">
        <v>83</v>
      </c>
      <c r="G34" s="114">
        <v>115</v>
      </c>
      <c r="H34" s="114">
        <v>55</v>
      </c>
      <c r="I34" s="140">
        <v>84</v>
      </c>
      <c r="J34" s="115">
        <v>31</v>
      </c>
      <c r="K34" s="116">
        <v>36.904761904761905</v>
      </c>
    </row>
    <row r="35" spans="1:11" ht="14.1" customHeight="1" x14ac:dyDescent="0.2">
      <c r="A35" s="306">
        <v>34</v>
      </c>
      <c r="B35" s="307" t="s">
        <v>254</v>
      </c>
      <c r="C35" s="308"/>
      <c r="D35" s="113">
        <v>2.0845566647093365</v>
      </c>
      <c r="E35" s="115">
        <v>71</v>
      </c>
      <c r="F35" s="114">
        <v>44</v>
      </c>
      <c r="G35" s="114">
        <v>48</v>
      </c>
      <c r="H35" s="114">
        <v>56</v>
      </c>
      <c r="I35" s="140">
        <v>74</v>
      </c>
      <c r="J35" s="115">
        <v>-3</v>
      </c>
      <c r="K35" s="116">
        <v>-4.0540540540540544</v>
      </c>
    </row>
    <row r="36" spans="1:11" ht="14.1" customHeight="1" x14ac:dyDescent="0.2">
      <c r="A36" s="306">
        <v>41</v>
      </c>
      <c r="B36" s="307" t="s">
        <v>255</v>
      </c>
      <c r="C36" s="308"/>
      <c r="D36" s="113">
        <v>0.49911920140927774</v>
      </c>
      <c r="E36" s="115">
        <v>17</v>
      </c>
      <c r="F36" s="114">
        <v>15</v>
      </c>
      <c r="G36" s="114">
        <v>16</v>
      </c>
      <c r="H36" s="114">
        <v>14</v>
      </c>
      <c r="I36" s="140">
        <v>15</v>
      </c>
      <c r="J36" s="115">
        <v>2</v>
      </c>
      <c r="K36" s="116">
        <v>13.333333333333334</v>
      </c>
    </row>
    <row r="37" spans="1:11" ht="14.1" customHeight="1" x14ac:dyDescent="0.2">
      <c r="A37" s="306">
        <v>42</v>
      </c>
      <c r="B37" s="307" t="s">
        <v>256</v>
      </c>
      <c r="C37" s="308"/>
      <c r="D37" s="113">
        <v>0.20551967116852612</v>
      </c>
      <c r="E37" s="115">
        <v>7</v>
      </c>
      <c r="F37" s="114">
        <v>0</v>
      </c>
      <c r="G37" s="114">
        <v>6</v>
      </c>
      <c r="H37" s="114">
        <v>8</v>
      </c>
      <c r="I37" s="140" t="s">
        <v>513</v>
      </c>
      <c r="J37" s="115" t="s">
        <v>513</v>
      </c>
      <c r="K37" s="116" t="s">
        <v>513</v>
      </c>
    </row>
    <row r="38" spans="1:11" ht="14.1" customHeight="1" x14ac:dyDescent="0.2">
      <c r="A38" s="306">
        <v>43</v>
      </c>
      <c r="B38" s="307" t="s">
        <v>257</v>
      </c>
      <c r="C38" s="308"/>
      <c r="D38" s="113">
        <v>0.79271873165002937</v>
      </c>
      <c r="E38" s="115">
        <v>27</v>
      </c>
      <c r="F38" s="114">
        <v>14</v>
      </c>
      <c r="G38" s="114">
        <v>24</v>
      </c>
      <c r="H38" s="114">
        <v>16</v>
      </c>
      <c r="I38" s="140">
        <v>21</v>
      </c>
      <c r="J38" s="115">
        <v>6</v>
      </c>
      <c r="K38" s="116">
        <v>28.571428571428573</v>
      </c>
    </row>
    <row r="39" spans="1:11" ht="14.1" customHeight="1" x14ac:dyDescent="0.2">
      <c r="A39" s="306">
        <v>51</v>
      </c>
      <c r="B39" s="307" t="s">
        <v>258</v>
      </c>
      <c r="C39" s="308"/>
      <c r="D39" s="113">
        <v>6.4591896652965355</v>
      </c>
      <c r="E39" s="115">
        <v>220</v>
      </c>
      <c r="F39" s="114">
        <v>170</v>
      </c>
      <c r="G39" s="114">
        <v>202</v>
      </c>
      <c r="H39" s="114">
        <v>155</v>
      </c>
      <c r="I39" s="140">
        <v>212</v>
      </c>
      <c r="J39" s="115">
        <v>8</v>
      </c>
      <c r="K39" s="116">
        <v>3.7735849056603774</v>
      </c>
    </row>
    <row r="40" spans="1:11" ht="14.1" customHeight="1" x14ac:dyDescent="0.2">
      <c r="A40" s="306" t="s">
        <v>259</v>
      </c>
      <c r="B40" s="307" t="s">
        <v>260</v>
      </c>
      <c r="C40" s="308"/>
      <c r="D40" s="113">
        <v>5.5490311215502057</v>
      </c>
      <c r="E40" s="115">
        <v>189</v>
      </c>
      <c r="F40" s="114">
        <v>149</v>
      </c>
      <c r="G40" s="114">
        <v>173</v>
      </c>
      <c r="H40" s="114">
        <v>133</v>
      </c>
      <c r="I40" s="140">
        <v>174</v>
      </c>
      <c r="J40" s="115">
        <v>15</v>
      </c>
      <c r="K40" s="116">
        <v>8.6206896551724146</v>
      </c>
    </row>
    <row r="41" spans="1:11" ht="14.1" customHeight="1" x14ac:dyDescent="0.2">
      <c r="A41" s="306"/>
      <c r="B41" s="307" t="s">
        <v>261</v>
      </c>
      <c r="C41" s="308"/>
      <c r="D41" s="113">
        <v>4.9618320610687023</v>
      </c>
      <c r="E41" s="115">
        <v>169</v>
      </c>
      <c r="F41" s="114">
        <v>124</v>
      </c>
      <c r="G41" s="114">
        <v>151</v>
      </c>
      <c r="H41" s="114">
        <v>111</v>
      </c>
      <c r="I41" s="140">
        <v>151</v>
      </c>
      <c r="J41" s="115">
        <v>18</v>
      </c>
      <c r="K41" s="116">
        <v>11.920529801324504</v>
      </c>
    </row>
    <row r="42" spans="1:11" ht="14.1" customHeight="1" x14ac:dyDescent="0.2">
      <c r="A42" s="306">
        <v>52</v>
      </c>
      <c r="B42" s="307" t="s">
        <v>262</v>
      </c>
      <c r="C42" s="308"/>
      <c r="D42" s="113">
        <v>4.6682325308279511</v>
      </c>
      <c r="E42" s="115">
        <v>159</v>
      </c>
      <c r="F42" s="114">
        <v>150</v>
      </c>
      <c r="G42" s="114">
        <v>140</v>
      </c>
      <c r="H42" s="114">
        <v>120</v>
      </c>
      <c r="I42" s="140">
        <v>162</v>
      </c>
      <c r="J42" s="115">
        <v>-3</v>
      </c>
      <c r="K42" s="116">
        <v>-1.8518518518518519</v>
      </c>
    </row>
    <row r="43" spans="1:11" ht="14.1" customHeight="1" x14ac:dyDescent="0.2">
      <c r="A43" s="306" t="s">
        <v>263</v>
      </c>
      <c r="B43" s="307" t="s">
        <v>264</v>
      </c>
      <c r="C43" s="308"/>
      <c r="D43" s="113">
        <v>3.787433940105696</v>
      </c>
      <c r="E43" s="115">
        <v>129</v>
      </c>
      <c r="F43" s="114">
        <v>127</v>
      </c>
      <c r="G43" s="114">
        <v>118</v>
      </c>
      <c r="H43" s="114">
        <v>89</v>
      </c>
      <c r="I43" s="140">
        <v>144</v>
      </c>
      <c r="J43" s="115">
        <v>-15</v>
      </c>
      <c r="K43" s="116">
        <v>-10.416666666666666</v>
      </c>
    </row>
    <row r="44" spans="1:11" ht="14.1" customHeight="1" x14ac:dyDescent="0.2">
      <c r="A44" s="306">
        <v>53</v>
      </c>
      <c r="B44" s="307" t="s">
        <v>265</v>
      </c>
      <c r="C44" s="308"/>
      <c r="D44" s="113">
        <v>0.46975924838520261</v>
      </c>
      <c r="E44" s="115">
        <v>16</v>
      </c>
      <c r="F44" s="114">
        <v>37</v>
      </c>
      <c r="G44" s="114">
        <v>47</v>
      </c>
      <c r="H44" s="114">
        <v>10</v>
      </c>
      <c r="I44" s="140">
        <v>25</v>
      </c>
      <c r="J44" s="115">
        <v>-9</v>
      </c>
      <c r="K44" s="116">
        <v>-36</v>
      </c>
    </row>
    <row r="45" spans="1:11" ht="14.1" customHeight="1" x14ac:dyDescent="0.2">
      <c r="A45" s="306" t="s">
        <v>266</v>
      </c>
      <c r="B45" s="307" t="s">
        <v>267</v>
      </c>
      <c r="C45" s="308"/>
      <c r="D45" s="113">
        <v>0.44039929536112743</v>
      </c>
      <c r="E45" s="115">
        <v>15</v>
      </c>
      <c r="F45" s="114">
        <v>34</v>
      </c>
      <c r="G45" s="114">
        <v>47</v>
      </c>
      <c r="H45" s="114">
        <v>10</v>
      </c>
      <c r="I45" s="140">
        <v>22</v>
      </c>
      <c r="J45" s="115">
        <v>-7</v>
      </c>
      <c r="K45" s="116">
        <v>-31.818181818181817</v>
      </c>
    </row>
    <row r="46" spans="1:11" ht="14.1" customHeight="1" x14ac:dyDescent="0.2">
      <c r="A46" s="306">
        <v>54</v>
      </c>
      <c r="B46" s="307" t="s">
        <v>268</v>
      </c>
      <c r="C46" s="308"/>
      <c r="D46" s="113">
        <v>1.9083969465648856</v>
      </c>
      <c r="E46" s="115">
        <v>65</v>
      </c>
      <c r="F46" s="114">
        <v>75</v>
      </c>
      <c r="G46" s="114">
        <v>64</v>
      </c>
      <c r="H46" s="114">
        <v>56</v>
      </c>
      <c r="I46" s="140">
        <v>103</v>
      </c>
      <c r="J46" s="115">
        <v>-38</v>
      </c>
      <c r="K46" s="116">
        <v>-36.893203883495147</v>
      </c>
    </row>
    <row r="47" spans="1:11" ht="14.1" customHeight="1" x14ac:dyDescent="0.2">
      <c r="A47" s="306">
        <v>61</v>
      </c>
      <c r="B47" s="307" t="s">
        <v>269</v>
      </c>
      <c r="C47" s="308"/>
      <c r="D47" s="113">
        <v>2.3781561949500882</v>
      </c>
      <c r="E47" s="115">
        <v>81</v>
      </c>
      <c r="F47" s="114">
        <v>64</v>
      </c>
      <c r="G47" s="114">
        <v>73</v>
      </c>
      <c r="H47" s="114">
        <v>45</v>
      </c>
      <c r="I47" s="140">
        <v>95</v>
      </c>
      <c r="J47" s="115">
        <v>-14</v>
      </c>
      <c r="K47" s="116">
        <v>-14.736842105263158</v>
      </c>
    </row>
    <row r="48" spans="1:11" ht="14.1" customHeight="1" x14ac:dyDescent="0.2">
      <c r="A48" s="306">
        <v>62</v>
      </c>
      <c r="B48" s="307" t="s">
        <v>270</v>
      </c>
      <c r="C48" s="308"/>
      <c r="D48" s="113">
        <v>6.2243100411039345</v>
      </c>
      <c r="E48" s="115">
        <v>212</v>
      </c>
      <c r="F48" s="114">
        <v>230</v>
      </c>
      <c r="G48" s="114">
        <v>275</v>
      </c>
      <c r="H48" s="114">
        <v>177</v>
      </c>
      <c r="I48" s="140">
        <v>271</v>
      </c>
      <c r="J48" s="115">
        <v>-59</v>
      </c>
      <c r="K48" s="116">
        <v>-21.771217712177123</v>
      </c>
    </row>
    <row r="49" spans="1:11" ht="14.1" customHeight="1" x14ac:dyDescent="0.2">
      <c r="A49" s="306">
        <v>63</v>
      </c>
      <c r="B49" s="307" t="s">
        <v>271</v>
      </c>
      <c r="C49" s="308"/>
      <c r="D49" s="113">
        <v>5.842630651790957</v>
      </c>
      <c r="E49" s="115">
        <v>199</v>
      </c>
      <c r="F49" s="114">
        <v>209</v>
      </c>
      <c r="G49" s="114">
        <v>311</v>
      </c>
      <c r="H49" s="114">
        <v>257</v>
      </c>
      <c r="I49" s="140">
        <v>184</v>
      </c>
      <c r="J49" s="115">
        <v>15</v>
      </c>
      <c r="K49" s="116">
        <v>8.1521739130434785</v>
      </c>
    </row>
    <row r="50" spans="1:11" ht="14.1" customHeight="1" x14ac:dyDescent="0.2">
      <c r="A50" s="306" t="s">
        <v>272</v>
      </c>
      <c r="B50" s="307" t="s">
        <v>273</v>
      </c>
      <c r="C50" s="308"/>
      <c r="D50" s="113">
        <v>1.7909571344685848</v>
      </c>
      <c r="E50" s="115">
        <v>61</v>
      </c>
      <c r="F50" s="114">
        <v>64</v>
      </c>
      <c r="G50" s="114">
        <v>60</v>
      </c>
      <c r="H50" s="114">
        <v>62</v>
      </c>
      <c r="I50" s="140">
        <v>54</v>
      </c>
      <c r="J50" s="115">
        <v>7</v>
      </c>
      <c r="K50" s="116">
        <v>12.962962962962964</v>
      </c>
    </row>
    <row r="51" spans="1:11" ht="14.1" customHeight="1" x14ac:dyDescent="0.2">
      <c r="A51" s="306" t="s">
        <v>274</v>
      </c>
      <c r="B51" s="307" t="s">
        <v>275</v>
      </c>
      <c r="C51" s="308"/>
      <c r="D51" s="113">
        <v>3.8167938931297711</v>
      </c>
      <c r="E51" s="115">
        <v>130</v>
      </c>
      <c r="F51" s="114">
        <v>137</v>
      </c>
      <c r="G51" s="114">
        <v>243</v>
      </c>
      <c r="H51" s="114">
        <v>189</v>
      </c>
      <c r="I51" s="140">
        <v>117</v>
      </c>
      <c r="J51" s="115">
        <v>13</v>
      </c>
      <c r="K51" s="116">
        <v>11.111111111111111</v>
      </c>
    </row>
    <row r="52" spans="1:11" ht="14.1" customHeight="1" x14ac:dyDescent="0.2">
      <c r="A52" s="306">
        <v>71</v>
      </c>
      <c r="B52" s="307" t="s">
        <v>276</v>
      </c>
      <c r="C52" s="308"/>
      <c r="D52" s="113">
        <v>8.2501467997651208</v>
      </c>
      <c r="E52" s="115">
        <v>281</v>
      </c>
      <c r="F52" s="114">
        <v>208</v>
      </c>
      <c r="G52" s="114">
        <v>279</v>
      </c>
      <c r="H52" s="114">
        <v>224</v>
      </c>
      <c r="I52" s="140">
        <v>258</v>
      </c>
      <c r="J52" s="115">
        <v>23</v>
      </c>
      <c r="K52" s="116">
        <v>8.9147286821705425</v>
      </c>
    </row>
    <row r="53" spans="1:11" ht="14.1" customHeight="1" x14ac:dyDescent="0.2">
      <c r="A53" s="306" t="s">
        <v>277</v>
      </c>
      <c r="B53" s="307" t="s">
        <v>278</v>
      </c>
      <c r="C53" s="308"/>
      <c r="D53" s="113">
        <v>2.4368761009982385</v>
      </c>
      <c r="E53" s="115">
        <v>83</v>
      </c>
      <c r="F53" s="114">
        <v>80</v>
      </c>
      <c r="G53" s="114">
        <v>117</v>
      </c>
      <c r="H53" s="114">
        <v>76</v>
      </c>
      <c r="I53" s="140">
        <v>66</v>
      </c>
      <c r="J53" s="115">
        <v>17</v>
      </c>
      <c r="K53" s="116">
        <v>25.757575757575758</v>
      </c>
    </row>
    <row r="54" spans="1:11" ht="14.1" customHeight="1" x14ac:dyDescent="0.2">
      <c r="A54" s="306" t="s">
        <v>279</v>
      </c>
      <c r="B54" s="307" t="s">
        <v>280</v>
      </c>
      <c r="C54" s="308"/>
      <c r="D54" s="113">
        <v>4.8443922489724018</v>
      </c>
      <c r="E54" s="115">
        <v>165</v>
      </c>
      <c r="F54" s="114">
        <v>114</v>
      </c>
      <c r="G54" s="114">
        <v>146</v>
      </c>
      <c r="H54" s="114">
        <v>127</v>
      </c>
      <c r="I54" s="140">
        <v>174</v>
      </c>
      <c r="J54" s="115">
        <v>-9</v>
      </c>
      <c r="K54" s="116">
        <v>-5.1724137931034484</v>
      </c>
    </row>
    <row r="55" spans="1:11" ht="14.1" customHeight="1" x14ac:dyDescent="0.2">
      <c r="A55" s="306">
        <v>72</v>
      </c>
      <c r="B55" s="307" t="s">
        <v>281</v>
      </c>
      <c r="C55" s="308"/>
      <c r="D55" s="113">
        <v>2.0845566647093365</v>
      </c>
      <c r="E55" s="115">
        <v>71</v>
      </c>
      <c r="F55" s="114">
        <v>43</v>
      </c>
      <c r="G55" s="114">
        <v>62</v>
      </c>
      <c r="H55" s="114">
        <v>54</v>
      </c>
      <c r="I55" s="140">
        <v>73</v>
      </c>
      <c r="J55" s="115">
        <v>-2</v>
      </c>
      <c r="K55" s="116">
        <v>-2.7397260273972601</v>
      </c>
    </row>
    <row r="56" spans="1:11" ht="14.1" customHeight="1" x14ac:dyDescent="0.2">
      <c r="A56" s="306" t="s">
        <v>282</v>
      </c>
      <c r="B56" s="307" t="s">
        <v>283</v>
      </c>
      <c r="C56" s="308"/>
      <c r="D56" s="113">
        <v>0.55783910745742804</v>
      </c>
      <c r="E56" s="115">
        <v>19</v>
      </c>
      <c r="F56" s="114">
        <v>15</v>
      </c>
      <c r="G56" s="114">
        <v>13</v>
      </c>
      <c r="H56" s="114">
        <v>12</v>
      </c>
      <c r="I56" s="140">
        <v>30</v>
      </c>
      <c r="J56" s="115">
        <v>-11</v>
      </c>
      <c r="K56" s="116">
        <v>-36.666666666666664</v>
      </c>
    </row>
    <row r="57" spans="1:11" ht="14.1" customHeight="1" x14ac:dyDescent="0.2">
      <c r="A57" s="306" t="s">
        <v>284</v>
      </c>
      <c r="B57" s="307" t="s">
        <v>285</v>
      </c>
      <c r="C57" s="308"/>
      <c r="D57" s="113">
        <v>0.91015854374632998</v>
      </c>
      <c r="E57" s="115">
        <v>31</v>
      </c>
      <c r="F57" s="114">
        <v>18</v>
      </c>
      <c r="G57" s="114">
        <v>23</v>
      </c>
      <c r="H57" s="114">
        <v>28</v>
      </c>
      <c r="I57" s="140">
        <v>26</v>
      </c>
      <c r="J57" s="115">
        <v>5</v>
      </c>
      <c r="K57" s="116">
        <v>19.23076923076923</v>
      </c>
    </row>
    <row r="58" spans="1:11" ht="14.1" customHeight="1" x14ac:dyDescent="0.2">
      <c r="A58" s="306">
        <v>73</v>
      </c>
      <c r="B58" s="307" t="s">
        <v>286</v>
      </c>
      <c r="C58" s="308"/>
      <c r="D58" s="113">
        <v>0.73399882560187901</v>
      </c>
      <c r="E58" s="115">
        <v>25</v>
      </c>
      <c r="F58" s="114">
        <v>27</v>
      </c>
      <c r="G58" s="114">
        <v>23</v>
      </c>
      <c r="H58" s="114">
        <v>17</v>
      </c>
      <c r="I58" s="140">
        <v>35</v>
      </c>
      <c r="J58" s="115">
        <v>-10</v>
      </c>
      <c r="K58" s="116">
        <v>-28.571428571428573</v>
      </c>
    </row>
    <row r="59" spans="1:11" ht="14.1" customHeight="1" x14ac:dyDescent="0.2">
      <c r="A59" s="306" t="s">
        <v>287</v>
      </c>
      <c r="B59" s="307" t="s">
        <v>288</v>
      </c>
      <c r="C59" s="308"/>
      <c r="D59" s="113">
        <v>0.52847915443335292</v>
      </c>
      <c r="E59" s="115">
        <v>18</v>
      </c>
      <c r="F59" s="114">
        <v>26</v>
      </c>
      <c r="G59" s="114">
        <v>17</v>
      </c>
      <c r="H59" s="114">
        <v>13</v>
      </c>
      <c r="I59" s="140">
        <v>31</v>
      </c>
      <c r="J59" s="115">
        <v>-13</v>
      </c>
      <c r="K59" s="116">
        <v>-41.935483870967744</v>
      </c>
    </row>
    <row r="60" spans="1:11" ht="14.1" customHeight="1" x14ac:dyDescent="0.2">
      <c r="A60" s="306">
        <v>81</v>
      </c>
      <c r="B60" s="307" t="s">
        <v>289</v>
      </c>
      <c r="C60" s="308"/>
      <c r="D60" s="113">
        <v>5.1379917792131531</v>
      </c>
      <c r="E60" s="115">
        <v>175</v>
      </c>
      <c r="F60" s="114">
        <v>170</v>
      </c>
      <c r="G60" s="114">
        <v>205</v>
      </c>
      <c r="H60" s="114">
        <v>141</v>
      </c>
      <c r="I60" s="140">
        <v>157</v>
      </c>
      <c r="J60" s="115">
        <v>18</v>
      </c>
      <c r="K60" s="116">
        <v>11.464968152866241</v>
      </c>
    </row>
    <row r="61" spans="1:11" ht="14.1" customHeight="1" x14ac:dyDescent="0.2">
      <c r="A61" s="306" t="s">
        <v>290</v>
      </c>
      <c r="B61" s="307" t="s">
        <v>291</v>
      </c>
      <c r="C61" s="308"/>
      <c r="D61" s="113">
        <v>1.6147974163241339</v>
      </c>
      <c r="E61" s="115">
        <v>55</v>
      </c>
      <c r="F61" s="114">
        <v>43</v>
      </c>
      <c r="G61" s="114">
        <v>84</v>
      </c>
      <c r="H61" s="114">
        <v>35</v>
      </c>
      <c r="I61" s="140">
        <v>51</v>
      </c>
      <c r="J61" s="115">
        <v>4</v>
      </c>
      <c r="K61" s="116">
        <v>7.8431372549019605</v>
      </c>
    </row>
    <row r="62" spans="1:11" ht="14.1" customHeight="1" x14ac:dyDescent="0.2">
      <c r="A62" s="306" t="s">
        <v>292</v>
      </c>
      <c r="B62" s="307" t="s">
        <v>293</v>
      </c>
      <c r="C62" s="308"/>
      <c r="D62" s="113">
        <v>1.4973576042278331</v>
      </c>
      <c r="E62" s="115">
        <v>51</v>
      </c>
      <c r="F62" s="114">
        <v>70</v>
      </c>
      <c r="G62" s="114">
        <v>58</v>
      </c>
      <c r="H62" s="114">
        <v>44</v>
      </c>
      <c r="I62" s="140">
        <v>45</v>
      </c>
      <c r="J62" s="115">
        <v>6</v>
      </c>
      <c r="K62" s="116">
        <v>13.333333333333334</v>
      </c>
    </row>
    <row r="63" spans="1:11" ht="14.1" customHeight="1" x14ac:dyDescent="0.2">
      <c r="A63" s="306"/>
      <c r="B63" s="307" t="s">
        <v>294</v>
      </c>
      <c r="C63" s="308"/>
      <c r="D63" s="113">
        <v>1.4092777451556078</v>
      </c>
      <c r="E63" s="115">
        <v>48</v>
      </c>
      <c r="F63" s="114">
        <v>65</v>
      </c>
      <c r="G63" s="114">
        <v>52</v>
      </c>
      <c r="H63" s="114">
        <v>40</v>
      </c>
      <c r="I63" s="140">
        <v>36</v>
      </c>
      <c r="J63" s="115">
        <v>12</v>
      </c>
      <c r="K63" s="116">
        <v>33.333333333333336</v>
      </c>
    </row>
    <row r="64" spans="1:11" ht="14.1" customHeight="1" x14ac:dyDescent="0.2">
      <c r="A64" s="306" t="s">
        <v>295</v>
      </c>
      <c r="B64" s="307" t="s">
        <v>296</v>
      </c>
      <c r="C64" s="308"/>
      <c r="D64" s="113">
        <v>0.46975924838520261</v>
      </c>
      <c r="E64" s="115">
        <v>16</v>
      </c>
      <c r="F64" s="114">
        <v>13</v>
      </c>
      <c r="G64" s="114">
        <v>13</v>
      </c>
      <c r="H64" s="114">
        <v>13</v>
      </c>
      <c r="I64" s="140">
        <v>18</v>
      </c>
      <c r="J64" s="115">
        <v>-2</v>
      </c>
      <c r="K64" s="116">
        <v>-11.111111111111111</v>
      </c>
    </row>
    <row r="65" spans="1:11" ht="14.1" customHeight="1" x14ac:dyDescent="0.2">
      <c r="A65" s="306" t="s">
        <v>297</v>
      </c>
      <c r="B65" s="307" t="s">
        <v>298</v>
      </c>
      <c r="C65" s="308"/>
      <c r="D65" s="113">
        <v>0.96887844979448035</v>
      </c>
      <c r="E65" s="115">
        <v>33</v>
      </c>
      <c r="F65" s="114">
        <v>25</v>
      </c>
      <c r="G65" s="114">
        <v>32</v>
      </c>
      <c r="H65" s="114">
        <v>21</v>
      </c>
      <c r="I65" s="140">
        <v>25</v>
      </c>
      <c r="J65" s="115">
        <v>8</v>
      </c>
      <c r="K65" s="116">
        <v>32</v>
      </c>
    </row>
    <row r="66" spans="1:11" ht="14.1" customHeight="1" x14ac:dyDescent="0.2">
      <c r="A66" s="306">
        <v>82</v>
      </c>
      <c r="B66" s="307" t="s">
        <v>299</v>
      </c>
      <c r="C66" s="308"/>
      <c r="D66" s="113">
        <v>3.0240751614797414</v>
      </c>
      <c r="E66" s="115">
        <v>103</v>
      </c>
      <c r="F66" s="114">
        <v>59</v>
      </c>
      <c r="G66" s="114">
        <v>133</v>
      </c>
      <c r="H66" s="114">
        <v>80</v>
      </c>
      <c r="I66" s="140">
        <v>111</v>
      </c>
      <c r="J66" s="115">
        <v>-8</v>
      </c>
      <c r="K66" s="116">
        <v>-7.2072072072072073</v>
      </c>
    </row>
    <row r="67" spans="1:11" ht="14.1" customHeight="1" x14ac:dyDescent="0.2">
      <c r="A67" s="306" t="s">
        <v>300</v>
      </c>
      <c r="B67" s="307" t="s">
        <v>301</v>
      </c>
      <c r="C67" s="308"/>
      <c r="D67" s="113">
        <v>1.7909571344685848</v>
      </c>
      <c r="E67" s="115">
        <v>61</v>
      </c>
      <c r="F67" s="114">
        <v>50</v>
      </c>
      <c r="G67" s="114">
        <v>87</v>
      </c>
      <c r="H67" s="114">
        <v>55</v>
      </c>
      <c r="I67" s="140">
        <v>87</v>
      </c>
      <c r="J67" s="115">
        <v>-26</v>
      </c>
      <c r="K67" s="116">
        <v>-29.885057471264368</v>
      </c>
    </row>
    <row r="68" spans="1:11" ht="14.1" customHeight="1" x14ac:dyDescent="0.2">
      <c r="A68" s="306" t="s">
        <v>302</v>
      </c>
      <c r="B68" s="307" t="s">
        <v>303</v>
      </c>
      <c r="C68" s="308"/>
      <c r="D68" s="113">
        <v>0.8220786846741045</v>
      </c>
      <c r="E68" s="115">
        <v>28</v>
      </c>
      <c r="F68" s="114">
        <v>5</v>
      </c>
      <c r="G68" s="114">
        <v>32</v>
      </c>
      <c r="H68" s="114">
        <v>16</v>
      </c>
      <c r="I68" s="140">
        <v>20</v>
      </c>
      <c r="J68" s="115">
        <v>8</v>
      </c>
      <c r="K68" s="116">
        <v>40</v>
      </c>
    </row>
    <row r="69" spans="1:11" ht="14.1" customHeight="1" x14ac:dyDescent="0.2">
      <c r="A69" s="306">
        <v>83</v>
      </c>
      <c r="B69" s="307" t="s">
        <v>304</v>
      </c>
      <c r="C69" s="308"/>
      <c r="D69" s="113">
        <v>2.8772753963593658</v>
      </c>
      <c r="E69" s="115">
        <v>98</v>
      </c>
      <c r="F69" s="114">
        <v>87</v>
      </c>
      <c r="G69" s="114">
        <v>269</v>
      </c>
      <c r="H69" s="114">
        <v>85</v>
      </c>
      <c r="I69" s="140">
        <v>107</v>
      </c>
      <c r="J69" s="115">
        <v>-9</v>
      </c>
      <c r="K69" s="116">
        <v>-8.4112149532710276</v>
      </c>
    </row>
    <row r="70" spans="1:11" ht="14.1" customHeight="1" x14ac:dyDescent="0.2">
      <c r="A70" s="306" t="s">
        <v>305</v>
      </c>
      <c r="B70" s="307" t="s">
        <v>306</v>
      </c>
      <c r="C70" s="308"/>
      <c r="D70" s="113">
        <v>1.9377568995889607</v>
      </c>
      <c r="E70" s="115">
        <v>66</v>
      </c>
      <c r="F70" s="114">
        <v>59</v>
      </c>
      <c r="G70" s="114">
        <v>231</v>
      </c>
      <c r="H70" s="114">
        <v>64</v>
      </c>
      <c r="I70" s="140">
        <v>63</v>
      </c>
      <c r="J70" s="115">
        <v>3</v>
      </c>
      <c r="K70" s="116">
        <v>4.7619047619047619</v>
      </c>
    </row>
    <row r="71" spans="1:11" ht="14.1" customHeight="1" x14ac:dyDescent="0.2">
      <c r="A71" s="306"/>
      <c r="B71" s="307" t="s">
        <v>307</v>
      </c>
      <c r="C71" s="308"/>
      <c r="D71" s="113">
        <v>1.4092777451556078</v>
      </c>
      <c r="E71" s="115">
        <v>48</v>
      </c>
      <c r="F71" s="114">
        <v>33</v>
      </c>
      <c r="G71" s="114">
        <v>172</v>
      </c>
      <c r="H71" s="114">
        <v>38</v>
      </c>
      <c r="I71" s="140">
        <v>41</v>
      </c>
      <c r="J71" s="115">
        <v>7</v>
      </c>
      <c r="K71" s="116">
        <v>17.073170731707318</v>
      </c>
    </row>
    <row r="72" spans="1:11" ht="14.1" customHeight="1" x14ac:dyDescent="0.2">
      <c r="A72" s="306">
        <v>84</v>
      </c>
      <c r="B72" s="307" t="s">
        <v>308</v>
      </c>
      <c r="C72" s="308"/>
      <c r="D72" s="113">
        <v>0.41103934233705225</v>
      </c>
      <c r="E72" s="115">
        <v>14</v>
      </c>
      <c r="F72" s="114">
        <v>10</v>
      </c>
      <c r="G72" s="114">
        <v>55</v>
      </c>
      <c r="H72" s="114">
        <v>6</v>
      </c>
      <c r="I72" s="140">
        <v>18</v>
      </c>
      <c r="J72" s="115">
        <v>-4</v>
      </c>
      <c r="K72" s="116">
        <v>-22.222222222222221</v>
      </c>
    </row>
    <row r="73" spans="1:11" ht="14.1" customHeight="1" x14ac:dyDescent="0.2">
      <c r="A73" s="306" t="s">
        <v>309</v>
      </c>
      <c r="B73" s="307" t="s">
        <v>310</v>
      </c>
      <c r="C73" s="308"/>
      <c r="D73" s="113">
        <v>0.14679976512037582</v>
      </c>
      <c r="E73" s="115">
        <v>5</v>
      </c>
      <c r="F73" s="114" t="s">
        <v>513</v>
      </c>
      <c r="G73" s="114">
        <v>37</v>
      </c>
      <c r="H73" s="114" t="s">
        <v>513</v>
      </c>
      <c r="I73" s="140">
        <v>4</v>
      </c>
      <c r="J73" s="115">
        <v>1</v>
      </c>
      <c r="K73" s="116">
        <v>25</v>
      </c>
    </row>
    <row r="74" spans="1:11" ht="14.1" customHeight="1" x14ac:dyDescent="0.2">
      <c r="A74" s="306" t="s">
        <v>311</v>
      </c>
      <c r="B74" s="307" t="s">
        <v>312</v>
      </c>
      <c r="C74" s="308"/>
      <c r="D74" s="113">
        <v>8.8079859072225486E-2</v>
      </c>
      <c r="E74" s="115">
        <v>3</v>
      </c>
      <c r="F74" s="114">
        <v>6</v>
      </c>
      <c r="G74" s="114">
        <v>15</v>
      </c>
      <c r="H74" s="114">
        <v>0</v>
      </c>
      <c r="I74" s="140">
        <v>9</v>
      </c>
      <c r="J74" s="115">
        <v>-6</v>
      </c>
      <c r="K74" s="116">
        <v>-66.666666666666671</v>
      </c>
    </row>
    <row r="75" spans="1:11" ht="14.1" customHeight="1" x14ac:dyDescent="0.2">
      <c r="A75" s="306" t="s">
        <v>313</v>
      </c>
      <c r="B75" s="307" t="s">
        <v>314</v>
      </c>
      <c r="C75" s="308"/>
      <c r="D75" s="113">
        <v>0</v>
      </c>
      <c r="E75" s="115">
        <v>0</v>
      </c>
      <c r="F75" s="114">
        <v>0</v>
      </c>
      <c r="G75" s="114">
        <v>0</v>
      </c>
      <c r="H75" s="114">
        <v>0</v>
      </c>
      <c r="I75" s="140">
        <v>0</v>
      </c>
      <c r="J75" s="115">
        <v>0</v>
      </c>
      <c r="K75" s="116">
        <v>0</v>
      </c>
    </row>
    <row r="76" spans="1:11" ht="14.1" customHeight="1" x14ac:dyDescent="0.2">
      <c r="A76" s="306">
        <v>91</v>
      </c>
      <c r="B76" s="307" t="s">
        <v>315</v>
      </c>
      <c r="C76" s="308"/>
      <c r="D76" s="113">
        <v>0.17615971814445097</v>
      </c>
      <c r="E76" s="115">
        <v>6</v>
      </c>
      <c r="F76" s="114" t="s">
        <v>513</v>
      </c>
      <c r="G76" s="114">
        <v>5</v>
      </c>
      <c r="H76" s="114">
        <v>4</v>
      </c>
      <c r="I76" s="140" t="s">
        <v>513</v>
      </c>
      <c r="J76" s="115" t="s">
        <v>513</v>
      </c>
      <c r="K76" s="116" t="s">
        <v>513</v>
      </c>
    </row>
    <row r="77" spans="1:11" ht="14.1" customHeight="1" x14ac:dyDescent="0.2">
      <c r="A77" s="306">
        <v>92</v>
      </c>
      <c r="B77" s="307" t="s">
        <v>316</v>
      </c>
      <c r="C77" s="308"/>
      <c r="D77" s="113">
        <v>0.76335877862595425</v>
      </c>
      <c r="E77" s="115">
        <v>26</v>
      </c>
      <c r="F77" s="114">
        <v>15</v>
      </c>
      <c r="G77" s="114">
        <v>24</v>
      </c>
      <c r="H77" s="114">
        <v>14</v>
      </c>
      <c r="I77" s="140">
        <v>25</v>
      </c>
      <c r="J77" s="115">
        <v>1</v>
      </c>
      <c r="K77" s="116">
        <v>4</v>
      </c>
    </row>
    <row r="78" spans="1:11" ht="14.1" customHeight="1" x14ac:dyDescent="0.2">
      <c r="A78" s="306">
        <v>93</v>
      </c>
      <c r="B78" s="307" t="s">
        <v>317</v>
      </c>
      <c r="C78" s="308"/>
      <c r="D78" s="113" t="s">
        <v>513</v>
      </c>
      <c r="E78" s="115" t="s">
        <v>513</v>
      </c>
      <c r="F78" s="114" t="s">
        <v>513</v>
      </c>
      <c r="G78" s="114">
        <v>12</v>
      </c>
      <c r="H78" s="114">
        <v>4</v>
      </c>
      <c r="I78" s="140">
        <v>4</v>
      </c>
      <c r="J78" s="115" t="s">
        <v>513</v>
      </c>
      <c r="K78" s="116" t="s">
        <v>513</v>
      </c>
    </row>
    <row r="79" spans="1:11" ht="14.1" customHeight="1" x14ac:dyDescent="0.2">
      <c r="A79" s="306">
        <v>94</v>
      </c>
      <c r="B79" s="307" t="s">
        <v>318</v>
      </c>
      <c r="C79" s="308"/>
      <c r="D79" s="113">
        <v>0.38167938931297712</v>
      </c>
      <c r="E79" s="115">
        <v>13</v>
      </c>
      <c r="F79" s="114">
        <v>52</v>
      </c>
      <c r="G79" s="114">
        <v>11</v>
      </c>
      <c r="H79" s="114">
        <v>5</v>
      </c>
      <c r="I79" s="140">
        <v>6</v>
      </c>
      <c r="J79" s="115">
        <v>7</v>
      </c>
      <c r="K79" s="116">
        <v>116.66666666666667</v>
      </c>
    </row>
    <row r="80" spans="1:11" ht="14.1" customHeight="1" x14ac:dyDescent="0.2">
      <c r="A80" s="306" t="s">
        <v>319</v>
      </c>
      <c r="B80" s="307" t="s">
        <v>320</v>
      </c>
      <c r="C80" s="308"/>
      <c r="D80" s="113">
        <v>0</v>
      </c>
      <c r="E80" s="115">
        <v>0</v>
      </c>
      <c r="F80" s="114">
        <v>0</v>
      </c>
      <c r="G80" s="114" t="s">
        <v>513</v>
      </c>
      <c r="H80" s="114">
        <v>0</v>
      </c>
      <c r="I80" s="140">
        <v>0</v>
      </c>
      <c r="J80" s="115">
        <v>0</v>
      </c>
      <c r="K80" s="116">
        <v>0</v>
      </c>
    </row>
    <row r="81" spans="1:11" ht="14.1" customHeight="1" x14ac:dyDescent="0.2">
      <c r="A81" s="310" t="s">
        <v>321</v>
      </c>
      <c r="B81" s="311" t="s">
        <v>333</v>
      </c>
      <c r="C81" s="312"/>
      <c r="D81" s="125" t="s">
        <v>513</v>
      </c>
      <c r="E81" s="143" t="s">
        <v>513</v>
      </c>
      <c r="F81" s="144">
        <v>11</v>
      </c>
      <c r="G81" s="144" t="s">
        <v>513</v>
      </c>
      <c r="H81" s="144">
        <v>5</v>
      </c>
      <c r="I81" s="145">
        <v>6</v>
      </c>
      <c r="J81" s="143" t="s">
        <v>513</v>
      </c>
      <c r="K81" s="146" t="s">
        <v>513</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4" t="s">
        <v>371</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618" t="s">
        <v>365</v>
      </c>
      <c r="B86" s="618"/>
      <c r="C86" s="618"/>
      <c r="D86" s="618"/>
      <c r="E86" s="618"/>
      <c r="F86" s="618"/>
      <c r="G86" s="618"/>
      <c r="H86" s="618"/>
      <c r="I86" s="618"/>
      <c r="J86" s="618"/>
      <c r="K86" s="618"/>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6">
    <mergeCell ref="A87:K87"/>
    <mergeCell ref="A3:K3"/>
    <mergeCell ref="A4:K4"/>
    <mergeCell ref="A5:E5"/>
    <mergeCell ref="A7:C10"/>
    <mergeCell ref="D7:D10"/>
    <mergeCell ref="E7:I7"/>
    <mergeCell ref="J7:K8"/>
    <mergeCell ref="E8:E9"/>
    <mergeCell ref="F8:F9"/>
    <mergeCell ref="G8:G9"/>
    <mergeCell ref="H8:H9"/>
    <mergeCell ref="I8:I9"/>
    <mergeCell ref="A84:K84"/>
    <mergeCell ref="A85:K85"/>
    <mergeCell ref="A86:K86"/>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9"/>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372</v>
      </c>
      <c r="B3" s="571"/>
      <c r="C3" s="571"/>
      <c r="D3" s="571"/>
      <c r="E3" s="571"/>
      <c r="F3" s="571"/>
      <c r="G3" s="571"/>
      <c r="H3" s="571"/>
      <c r="I3" s="571"/>
      <c r="J3" s="571"/>
      <c r="K3" s="571"/>
    </row>
    <row r="4" spans="1:13" s="94" customFormat="1" ht="12" customHeight="1" x14ac:dyDescent="0.2">
      <c r="A4" s="410" t="s">
        <v>373</v>
      </c>
      <c r="B4" s="411"/>
      <c r="C4" s="411"/>
      <c r="D4" s="411"/>
      <c r="E4" s="411"/>
      <c r="F4" s="411"/>
      <c r="G4" s="411"/>
      <c r="H4" s="411"/>
      <c r="I4" s="411"/>
      <c r="J4" s="411"/>
      <c r="K4" s="411"/>
      <c r="L4" s="411"/>
      <c r="M4" s="411"/>
    </row>
    <row r="5" spans="1:13" s="94" customFormat="1" ht="12" customHeight="1" x14ac:dyDescent="0.2">
      <c r="A5" s="667" t="s">
        <v>374</v>
      </c>
      <c r="B5" s="667"/>
      <c r="C5" s="412"/>
      <c r="D5" s="412"/>
      <c r="E5" s="412"/>
      <c r="F5" s="413"/>
      <c r="G5" s="413"/>
      <c r="H5" s="413"/>
      <c r="I5" s="413"/>
      <c r="J5" s="413"/>
      <c r="K5" s="413"/>
      <c r="L5" s="413"/>
      <c r="M5" s="413"/>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375</v>
      </c>
      <c r="B7" s="668" t="s">
        <v>376</v>
      </c>
      <c r="C7" s="668"/>
      <c r="D7" s="668"/>
      <c r="E7" s="668"/>
      <c r="F7" s="668"/>
      <c r="G7" s="668"/>
      <c r="H7" s="669"/>
      <c r="I7" s="668" t="s">
        <v>377</v>
      </c>
      <c r="J7" s="668"/>
      <c r="K7" s="669"/>
      <c r="L7" s="670" t="s">
        <v>378</v>
      </c>
      <c r="M7" s="671"/>
    </row>
    <row r="8" spans="1:13" ht="23.85" customHeight="1" x14ac:dyDescent="0.2">
      <c r="A8" s="583"/>
      <c r="B8" s="414" t="s">
        <v>104</v>
      </c>
      <c r="C8" s="415" t="s">
        <v>106</v>
      </c>
      <c r="D8" s="415" t="s">
        <v>107</v>
      </c>
      <c r="E8" s="415" t="s">
        <v>379</v>
      </c>
      <c r="F8" s="415" t="s">
        <v>380</v>
      </c>
      <c r="G8" s="415" t="s">
        <v>108</v>
      </c>
      <c r="H8" s="416" t="s">
        <v>381</v>
      </c>
      <c r="I8" s="414" t="s">
        <v>104</v>
      </c>
      <c r="J8" s="414" t="s">
        <v>382</v>
      </c>
      <c r="K8" s="417" t="s">
        <v>383</v>
      </c>
      <c r="L8" s="418" t="s">
        <v>384</v>
      </c>
      <c r="M8" s="419" t="s">
        <v>385</v>
      </c>
    </row>
    <row r="9" spans="1:13" ht="12" customHeight="1" x14ac:dyDescent="0.2">
      <c r="A9" s="584"/>
      <c r="B9" s="100">
        <v>1</v>
      </c>
      <c r="C9" s="100">
        <v>2</v>
      </c>
      <c r="D9" s="100">
        <v>3</v>
      </c>
      <c r="E9" s="100">
        <v>4</v>
      </c>
      <c r="F9" s="100">
        <v>5</v>
      </c>
      <c r="G9" s="100">
        <v>6</v>
      </c>
      <c r="H9" s="100">
        <v>7</v>
      </c>
      <c r="I9" s="100">
        <v>8</v>
      </c>
      <c r="J9" s="100">
        <v>9</v>
      </c>
      <c r="K9" s="420">
        <v>10</v>
      </c>
      <c r="L9" s="421">
        <v>11</v>
      </c>
      <c r="M9" s="421">
        <v>12</v>
      </c>
    </row>
    <row r="10" spans="1:13" ht="15" customHeight="1" x14ac:dyDescent="0.2">
      <c r="A10" s="422" t="s">
        <v>386</v>
      </c>
      <c r="B10" s="115">
        <v>39549</v>
      </c>
      <c r="C10" s="114">
        <v>24006</v>
      </c>
      <c r="D10" s="114">
        <v>15543</v>
      </c>
      <c r="E10" s="114">
        <v>32141</v>
      </c>
      <c r="F10" s="114">
        <v>7092</v>
      </c>
      <c r="G10" s="114">
        <v>6316</v>
      </c>
      <c r="H10" s="114">
        <v>9262</v>
      </c>
      <c r="I10" s="115">
        <v>12666</v>
      </c>
      <c r="J10" s="114">
        <v>8538</v>
      </c>
      <c r="K10" s="114">
        <v>4128</v>
      </c>
      <c r="L10" s="423">
        <v>2743</v>
      </c>
      <c r="M10" s="424">
        <v>2702</v>
      </c>
    </row>
    <row r="11" spans="1:13" ht="11.1" customHeight="1" x14ac:dyDescent="0.2">
      <c r="A11" s="422" t="s">
        <v>387</v>
      </c>
      <c r="B11" s="115">
        <v>40295</v>
      </c>
      <c r="C11" s="114">
        <v>24604</v>
      </c>
      <c r="D11" s="114">
        <v>15691</v>
      </c>
      <c r="E11" s="114">
        <v>32788</v>
      </c>
      <c r="F11" s="114">
        <v>7192</v>
      </c>
      <c r="G11" s="114">
        <v>6239</v>
      </c>
      <c r="H11" s="114">
        <v>9587</v>
      </c>
      <c r="I11" s="115">
        <v>12986</v>
      </c>
      <c r="J11" s="114">
        <v>8621</v>
      </c>
      <c r="K11" s="114">
        <v>4365</v>
      </c>
      <c r="L11" s="423">
        <v>2428</v>
      </c>
      <c r="M11" s="424">
        <v>1772</v>
      </c>
    </row>
    <row r="12" spans="1:13" ht="11.1" customHeight="1" x14ac:dyDescent="0.2">
      <c r="A12" s="422" t="s">
        <v>388</v>
      </c>
      <c r="B12" s="115">
        <v>41240</v>
      </c>
      <c r="C12" s="114">
        <v>25199</v>
      </c>
      <c r="D12" s="114">
        <v>16041</v>
      </c>
      <c r="E12" s="114">
        <v>33547</v>
      </c>
      <c r="F12" s="114">
        <v>7358</v>
      </c>
      <c r="G12" s="114">
        <v>6799</v>
      </c>
      <c r="H12" s="114">
        <v>9783</v>
      </c>
      <c r="I12" s="115">
        <v>12833</v>
      </c>
      <c r="J12" s="114">
        <v>8431</v>
      </c>
      <c r="K12" s="114">
        <v>4402</v>
      </c>
      <c r="L12" s="423">
        <v>3762</v>
      </c>
      <c r="M12" s="424">
        <v>2939</v>
      </c>
    </row>
    <row r="13" spans="1:13" s="110" customFormat="1" ht="11.1" customHeight="1" x14ac:dyDescent="0.2">
      <c r="A13" s="422" t="s">
        <v>389</v>
      </c>
      <c r="B13" s="115">
        <v>40620</v>
      </c>
      <c r="C13" s="114">
        <v>24737</v>
      </c>
      <c r="D13" s="114">
        <v>15883</v>
      </c>
      <c r="E13" s="114">
        <v>32875</v>
      </c>
      <c r="F13" s="114">
        <v>7406</v>
      </c>
      <c r="G13" s="114">
        <v>6542</v>
      </c>
      <c r="H13" s="114">
        <v>9769</v>
      </c>
      <c r="I13" s="115">
        <v>12690</v>
      </c>
      <c r="J13" s="114">
        <v>8416</v>
      </c>
      <c r="K13" s="114">
        <v>4274</v>
      </c>
      <c r="L13" s="423">
        <v>1805</v>
      </c>
      <c r="M13" s="424">
        <v>2518</v>
      </c>
    </row>
    <row r="14" spans="1:13" ht="15" customHeight="1" x14ac:dyDescent="0.2">
      <c r="A14" s="422" t="s">
        <v>390</v>
      </c>
      <c r="B14" s="115">
        <v>41060</v>
      </c>
      <c r="C14" s="114">
        <v>25089</v>
      </c>
      <c r="D14" s="114">
        <v>15971</v>
      </c>
      <c r="E14" s="114">
        <v>32121</v>
      </c>
      <c r="F14" s="114">
        <v>8629</v>
      </c>
      <c r="G14" s="114">
        <v>6412</v>
      </c>
      <c r="H14" s="114">
        <v>10006</v>
      </c>
      <c r="I14" s="115">
        <v>12614</v>
      </c>
      <c r="J14" s="114">
        <v>8285</v>
      </c>
      <c r="K14" s="114">
        <v>4329</v>
      </c>
      <c r="L14" s="423">
        <v>3208</v>
      </c>
      <c r="M14" s="424">
        <v>2792</v>
      </c>
    </row>
    <row r="15" spans="1:13" ht="11.1" customHeight="1" x14ac:dyDescent="0.2">
      <c r="A15" s="422" t="s">
        <v>387</v>
      </c>
      <c r="B15" s="115">
        <v>41711</v>
      </c>
      <c r="C15" s="114">
        <v>25547</v>
      </c>
      <c r="D15" s="114">
        <v>16164</v>
      </c>
      <c r="E15" s="114">
        <v>32422</v>
      </c>
      <c r="F15" s="114">
        <v>8984</v>
      </c>
      <c r="G15" s="114">
        <v>6392</v>
      </c>
      <c r="H15" s="114">
        <v>10357</v>
      </c>
      <c r="I15" s="115">
        <v>12924</v>
      </c>
      <c r="J15" s="114">
        <v>8352</v>
      </c>
      <c r="K15" s="114">
        <v>4572</v>
      </c>
      <c r="L15" s="423">
        <v>2598</v>
      </c>
      <c r="M15" s="424">
        <v>2052</v>
      </c>
    </row>
    <row r="16" spans="1:13" ht="11.1" customHeight="1" x14ac:dyDescent="0.2">
      <c r="A16" s="422" t="s">
        <v>388</v>
      </c>
      <c r="B16" s="115">
        <v>42581</v>
      </c>
      <c r="C16" s="114">
        <v>26125</v>
      </c>
      <c r="D16" s="114">
        <v>16456</v>
      </c>
      <c r="E16" s="114">
        <v>33309</v>
      </c>
      <c r="F16" s="114">
        <v>9114</v>
      </c>
      <c r="G16" s="114">
        <v>7001</v>
      </c>
      <c r="H16" s="114">
        <v>10541</v>
      </c>
      <c r="I16" s="115">
        <v>13066</v>
      </c>
      <c r="J16" s="114">
        <v>8316</v>
      </c>
      <c r="K16" s="114">
        <v>4750</v>
      </c>
      <c r="L16" s="423">
        <v>4314</v>
      </c>
      <c r="M16" s="424">
        <v>3558</v>
      </c>
    </row>
    <row r="17" spans="1:13" s="110" customFormat="1" ht="11.1" customHeight="1" x14ac:dyDescent="0.2">
      <c r="A17" s="422" t="s">
        <v>389</v>
      </c>
      <c r="B17" s="115">
        <v>42287</v>
      </c>
      <c r="C17" s="114">
        <v>25997</v>
      </c>
      <c r="D17" s="114">
        <v>16290</v>
      </c>
      <c r="E17" s="114">
        <v>33269</v>
      </c>
      <c r="F17" s="114">
        <v>8999</v>
      </c>
      <c r="G17" s="114">
        <v>6802</v>
      </c>
      <c r="H17" s="114">
        <v>10617</v>
      </c>
      <c r="I17" s="115">
        <v>13077</v>
      </c>
      <c r="J17" s="114">
        <v>8325</v>
      </c>
      <c r="K17" s="114">
        <v>4752</v>
      </c>
      <c r="L17" s="423">
        <v>2111</v>
      </c>
      <c r="M17" s="424">
        <v>2527</v>
      </c>
    </row>
    <row r="18" spans="1:13" ht="15" customHeight="1" x14ac:dyDescent="0.2">
      <c r="A18" s="422" t="s">
        <v>391</v>
      </c>
      <c r="B18" s="115">
        <v>41319</v>
      </c>
      <c r="C18" s="114">
        <v>25023</v>
      </c>
      <c r="D18" s="114">
        <v>16296</v>
      </c>
      <c r="E18" s="114">
        <v>31927</v>
      </c>
      <c r="F18" s="114">
        <v>9357</v>
      </c>
      <c r="G18" s="114">
        <v>6449</v>
      </c>
      <c r="H18" s="114">
        <v>10583</v>
      </c>
      <c r="I18" s="115">
        <v>12903</v>
      </c>
      <c r="J18" s="114">
        <v>8185</v>
      </c>
      <c r="K18" s="114">
        <v>4718</v>
      </c>
      <c r="L18" s="423">
        <v>3304</v>
      </c>
      <c r="M18" s="424">
        <v>3470</v>
      </c>
    </row>
    <row r="19" spans="1:13" ht="11.1" customHeight="1" x14ac:dyDescent="0.2">
      <c r="A19" s="422" t="s">
        <v>387</v>
      </c>
      <c r="B19" s="115">
        <v>41620</v>
      </c>
      <c r="C19" s="114">
        <v>25128</v>
      </c>
      <c r="D19" s="114">
        <v>16492</v>
      </c>
      <c r="E19" s="114">
        <v>31998</v>
      </c>
      <c r="F19" s="114">
        <v>9594</v>
      </c>
      <c r="G19" s="114">
        <v>6309</v>
      </c>
      <c r="H19" s="114">
        <v>10864</v>
      </c>
      <c r="I19" s="115">
        <v>13222</v>
      </c>
      <c r="J19" s="114">
        <v>8354</v>
      </c>
      <c r="K19" s="114">
        <v>4868</v>
      </c>
      <c r="L19" s="423">
        <v>3052</v>
      </c>
      <c r="M19" s="424">
        <v>2820</v>
      </c>
    </row>
    <row r="20" spans="1:13" ht="11.1" customHeight="1" x14ac:dyDescent="0.2">
      <c r="A20" s="422" t="s">
        <v>388</v>
      </c>
      <c r="B20" s="115">
        <v>42577</v>
      </c>
      <c r="C20" s="114">
        <v>25670</v>
      </c>
      <c r="D20" s="114">
        <v>16907</v>
      </c>
      <c r="E20" s="114">
        <v>32830</v>
      </c>
      <c r="F20" s="114">
        <v>9731</v>
      </c>
      <c r="G20" s="114">
        <v>6929</v>
      </c>
      <c r="H20" s="114">
        <v>11092</v>
      </c>
      <c r="I20" s="115">
        <v>13399</v>
      </c>
      <c r="J20" s="114">
        <v>8407</v>
      </c>
      <c r="K20" s="114">
        <v>4992</v>
      </c>
      <c r="L20" s="423">
        <v>3981</v>
      </c>
      <c r="M20" s="424">
        <v>3208</v>
      </c>
    </row>
    <row r="21" spans="1:13" s="110" customFormat="1" ht="11.1" customHeight="1" x14ac:dyDescent="0.2">
      <c r="A21" s="422" t="s">
        <v>389</v>
      </c>
      <c r="B21" s="115">
        <v>42167</v>
      </c>
      <c r="C21" s="114">
        <v>25382</v>
      </c>
      <c r="D21" s="114">
        <v>16785</v>
      </c>
      <c r="E21" s="114">
        <v>32601</v>
      </c>
      <c r="F21" s="114">
        <v>9559</v>
      </c>
      <c r="G21" s="114">
        <v>6715</v>
      </c>
      <c r="H21" s="114">
        <v>11128</v>
      </c>
      <c r="I21" s="115">
        <v>13367</v>
      </c>
      <c r="J21" s="114">
        <v>8416</v>
      </c>
      <c r="K21" s="114">
        <v>4951</v>
      </c>
      <c r="L21" s="423">
        <v>2014</v>
      </c>
      <c r="M21" s="424">
        <v>2659</v>
      </c>
    </row>
    <row r="22" spans="1:13" ht="15" customHeight="1" x14ac:dyDescent="0.2">
      <c r="A22" s="422" t="s">
        <v>392</v>
      </c>
      <c r="B22" s="115">
        <v>42290</v>
      </c>
      <c r="C22" s="114">
        <v>25415</v>
      </c>
      <c r="D22" s="114">
        <v>16875</v>
      </c>
      <c r="E22" s="114">
        <v>32650</v>
      </c>
      <c r="F22" s="114">
        <v>9607</v>
      </c>
      <c r="G22" s="114">
        <v>6514</v>
      </c>
      <c r="H22" s="114">
        <v>11341</v>
      </c>
      <c r="I22" s="115">
        <v>13079</v>
      </c>
      <c r="J22" s="114">
        <v>8215</v>
      </c>
      <c r="K22" s="114">
        <v>4864</v>
      </c>
      <c r="L22" s="423">
        <v>2701</v>
      </c>
      <c r="M22" s="424">
        <v>2678</v>
      </c>
    </row>
    <row r="23" spans="1:13" ht="11.1" customHeight="1" x14ac:dyDescent="0.2">
      <c r="A23" s="422" t="s">
        <v>387</v>
      </c>
      <c r="B23" s="115">
        <v>42758</v>
      </c>
      <c r="C23" s="114">
        <v>25740</v>
      </c>
      <c r="D23" s="114">
        <v>17018</v>
      </c>
      <c r="E23" s="114">
        <v>32959</v>
      </c>
      <c r="F23" s="114">
        <v>9759</v>
      </c>
      <c r="G23" s="114">
        <v>6461</v>
      </c>
      <c r="H23" s="114">
        <v>11656</v>
      </c>
      <c r="I23" s="115">
        <v>13421</v>
      </c>
      <c r="J23" s="114">
        <v>8362</v>
      </c>
      <c r="K23" s="114">
        <v>5059</v>
      </c>
      <c r="L23" s="423">
        <v>2378</v>
      </c>
      <c r="M23" s="424">
        <v>1991</v>
      </c>
    </row>
    <row r="24" spans="1:13" ht="11.1" customHeight="1" x14ac:dyDescent="0.2">
      <c r="A24" s="422" t="s">
        <v>388</v>
      </c>
      <c r="B24" s="115">
        <v>43624</v>
      </c>
      <c r="C24" s="114">
        <v>26244</v>
      </c>
      <c r="D24" s="114">
        <v>17380</v>
      </c>
      <c r="E24" s="114">
        <v>33376</v>
      </c>
      <c r="F24" s="114">
        <v>9909</v>
      </c>
      <c r="G24" s="114">
        <v>6947</v>
      </c>
      <c r="H24" s="114">
        <v>11808</v>
      </c>
      <c r="I24" s="115">
        <v>13788</v>
      </c>
      <c r="J24" s="114">
        <v>8534</v>
      </c>
      <c r="K24" s="114">
        <v>5254</v>
      </c>
      <c r="L24" s="423">
        <v>4062</v>
      </c>
      <c r="M24" s="424">
        <v>3302</v>
      </c>
    </row>
    <row r="25" spans="1:13" s="110" customFormat="1" ht="11.1" customHeight="1" x14ac:dyDescent="0.2">
      <c r="A25" s="422" t="s">
        <v>389</v>
      </c>
      <c r="B25" s="115">
        <v>43139</v>
      </c>
      <c r="C25" s="114">
        <v>25898</v>
      </c>
      <c r="D25" s="114">
        <v>17241</v>
      </c>
      <c r="E25" s="114">
        <v>32961</v>
      </c>
      <c r="F25" s="114">
        <v>9837</v>
      </c>
      <c r="G25" s="114">
        <v>6755</v>
      </c>
      <c r="H25" s="114">
        <v>11859</v>
      </c>
      <c r="I25" s="115">
        <v>13679</v>
      </c>
      <c r="J25" s="114">
        <v>8544</v>
      </c>
      <c r="K25" s="114">
        <v>5135</v>
      </c>
      <c r="L25" s="423">
        <v>1948</v>
      </c>
      <c r="M25" s="424">
        <v>2448</v>
      </c>
    </row>
    <row r="26" spans="1:13" ht="15" customHeight="1" x14ac:dyDescent="0.2">
      <c r="A26" s="422" t="s">
        <v>393</v>
      </c>
      <c r="B26" s="115">
        <v>43642</v>
      </c>
      <c r="C26" s="114">
        <v>26281</v>
      </c>
      <c r="D26" s="114">
        <v>17361</v>
      </c>
      <c r="E26" s="114">
        <v>33318</v>
      </c>
      <c r="F26" s="114">
        <v>9986</v>
      </c>
      <c r="G26" s="114">
        <v>6619</v>
      </c>
      <c r="H26" s="114">
        <v>12143</v>
      </c>
      <c r="I26" s="115">
        <v>13608</v>
      </c>
      <c r="J26" s="114">
        <v>8467</v>
      </c>
      <c r="K26" s="114">
        <v>5141</v>
      </c>
      <c r="L26" s="423">
        <v>3037</v>
      </c>
      <c r="M26" s="424">
        <v>2596</v>
      </c>
    </row>
    <row r="27" spans="1:13" ht="11.1" customHeight="1" x14ac:dyDescent="0.2">
      <c r="A27" s="422" t="s">
        <v>387</v>
      </c>
      <c r="B27" s="115">
        <v>44241</v>
      </c>
      <c r="C27" s="114">
        <v>26672</v>
      </c>
      <c r="D27" s="114">
        <v>17569</v>
      </c>
      <c r="E27" s="114">
        <v>33737</v>
      </c>
      <c r="F27" s="114">
        <v>10165</v>
      </c>
      <c r="G27" s="114">
        <v>6546</v>
      </c>
      <c r="H27" s="114">
        <v>12534</v>
      </c>
      <c r="I27" s="115">
        <v>13990</v>
      </c>
      <c r="J27" s="114">
        <v>8651</v>
      </c>
      <c r="K27" s="114">
        <v>5339</v>
      </c>
      <c r="L27" s="423">
        <v>2567</v>
      </c>
      <c r="M27" s="424">
        <v>2011</v>
      </c>
    </row>
    <row r="28" spans="1:13" ht="11.1" customHeight="1" x14ac:dyDescent="0.2">
      <c r="A28" s="422" t="s">
        <v>388</v>
      </c>
      <c r="B28" s="115">
        <v>45139</v>
      </c>
      <c r="C28" s="114">
        <v>27220</v>
      </c>
      <c r="D28" s="114">
        <v>17919</v>
      </c>
      <c r="E28" s="114">
        <v>34672</v>
      </c>
      <c r="F28" s="114">
        <v>10326</v>
      </c>
      <c r="G28" s="114">
        <v>7067</v>
      </c>
      <c r="H28" s="114">
        <v>12660</v>
      </c>
      <c r="I28" s="115">
        <v>14070</v>
      </c>
      <c r="J28" s="114">
        <v>8645</v>
      </c>
      <c r="K28" s="114">
        <v>5425</v>
      </c>
      <c r="L28" s="423">
        <v>3989</v>
      </c>
      <c r="M28" s="424">
        <v>3244</v>
      </c>
    </row>
    <row r="29" spans="1:13" s="110" customFormat="1" ht="11.1" customHeight="1" x14ac:dyDescent="0.2">
      <c r="A29" s="422" t="s">
        <v>389</v>
      </c>
      <c r="B29" s="115">
        <v>44702</v>
      </c>
      <c r="C29" s="114">
        <v>26892</v>
      </c>
      <c r="D29" s="114">
        <v>17810</v>
      </c>
      <c r="E29" s="114">
        <v>34376</v>
      </c>
      <c r="F29" s="114">
        <v>10323</v>
      </c>
      <c r="G29" s="114">
        <v>6793</v>
      </c>
      <c r="H29" s="114">
        <v>12677</v>
      </c>
      <c r="I29" s="115">
        <v>14082</v>
      </c>
      <c r="J29" s="114">
        <v>8771</v>
      </c>
      <c r="K29" s="114">
        <v>5311</v>
      </c>
      <c r="L29" s="423">
        <v>2096</v>
      </c>
      <c r="M29" s="424">
        <v>2585</v>
      </c>
    </row>
    <row r="30" spans="1:13" ht="15" customHeight="1" x14ac:dyDescent="0.2">
      <c r="A30" s="422" t="s">
        <v>394</v>
      </c>
      <c r="B30" s="115">
        <v>45067</v>
      </c>
      <c r="C30" s="114">
        <v>27167</v>
      </c>
      <c r="D30" s="114">
        <v>17900</v>
      </c>
      <c r="E30" s="114">
        <v>34501</v>
      </c>
      <c r="F30" s="114">
        <v>10563</v>
      </c>
      <c r="G30" s="114">
        <v>6675</v>
      </c>
      <c r="H30" s="114">
        <v>12902</v>
      </c>
      <c r="I30" s="115">
        <v>13812</v>
      </c>
      <c r="J30" s="114">
        <v>8516</v>
      </c>
      <c r="K30" s="114">
        <v>5296</v>
      </c>
      <c r="L30" s="423">
        <v>3166</v>
      </c>
      <c r="M30" s="424">
        <v>2837</v>
      </c>
    </row>
    <row r="31" spans="1:13" ht="11.1" customHeight="1" x14ac:dyDescent="0.2">
      <c r="A31" s="422" t="s">
        <v>387</v>
      </c>
      <c r="B31" s="115">
        <v>45628</v>
      </c>
      <c r="C31" s="114">
        <v>27579</v>
      </c>
      <c r="D31" s="114">
        <v>18049</v>
      </c>
      <c r="E31" s="114">
        <v>34882</v>
      </c>
      <c r="F31" s="114">
        <v>10745</v>
      </c>
      <c r="G31" s="114">
        <v>6548</v>
      </c>
      <c r="H31" s="114">
        <v>13214</v>
      </c>
      <c r="I31" s="115">
        <v>14017</v>
      </c>
      <c r="J31" s="114">
        <v>8539</v>
      </c>
      <c r="K31" s="114">
        <v>5478</v>
      </c>
      <c r="L31" s="423">
        <v>2785</v>
      </c>
      <c r="M31" s="424">
        <v>2257</v>
      </c>
    </row>
    <row r="32" spans="1:13" ht="11.1" customHeight="1" x14ac:dyDescent="0.2">
      <c r="A32" s="422" t="s">
        <v>388</v>
      </c>
      <c r="B32" s="115">
        <v>46722</v>
      </c>
      <c r="C32" s="114">
        <v>28304</v>
      </c>
      <c r="D32" s="114">
        <v>18418</v>
      </c>
      <c r="E32" s="114">
        <v>35791</v>
      </c>
      <c r="F32" s="114">
        <v>10930</v>
      </c>
      <c r="G32" s="114">
        <v>7194</v>
      </c>
      <c r="H32" s="114">
        <v>13430</v>
      </c>
      <c r="I32" s="115">
        <v>13999</v>
      </c>
      <c r="J32" s="114">
        <v>8411</v>
      </c>
      <c r="K32" s="114">
        <v>5588</v>
      </c>
      <c r="L32" s="423">
        <v>4281</v>
      </c>
      <c r="M32" s="424">
        <v>3336</v>
      </c>
    </row>
    <row r="33" spans="1:13" s="110" customFormat="1" ht="11.1" customHeight="1" x14ac:dyDescent="0.2">
      <c r="A33" s="422" t="s">
        <v>389</v>
      </c>
      <c r="B33" s="115">
        <v>46275</v>
      </c>
      <c r="C33" s="114">
        <v>27934</v>
      </c>
      <c r="D33" s="114">
        <v>18341</v>
      </c>
      <c r="E33" s="114">
        <v>35323</v>
      </c>
      <c r="F33" s="114">
        <v>10950</v>
      </c>
      <c r="G33" s="114">
        <v>6895</v>
      </c>
      <c r="H33" s="114">
        <v>13463</v>
      </c>
      <c r="I33" s="115">
        <v>13894</v>
      </c>
      <c r="J33" s="114">
        <v>8392</v>
      </c>
      <c r="K33" s="114">
        <v>5502</v>
      </c>
      <c r="L33" s="423">
        <v>2128</v>
      </c>
      <c r="M33" s="424">
        <v>2611</v>
      </c>
    </row>
    <row r="34" spans="1:13" ht="15" customHeight="1" x14ac:dyDescent="0.2">
      <c r="A34" s="422" t="s">
        <v>395</v>
      </c>
      <c r="B34" s="115">
        <v>46736</v>
      </c>
      <c r="C34" s="114">
        <v>28259</v>
      </c>
      <c r="D34" s="114">
        <v>18477</v>
      </c>
      <c r="E34" s="114">
        <v>35686</v>
      </c>
      <c r="F34" s="114">
        <v>11049</v>
      </c>
      <c r="G34" s="114">
        <v>6720</v>
      </c>
      <c r="H34" s="114">
        <v>13781</v>
      </c>
      <c r="I34" s="115">
        <v>13863</v>
      </c>
      <c r="J34" s="114">
        <v>8285</v>
      </c>
      <c r="K34" s="114">
        <v>5578</v>
      </c>
      <c r="L34" s="423">
        <v>3409</v>
      </c>
      <c r="M34" s="424">
        <v>2998</v>
      </c>
    </row>
    <row r="35" spans="1:13" ht="11.1" customHeight="1" x14ac:dyDescent="0.2">
      <c r="A35" s="422" t="s">
        <v>387</v>
      </c>
      <c r="B35" s="115">
        <v>47318</v>
      </c>
      <c r="C35" s="114">
        <v>28665</v>
      </c>
      <c r="D35" s="114">
        <v>18653</v>
      </c>
      <c r="E35" s="114">
        <v>36067</v>
      </c>
      <c r="F35" s="114">
        <v>11250</v>
      </c>
      <c r="G35" s="114">
        <v>6622</v>
      </c>
      <c r="H35" s="114">
        <v>14043</v>
      </c>
      <c r="I35" s="115">
        <v>14221</v>
      </c>
      <c r="J35" s="114">
        <v>8429</v>
      </c>
      <c r="K35" s="114">
        <v>5792</v>
      </c>
      <c r="L35" s="423">
        <v>3055</v>
      </c>
      <c r="M35" s="424">
        <v>2521</v>
      </c>
    </row>
    <row r="36" spans="1:13" ht="11.1" customHeight="1" x14ac:dyDescent="0.2">
      <c r="A36" s="422" t="s">
        <v>388</v>
      </c>
      <c r="B36" s="115">
        <v>48484</v>
      </c>
      <c r="C36" s="114">
        <v>29393</v>
      </c>
      <c r="D36" s="114">
        <v>19091</v>
      </c>
      <c r="E36" s="114">
        <v>36958</v>
      </c>
      <c r="F36" s="114">
        <v>11525</v>
      </c>
      <c r="G36" s="114">
        <v>7273</v>
      </c>
      <c r="H36" s="114">
        <v>14324</v>
      </c>
      <c r="I36" s="115">
        <v>14374</v>
      </c>
      <c r="J36" s="114">
        <v>8361</v>
      </c>
      <c r="K36" s="114">
        <v>6013</v>
      </c>
      <c r="L36" s="423">
        <v>5047</v>
      </c>
      <c r="M36" s="424">
        <v>3951</v>
      </c>
    </row>
    <row r="37" spans="1:13" s="110" customFormat="1" ht="11.1" customHeight="1" x14ac:dyDescent="0.2">
      <c r="A37" s="422" t="s">
        <v>389</v>
      </c>
      <c r="B37" s="115">
        <v>48140</v>
      </c>
      <c r="C37" s="114">
        <v>29167</v>
      </c>
      <c r="D37" s="114">
        <v>18973</v>
      </c>
      <c r="E37" s="114">
        <v>36623</v>
      </c>
      <c r="F37" s="114">
        <v>11517</v>
      </c>
      <c r="G37" s="114">
        <v>7012</v>
      </c>
      <c r="H37" s="114">
        <v>14370</v>
      </c>
      <c r="I37" s="115">
        <v>14314</v>
      </c>
      <c r="J37" s="114">
        <v>8310</v>
      </c>
      <c r="K37" s="114">
        <v>6004</v>
      </c>
      <c r="L37" s="423">
        <v>2312</v>
      </c>
      <c r="M37" s="424">
        <v>2733</v>
      </c>
    </row>
    <row r="38" spans="1:13" ht="15" customHeight="1" x14ac:dyDescent="0.2">
      <c r="A38" s="425" t="s">
        <v>396</v>
      </c>
      <c r="B38" s="115">
        <v>48588</v>
      </c>
      <c r="C38" s="114">
        <v>29424</v>
      </c>
      <c r="D38" s="114">
        <v>19164</v>
      </c>
      <c r="E38" s="114">
        <v>36863</v>
      </c>
      <c r="F38" s="114">
        <v>11725</v>
      </c>
      <c r="G38" s="114">
        <v>6936</v>
      </c>
      <c r="H38" s="114">
        <v>14634</v>
      </c>
      <c r="I38" s="115">
        <v>14406</v>
      </c>
      <c r="J38" s="114">
        <v>8327</v>
      </c>
      <c r="K38" s="114">
        <v>6079</v>
      </c>
      <c r="L38" s="423">
        <v>3793</v>
      </c>
      <c r="M38" s="424">
        <v>3412</v>
      </c>
    </row>
    <row r="39" spans="1:13" ht="11.1" customHeight="1" x14ac:dyDescent="0.2">
      <c r="A39" s="422" t="s">
        <v>387</v>
      </c>
      <c r="B39" s="115">
        <v>48994</v>
      </c>
      <c r="C39" s="114">
        <v>29714</v>
      </c>
      <c r="D39" s="114">
        <v>19280</v>
      </c>
      <c r="E39" s="114">
        <v>37086</v>
      </c>
      <c r="F39" s="114">
        <v>11908</v>
      </c>
      <c r="G39" s="114">
        <v>6854</v>
      </c>
      <c r="H39" s="114">
        <v>14927</v>
      </c>
      <c r="I39" s="115">
        <v>14774</v>
      </c>
      <c r="J39" s="114">
        <v>8473</v>
      </c>
      <c r="K39" s="114">
        <v>6301</v>
      </c>
      <c r="L39" s="423">
        <v>2776</v>
      </c>
      <c r="M39" s="424">
        <v>2376</v>
      </c>
    </row>
    <row r="40" spans="1:13" ht="11.1" customHeight="1" x14ac:dyDescent="0.2">
      <c r="A40" s="425" t="s">
        <v>388</v>
      </c>
      <c r="B40" s="115">
        <v>50022</v>
      </c>
      <c r="C40" s="114">
        <v>30334</v>
      </c>
      <c r="D40" s="114">
        <v>19688</v>
      </c>
      <c r="E40" s="114">
        <v>37932</v>
      </c>
      <c r="F40" s="114">
        <v>12090</v>
      </c>
      <c r="G40" s="114">
        <v>7441</v>
      </c>
      <c r="H40" s="114">
        <v>15150</v>
      </c>
      <c r="I40" s="115">
        <v>14862</v>
      </c>
      <c r="J40" s="114">
        <v>8494</v>
      </c>
      <c r="K40" s="114">
        <v>6368</v>
      </c>
      <c r="L40" s="423">
        <v>4532</v>
      </c>
      <c r="M40" s="424">
        <v>3715</v>
      </c>
    </row>
    <row r="41" spans="1:13" s="110" customFormat="1" ht="11.1" customHeight="1" x14ac:dyDescent="0.2">
      <c r="A41" s="422" t="s">
        <v>389</v>
      </c>
      <c r="B41" s="115">
        <v>49831</v>
      </c>
      <c r="C41" s="114">
        <v>30132</v>
      </c>
      <c r="D41" s="114">
        <v>19699</v>
      </c>
      <c r="E41" s="114">
        <v>37695</v>
      </c>
      <c r="F41" s="114">
        <v>12136</v>
      </c>
      <c r="G41" s="114">
        <v>7231</v>
      </c>
      <c r="H41" s="114">
        <v>15254</v>
      </c>
      <c r="I41" s="115">
        <v>14866</v>
      </c>
      <c r="J41" s="114">
        <v>8523</v>
      </c>
      <c r="K41" s="114">
        <v>6343</v>
      </c>
      <c r="L41" s="423">
        <v>2451</v>
      </c>
      <c r="M41" s="424">
        <v>2751</v>
      </c>
    </row>
    <row r="42" spans="1:13" ht="15" customHeight="1" x14ac:dyDescent="0.2">
      <c r="A42" s="422" t="s">
        <v>397</v>
      </c>
      <c r="B42" s="115">
        <v>50408</v>
      </c>
      <c r="C42" s="114">
        <v>30526</v>
      </c>
      <c r="D42" s="114">
        <v>19882</v>
      </c>
      <c r="E42" s="114">
        <v>38141</v>
      </c>
      <c r="F42" s="114">
        <v>12267</v>
      </c>
      <c r="G42" s="114">
        <v>7058</v>
      </c>
      <c r="H42" s="114">
        <v>15559</v>
      </c>
      <c r="I42" s="115">
        <v>14788</v>
      </c>
      <c r="J42" s="114">
        <v>8385</v>
      </c>
      <c r="K42" s="114">
        <v>6403</v>
      </c>
      <c r="L42" s="423">
        <v>3817</v>
      </c>
      <c r="M42" s="424">
        <v>3356</v>
      </c>
    </row>
    <row r="43" spans="1:13" ht="11.1" customHeight="1" x14ac:dyDescent="0.2">
      <c r="A43" s="422" t="s">
        <v>387</v>
      </c>
      <c r="B43" s="115">
        <v>51060</v>
      </c>
      <c r="C43" s="114">
        <v>30976</v>
      </c>
      <c r="D43" s="114">
        <v>20084</v>
      </c>
      <c r="E43" s="114">
        <v>38578</v>
      </c>
      <c r="F43" s="114">
        <v>12482</v>
      </c>
      <c r="G43" s="114">
        <v>6941</v>
      </c>
      <c r="H43" s="114">
        <v>15917</v>
      </c>
      <c r="I43" s="115">
        <v>15111</v>
      </c>
      <c r="J43" s="114">
        <v>8470</v>
      </c>
      <c r="K43" s="114">
        <v>6641</v>
      </c>
      <c r="L43" s="423">
        <v>3317</v>
      </c>
      <c r="M43" s="424">
        <v>2765</v>
      </c>
    </row>
    <row r="44" spans="1:13" ht="11.1" customHeight="1" x14ac:dyDescent="0.2">
      <c r="A44" s="422" t="s">
        <v>388</v>
      </c>
      <c r="B44" s="115">
        <v>52148</v>
      </c>
      <c r="C44" s="114">
        <v>31688</v>
      </c>
      <c r="D44" s="114">
        <v>20460</v>
      </c>
      <c r="E44" s="114">
        <v>39409</v>
      </c>
      <c r="F44" s="114">
        <v>12739</v>
      </c>
      <c r="G44" s="114">
        <v>7538</v>
      </c>
      <c r="H44" s="114">
        <v>16172</v>
      </c>
      <c r="I44" s="115">
        <v>15049</v>
      </c>
      <c r="J44" s="114">
        <v>8355</v>
      </c>
      <c r="K44" s="114">
        <v>6694</v>
      </c>
      <c r="L44" s="423">
        <v>4820</v>
      </c>
      <c r="M44" s="424">
        <v>3925</v>
      </c>
    </row>
    <row r="45" spans="1:13" s="110" customFormat="1" ht="11.1" customHeight="1" x14ac:dyDescent="0.2">
      <c r="A45" s="422" t="s">
        <v>389</v>
      </c>
      <c r="B45" s="115">
        <v>51882</v>
      </c>
      <c r="C45" s="114">
        <v>31406</v>
      </c>
      <c r="D45" s="114">
        <v>20476</v>
      </c>
      <c r="E45" s="114">
        <v>39167</v>
      </c>
      <c r="F45" s="114">
        <v>12715</v>
      </c>
      <c r="G45" s="114">
        <v>7265</v>
      </c>
      <c r="H45" s="114">
        <v>16170</v>
      </c>
      <c r="I45" s="115">
        <v>14949</v>
      </c>
      <c r="J45" s="114">
        <v>8313</v>
      </c>
      <c r="K45" s="114">
        <v>6636</v>
      </c>
      <c r="L45" s="423">
        <v>2637</v>
      </c>
      <c r="M45" s="424">
        <v>2925</v>
      </c>
    </row>
    <row r="46" spans="1:13" ht="15" customHeight="1" x14ac:dyDescent="0.2">
      <c r="A46" s="422" t="s">
        <v>398</v>
      </c>
      <c r="B46" s="115">
        <v>51991</v>
      </c>
      <c r="C46" s="114">
        <v>31515</v>
      </c>
      <c r="D46" s="114">
        <v>20476</v>
      </c>
      <c r="E46" s="114">
        <v>39234</v>
      </c>
      <c r="F46" s="114">
        <v>12757</v>
      </c>
      <c r="G46" s="114">
        <v>7079</v>
      </c>
      <c r="H46" s="114">
        <v>16352</v>
      </c>
      <c r="I46" s="115">
        <v>14879</v>
      </c>
      <c r="J46" s="114">
        <v>8234</v>
      </c>
      <c r="K46" s="114">
        <v>6645</v>
      </c>
      <c r="L46" s="423">
        <v>3553</v>
      </c>
      <c r="M46" s="424">
        <v>3406</v>
      </c>
    </row>
    <row r="47" spans="1:13" ht="11.1" customHeight="1" x14ac:dyDescent="0.2">
      <c r="A47" s="422" t="s">
        <v>387</v>
      </c>
      <c r="B47" s="115">
        <v>52433</v>
      </c>
      <c r="C47" s="114">
        <v>31801</v>
      </c>
      <c r="D47" s="114">
        <v>20632</v>
      </c>
      <c r="E47" s="114">
        <v>39464</v>
      </c>
      <c r="F47" s="114">
        <v>12969</v>
      </c>
      <c r="G47" s="114">
        <v>6958</v>
      </c>
      <c r="H47" s="114">
        <v>16631</v>
      </c>
      <c r="I47" s="115">
        <v>15238</v>
      </c>
      <c r="J47" s="114">
        <v>8336</v>
      </c>
      <c r="K47" s="114">
        <v>6902</v>
      </c>
      <c r="L47" s="423">
        <v>3128</v>
      </c>
      <c r="M47" s="424">
        <v>2776</v>
      </c>
    </row>
    <row r="48" spans="1:13" ht="11.1" customHeight="1" x14ac:dyDescent="0.2">
      <c r="A48" s="422" t="s">
        <v>388</v>
      </c>
      <c r="B48" s="115">
        <v>53415</v>
      </c>
      <c r="C48" s="114">
        <v>32392</v>
      </c>
      <c r="D48" s="114">
        <v>21023</v>
      </c>
      <c r="E48" s="114">
        <v>40151</v>
      </c>
      <c r="F48" s="114">
        <v>13264</v>
      </c>
      <c r="G48" s="114">
        <v>7491</v>
      </c>
      <c r="H48" s="114">
        <v>16855</v>
      </c>
      <c r="I48" s="115">
        <v>15275</v>
      </c>
      <c r="J48" s="114">
        <v>8251</v>
      </c>
      <c r="K48" s="114">
        <v>7024</v>
      </c>
      <c r="L48" s="423">
        <v>4381</v>
      </c>
      <c r="M48" s="424">
        <v>3685</v>
      </c>
    </row>
    <row r="49" spans="1:17" s="110" customFormat="1" ht="11.1" customHeight="1" x14ac:dyDescent="0.2">
      <c r="A49" s="422" t="s">
        <v>389</v>
      </c>
      <c r="B49" s="115">
        <v>52864</v>
      </c>
      <c r="C49" s="114">
        <v>31882</v>
      </c>
      <c r="D49" s="114">
        <v>20982</v>
      </c>
      <c r="E49" s="114">
        <v>39583</v>
      </c>
      <c r="F49" s="114">
        <v>13281</v>
      </c>
      <c r="G49" s="114">
        <v>7221</v>
      </c>
      <c r="H49" s="114">
        <v>16819</v>
      </c>
      <c r="I49" s="115">
        <v>15143</v>
      </c>
      <c r="J49" s="114">
        <v>8201</v>
      </c>
      <c r="K49" s="114">
        <v>6942</v>
      </c>
      <c r="L49" s="423">
        <v>2244</v>
      </c>
      <c r="M49" s="424">
        <v>2809</v>
      </c>
    </row>
    <row r="50" spans="1:17" ht="15" customHeight="1" x14ac:dyDescent="0.2">
      <c r="A50" s="422" t="s">
        <v>399</v>
      </c>
      <c r="B50" s="143">
        <v>52915</v>
      </c>
      <c r="C50" s="144">
        <v>31818</v>
      </c>
      <c r="D50" s="144">
        <v>21097</v>
      </c>
      <c r="E50" s="144">
        <v>39484</v>
      </c>
      <c r="F50" s="144">
        <v>13431</v>
      </c>
      <c r="G50" s="144">
        <v>6985</v>
      </c>
      <c r="H50" s="144">
        <v>16965</v>
      </c>
      <c r="I50" s="143">
        <v>14795</v>
      </c>
      <c r="J50" s="144">
        <v>7994</v>
      </c>
      <c r="K50" s="144">
        <v>6801</v>
      </c>
      <c r="L50" s="426">
        <v>3456</v>
      </c>
      <c r="M50" s="427">
        <v>3406</v>
      </c>
    </row>
    <row r="51" spans="1:17" ht="11.25" customHeight="1" x14ac:dyDescent="0.2">
      <c r="A51" s="428"/>
      <c r="B51" s="429"/>
      <c r="C51" s="430"/>
      <c r="D51" s="430"/>
      <c r="E51" s="430"/>
      <c r="F51" s="430"/>
      <c r="G51" s="430"/>
      <c r="H51" s="430"/>
      <c r="I51" s="430"/>
      <c r="J51" s="431"/>
      <c r="K51" s="269"/>
      <c r="L51" s="430"/>
      <c r="M51" s="432" t="s">
        <v>45</v>
      </c>
    </row>
    <row r="52" spans="1:17" ht="18" customHeight="1" x14ac:dyDescent="0.2">
      <c r="A52" s="659" t="s">
        <v>400</v>
      </c>
      <c r="B52" s="659"/>
      <c r="C52" s="659"/>
      <c r="D52" s="659"/>
      <c r="E52" s="659"/>
      <c r="F52" s="659"/>
      <c r="G52" s="659"/>
      <c r="H52" s="659"/>
      <c r="I52" s="659"/>
      <c r="J52" s="659"/>
      <c r="K52" s="659"/>
      <c r="L52" s="659"/>
      <c r="M52" s="659"/>
    </row>
    <row r="53" spans="1:17" ht="38.1" customHeight="1" x14ac:dyDescent="0.2">
      <c r="A53" s="660" t="s">
        <v>401</v>
      </c>
      <c r="B53" s="660"/>
      <c r="C53" s="660"/>
      <c r="D53" s="660"/>
      <c r="E53" s="660"/>
      <c r="F53" s="660"/>
      <c r="G53" s="660"/>
      <c r="H53" s="660"/>
      <c r="I53" s="660"/>
      <c r="J53" s="660"/>
      <c r="K53" s="660"/>
      <c r="L53" s="660"/>
      <c r="M53" s="660"/>
    </row>
    <row r="54" spans="1:17" s="151" customFormat="1" ht="9" x14ac:dyDescent="0.15">
      <c r="A54" s="661" t="s">
        <v>323</v>
      </c>
      <c r="B54" s="661"/>
      <c r="C54" s="661"/>
      <c r="D54" s="661"/>
      <c r="E54" s="661"/>
      <c r="F54" s="661"/>
      <c r="G54" s="661"/>
      <c r="H54" s="661"/>
      <c r="I54" s="661"/>
      <c r="J54" s="661"/>
      <c r="K54" s="661"/>
      <c r="L54" s="661"/>
      <c r="M54" s="661"/>
    </row>
    <row r="55" spans="1:17" s="151" customFormat="1" ht="20.25" customHeight="1" x14ac:dyDescent="0.15">
      <c r="A55" s="662"/>
      <c r="B55" s="663"/>
      <c r="C55" s="663"/>
      <c r="D55" s="663"/>
      <c r="E55" s="663"/>
      <c r="F55" s="663"/>
      <c r="G55" s="663"/>
      <c r="H55" s="663"/>
      <c r="I55" s="663"/>
      <c r="J55" s="663"/>
      <c r="K55" s="663"/>
      <c r="L55" s="221"/>
      <c r="M55" s="221"/>
    </row>
    <row r="56" spans="1:17" s="151" customFormat="1" ht="18" customHeight="1" x14ac:dyDescent="0.2">
      <c r="A56" s="664" t="s">
        <v>519</v>
      </c>
      <c r="B56" s="665"/>
      <c r="C56" s="665"/>
      <c r="D56" s="665"/>
      <c r="E56" s="665"/>
      <c r="F56" s="665"/>
      <c r="G56" s="665"/>
      <c r="H56" s="665"/>
      <c r="I56" s="665"/>
      <c r="J56" s="665"/>
      <c r="K56" s="665"/>
    </row>
    <row r="57" spans="1:17" s="151" customFormat="1" ht="11.25" customHeight="1" x14ac:dyDescent="0.2">
      <c r="A57" s="666"/>
      <c r="B57" s="666"/>
      <c r="C57" s="666"/>
      <c r="D57" s="666"/>
      <c r="E57" s="666"/>
      <c r="F57" s="666"/>
      <c r="G57" s="666"/>
      <c r="H57" s="666"/>
      <c r="I57" s="666"/>
      <c r="J57" s="666"/>
      <c r="L57" s="219"/>
      <c r="N57" s="219"/>
      <c r="O57" s="219"/>
      <c r="P57" s="219"/>
      <c r="Q57" s="219"/>
    </row>
    <row r="58" spans="1:17" ht="12.75" customHeight="1" x14ac:dyDescent="0.2">
      <c r="A58" s="433"/>
      <c r="B58" s="434"/>
      <c r="C58" s="435"/>
      <c r="D58" s="435"/>
      <c r="E58" s="435"/>
      <c r="F58" s="435"/>
      <c r="G58" s="435"/>
      <c r="H58" s="435"/>
      <c r="I58" s="435"/>
      <c r="J58" s="436"/>
      <c r="L58" s="435"/>
      <c r="N58" s="226"/>
      <c r="O58" s="226"/>
      <c r="P58" s="226"/>
      <c r="Q58" s="226"/>
    </row>
    <row r="59" spans="1:17" ht="12.75" customHeight="1" x14ac:dyDescent="0.2">
      <c r="A59" s="437"/>
      <c r="B59" s="434"/>
      <c r="C59" s="435"/>
      <c r="D59" s="435"/>
      <c r="E59" s="435"/>
      <c r="F59" s="435"/>
      <c r="G59" s="435"/>
      <c r="H59" s="435"/>
      <c r="I59" s="435"/>
      <c r="J59" s="436"/>
      <c r="L59" s="435"/>
    </row>
    <row r="60" spans="1:17" ht="12.75" customHeight="1" x14ac:dyDescent="0.2">
      <c r="A60" s="438"/>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9"/>
    </row>
    <row r="68" spans="1:13" ht="15.95" customHeight="1" x14ac:dyDescent="0.2">
      <c r="A68" s="439"/>
    </row>
    <row r="70" spans="1:13" ht="15.95" customHeight="1" x14ac:dyDescent="0.2">
      <c r="K70" s="440"/>
      <c r="M70" s="440"/>
    </row>
    <row r="71" spans="1:13" ht="15.95" customHeight="1" x14ac:dyDescent="0.2">
      <c r="K71" s="440"/>
      <c r="M71" s="440"/>
    </row>
    <row r="72" spans="1:13" ht="15.95" customHeight="1" x14ac:dyDescent="0.2">
      <c r="A72" s="439"/>
      <c r="K72" s="440"/>
      <c r="M72" s="440"/>
    </row>
    <row r="76" spans="1:13" ht="15.95" customHeight="1" x14ac:dyDescent="0.2">
      <c r="A76" s="439"/>
    </row>
    <row r="80" spans="1:13" ht="15.95" customHeight="1" x14ac:dyDescent="0.2">
      <c r="A80" s="439"/>
    </row>
    <row r="84" spans="1:1" ht="15.95" customHeight="1" x14ac:dyDescent="0.2">
      <c r="A84" s="439"/>
    </row>
    <row r="88" spans="1:1" ht="15.95" customHeight="1" x14ac:dyDescent="0.2">
      <c r="A88" s="439"/>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6" customWidth="1"/>
    <col min="2" max="2" width="78" style="446" customWidth="1"/>
    <col min="3" max="6" width="102.75" style="446" customWidth="1"/>
    <col min="7" max="256" width="11" style="446"/>
    <col min="257" max="257" width="2" style="446" customWidth="1"/>
    <col min="258" max="258" width="78" style="446" customWidth="1"/>
    <col min="259" max="262" width="102.75" style="446" customWidth="1"/>
    <col min="263" max="512" width="11" style="446"/>
    <col min="513" max="513" width="2" style="446" customWidth="1"/>
    <col min="514" max="514" width="78" style="446" customWidth="1"/>
    <col min="515" max="518" width="102.75" style="446" customWidth="1"/>
    <col min="519" max="768" width="11" style="446"/>
    <col min="769" max="769" width="2" style="446" customWidth="1"/>
    <col min="770" max="770" width="78" style="446" customWidth="1"/>
    <col min="771" max="774" width="102.75" style="446" customWidth="1"/>
    <col min="775" max="1024" width="11" style="446"/>
    <col min="1025" max="1025" width="2" style="446" customWidth="1"/>
    <col min="1026" max="1026" width="78" style="446" customWidth="1"/>
    <col min="1027" max="1030" width="102.75" style="446" customWidth="1"/>
    <col min="1031" max="1280" width="11" style="446"/>
    <col min="1281" max="1281" width="2" style="446" customWidth="1"/>
    <col min="1282" max="1282" width="78" style="446" customWidth="1"/>
    <col min="1283" max="1286" width="102.75" style="446" customWidth="1"/>
    <col min="1287" max="1536" width="11" style="446"/>
    <col min="1537" max="1537" width="2" style="446" customWidth="1"/>
    <col min="1538" max="1538" width="78" style="446" customWidth="1"/>
    <col min="1539" max="1542" width="102.75" style="446" customWidth="1"/>
    <col min="1543" max="1792" width="11" style="446"/>
    <col min="1793" max="1793" width="2" style="446" customWidth="1"/>
    <col min="1794" max="1794" width="78" style="446" customWidth="1"/>
    <col min="1795" max="1798" width="102.75" style="446" customWidth="1"/>
    <col min="1799" max="2048" width="11" style="446"/>
    <col min="2049" max="2049" width="2" style="446" customWidth="1"/>
    <col min="2050" max="2050" width="78" style="446" customWidth="1"/>
    <col min="2051" max="2054" width="102.75" style="446" customWidth="1"/>
    <col min="2055" max="2304" width="11" style="446"/>
    <col min="2305" max="2305" width="2" style="446" customWidth="1"/>
    <col min="2306" max="2306" width="78" style="446" customWidth="1"/>
    <col min="2307" max="2310" width="102.75" style="446" customWidth="1"/>
    <col min="2311" max="2560" width="11" style="446"/>
    <col min="2561" max="2561" width="2" style="446" customWidth="1"/>
    <col min="2562" max="2562" width="78" style="446" customWidth="1"/>
    <col min="2563" max="2566" width="102.75" style="446" customWidth="1"/>
    <col min="2567" max="2816" width="11" style="446"/>
    <col min="2817" max="2817" width="2" style="446" customWidth="1"/>
    <col min="2818" max="2818" width="78" style="446" customWidth="1"/>
    <col min="2819" max="2822" width="102.75" style="446" customWidth="1"/>
    <col min="2823" max="3072" width="11" style="446"/>
    <col min="3073" max="3073" width="2" style="446" customWidth="1"/>
    <col min="3074" max="3074" width="78" style="446" customWidth="1"/>
    <col min="3075" max="3078" width="102.75" style="446" customWidth="1"/>
    <col min="3079" max="3328" width="11" style="446"/>
    <col min="3329" max="3329" width="2" style="446" customWidth="1"/>
    <col min="3330" max="3330" width="78" style="446" customWidth="1"/>
    <col min="3331" max="3334" width="102.75" style="446" customWidth="1"/>
    <col min="3335" max="3584" width="11" style="446"/>
    <col min="3585" max="3585" width="2" style="446" customWidth="1"/>
    <col min="3586" max="3586" width="78" style="446" customWidth="1"/>
    <col min="3587" max="3590" width="102.75" style="446" customWidth="1"/>
    <col min="3591" max="3840" width="11" style="446"/>
    <col min="3841" max="3841" width="2" style="446" customWidth="1"/>
    <col min="3842" max="3842" width="78" style="446" customWidth="1"/>
    <col min="3843" max="3846" width="102.75" style="446" customWidth="1"/>
    <col min="3847" max="4096" width="11" style="446"/>
    <col min="4097" max="4097" width="2" style="446" customWidth="1"/>
    <col min="4098" max="4098" width="78" style="446" customWidth="1"/>
    <col min="4099" max="4102" width="102.75" style="446" customWidth="1"/>
    <col min="4103" max="4352" width="11" style="446"/>
    <col min="4353" max="4353" width="2" style="446" customWidth="1"/>
    <col min="4354" max="4354" width="78" style="446" customWidth="1"/>
    <col min="4355" max="4358" width="102.75" style="446" customWidth="1"/>
    <col min="4359" max="4608" width="11" style="446"/>
    <col min="4609" max="4609" width="2" style="446" customWidth="1"/>
    <col min="4610" max="4610" width="78" style="446" customWidth="1"/>
    <col min="4611" max="4614" width="102.75" style="446" customWidth="1"/>
    <col min="4615" max="4864" width="11" style="446"/>
    <col min="4865" max="4865" width="2" style="446" customWidth="1"/>
    <col min="4866" max="4866" width="78" style="446" customWidth="1"/>
    <col min="4867" max="4870" width="102.75" style="446" customWidth="1"/>
    <col min="4871" max="5120" width="11" style="446"/>
    <col min="5121" max="5121" width="2" style="446" customWidth="1"/>
    <col min="5122" max="5122" width="78" style="446" customWidth="1"/>
    <col min="5123" max="5126" width="102.75" style="446" customWidth="1"/>
    <col min="5127" max="5376" width="11" style="446"/>
    <col min="5377" max="5377" width="2" style="446" customWidth="1"/>
    <col min="5378" max="5378" width="78" style="446" customWidth="1"/>
    <col min="5379" max="5382" width="102.75" style="446" customWidth="1"/>
    <col min="5383" max="5632" width="11" style="446"/>
    <col min="5633" max="5633" width="2" style="446" customWidth="1"/>
    <col min="5634" max="5634" width="78" style="446" customWidth="1"/>
    <col min="5635" max="5638" width="102.75" style="446" customWidth="1"/>
    <col min="5639" max="5888" width="11" style="446"/>
    <col min="5889" max="5889" width="2" style="446" customWidth="1"/>
    <col min="5890" max="5890" width="78" style="446" customWidth="1"/>
    <col min="5891" max="5894" width="102.75" style="446" customWidth="1"/>
    <col min="5895" max="6144" width="11" style="446"/>
    <col min="6145" max="6145" width="2" style="446" customWidth="1"/>
    <col min="6146" max="6146" width="78" style="446" customWidth="1"/>
    <col min="6147" max="6150" width="102.75" style="446" customWidth="1"/>
    <col min="6151" max="6400" width="11" style="446"/>
    <col min="6401" max="6401" width="2" style="446" customWidth="1"/>
    <col min="6402" max="6402" width="78" style="446" customWidth="1"/>
    <col min="6403" max="6406" width="102.75" style="446" customWidth="1"/>
    <col min="6407" max="6656" width="11" style="446"/>
    <col min="6657" max="6657" width="2" style="446" customWidth="1"/>
    <col min="6658" max="6658" width="78" style="446" customWidth="1"/>
    <col min="6659" max="6662" width="102.75" style="446" customWidth="1"/>
    <col min="6663" max="6912" width="11" style="446"/>
    <col min="6913" max="6913" width="2" style="446" customWidth="1"/>
    <col min="6914" max="6914" width="78" style="446" customWidth="1"/>
    <col min="6915" max="6918" width="102.75" style="446" customWidth="1"/>
    <col min="6919" max="7168" width="11" style="446"/>
    <col min="7169" max="7169" width="2" style="446" customWidth="1"/>
    <col min="7170" max="7170" width="78" style="446" customWidth="1"/>
    <col min="7171" max="7174" width="102.75" style="446" customWidth="1"/>
    <col min="7175" max="7424" width="11" style="446"/>
    <col min="7425" max="7425" width="2" style="446" customWidth="1"/>
    <col min="7426" max="7426" width="78" style="446" customWidth="1"/>
    <col min="7427" max="7430" width="102.75" style="446" customWidth="1"/>
    <col min="7431" max="7680" width="11" style="446"/>
    <col min="7681" max="7681" width="2" style="446" customWidth="1"/>
    <col min="7682" max="7682" width="78" style="446" customWidth="1"/>
    <col min="7683" max="7686" width="102.75" style="446" customWidth="1"/>
    <col min="7687" max="7936" width="11" style="446"/>
    <col min="7937" max="7937" width="2" style="446" customWidth="1"/>
    <col min="7938" max="7938" width="78" style="446" customWidth="1"/>
    <col min="7939" max="7942" width="102.75" style="446" customWidth="1"/>
    <col min="7943" max="8192" width="11" style="446"/>
    <col min="8193" max="8193" width="2" style="446" customWidth="1"/>
    <col min="8194" max="8194" width="78" style="446" customWidth="1"/>
    <col min="8195" max="8198" width="102.75" style="446" customWidth="1"/>
    <col min="8199" max="8448" width="11" style="446"/>
    <col min="8449" max="8449" width="2" style="446" customWidth="1"/>
    <col min="8450" max="8450" width="78" style="446" customWidth="1"/>
    <col min="8451" max="8454" width="102.75" style="446" customWidth="1"/>
    <col min="8455" max="8704" width="11" style="446"/>
    <col min="8705" max="8705" width="2" style="446" customWidth="1"/>
    <col min="8706" max="8706" width="78" style="446" customWidth="1"/>
    <col min="8707" max="8710" width="102.75" style="446" customWidth="1"/>
    <col min="8711" max="8960" width="11" style="446"/>
    <col min="8961" max="8961" width="2" style="446" customWidth="1"/>
    <col min="8962" max="8962" width="78" style="446" customWidth="1"/>
    <col min="8963" max="8966" width="102.75" style="446" customWidth="1"/>
    <col min="8967" max="9216" width="11" style="446"/>
    <col min="9217" max="9217" width="2" style="446" customWidth="1"/>
    <col min="9218" max="9218" width="78" style="446" customWidth="1"/>
    <col min="9219" max="9222" width="102.75" style="446" customWidth="1"/>
    <col min="9223" max="9472" width="11" style="446"/>
    <col min="9473" max="9473" width="2" style="446" customWidth="1"/>
    <col min="9474" max="9474" width="78" style="446" customWidth="1"/>
    <col min="9475" max="9478" width="102.75" style="446" customWidth="1"/>
    <col min="9479" max="9728" width="11" style="446"/>
    <col min="9729" max="9729" width="2" style="446" customWidth="1"/>
    <col min="9730" max="9730" width="78" style="446" customWidth="1"/>
    <col min="9731" max="9734" width="102.75" style="446" customWidth="1"/>
    <col min="9735" max="9984" width="11" style="446"/>
    <col min="9985" max="9985" width="2" style="446" customWidth="1"/>
    <col min="9986" max="9986" width="78" style="446" customWidth="1"/>
    <col min="9987" max="9990" width="102.75" style="446" customWidth="1"/>
    <col min="9991" max="10240" width="11" style="446"/>
    <col min="10241" max="10241" width="2" style="446" customWidth="1"/>
    <col min="10242" max="10242" width="78" style="446" customWidth="1"/>
    <col min="10243" max="10246" width="102.75" style="446" customWidth="1"/>
    <col min="10247" max="10496" width="11" style="446"/>
    <col min="10497" max="10497" width="2" style="446" customWidth="1"/>
    <col min="10498" max="10498" width="78" style="446" customWidth="1"/>
    <col min="10499" max="10502" width="102.75" style="446" customWidth="1"/>
    <col min="10503" max="10752" width="11" style="446"/>
    <col min="10753" max="10753" width="2" style="446" customWidth="1"/>
    <col min="10754" max="10754" width="78" style="446" customWidth="1"/>
    <col min="10755" max="10758" width="102.75" style="446" customWidth="1"/>
    <col min="10759" max="11008" width="11" style="446"/>
    <col min="11009" max="11009" width="2" style="446" customWidth="1"/>
    <col min="11010" max="11010" width="78" style="446" customWidth="1"/>
    <col min="11011" max="11014" width="102.75" style="446" customWidth="1"/>
    <col min="11015" max="11264" width="11" style="446"/>
    <col min="11265" max="11265" width="2" style="446" customWidth="1"/>
    <col min="11266" max="11266" width="78" style="446" customWidth="1"/>
    <col min="11267" max="11270" width="102.75" style="446" customWidth="1"/>
    <col min="11271" max="11520" width="11" style="446"/>
    <col min="11521" max="11521" width="2" style="446" customWidth="1"/>
    <col min="11522" max="11522" width="78" style="446" customWidth="1"/>
    <col min="11523" max="11526" width="102.75" style="446" customWidth="1"/>
    <col min="11527" max="11776" width="11" style="446"/>
    <col min="11777" max="11777" width="2" style="446" customWidth="1"/>
    <col min="11778" max="11778" width="78" style="446" customWidth="1"/>
    <col min="11779" max="11782" width="102.75" style="446" customWidth="1"/>
    <col min="11783" max="12032" width="11" style="446"/>
    <col min="12033" max="12033" width="2" style="446" customWidth="1"/>
    <col min="12034" max="12034" width="78" style="446" customWidth="1"/>
    <col min="12035" max="12038" width="102.75" style="446" customWidth="1"/>
    <col min="12039" max="12288" width="11" style="446"/>
    <col min="12289" max="12289" width="2" style="446" customWidth="1"/>
    <col min="12290" max="12290" width="78" style="446" customWidth="1"/>
    <col min="12291" max="12294" width="102.75" style="446" customWidth="1"/>
    <col min="12295" max="12544" width="11" style="446"/>
    <col min="12545" max="12545" width="2" style="446" customWidth="1"/>
    <col min="12546" max="12546" width="78" style="446" customWidth="1"/>
    <col min="12547" max="12550" width="102.75" style="446" customWidth="1"/>
    <col min="12551" max="12800" width="11" style="446"/>
    <col min="12801" max="12801" width="2" style="446" customWidth="1"/>
    <col min="12802" max="12802" width="78" style="446" customWidth="1"/>
    <col min="12803" max="12806" width="102.75" style="446" customWidth="1"/>
    <col min="12807" max="13056" width="11" style="446"/>
    <col min="13057" max="13057" width="2" style="446" customWidth="1"/>
    <col min="13058" max="13058" width="78" style="446" customWidth="1"/>
    <col min="13059" max="13062" width="102.75" style="446" customWidth="1"/>
    <col min="13063" max="13312" width="11" style="446"/>
    <col min="13313" max="13313" width="2" style="446" customWidth="1"/>
    <col min="13314" max="13314" width="78" style="446" customWidth="1"/>
    <col min="13315" max="13318" width="102.75" style="446" customWidth="1"/>
    <col min="13319" max="13568" width="11" style="446"/>
    <col min="13569" max="13569" width="2" style="446" customWidth="1"/>
    <col min="13570" max="13570" width="78" style="446" customWidth="1"/>
    <col min="13571" max="13574" width="102.75" style="446" customWidth="1"/>
    <col min="13575" max="13824" width="11" style="446"/>
    <col min="13825" max="13825" width="2" style="446" customWidth="1"/>
    <col min="13826" max="13826" width="78" style="446" customWidth="1"/>
    <col min="13827" max="13830" width="102.75" style="446" customWidth="1"/>
    <col min="13831" max="14080" width="11" style="446"/>
    <col min="14081" max="14081" width="2" style="446" customWidth="1"/>
    <col min="14082" max="14082" width="78" style="446" customWidth="1"/>
    <col min="14083" max="14086" width="102.75" style="446" customWidth="1"/>
    <col min="14087" max="14336" width="11" style="446"/>
    <col min="14337" max="14337" width="2" style="446" customWidth="1"/>
    <col min="14338" max="14338" width="78" style="446" customWidth="1"/>
    <col min="14339" max="14342" width="102.75" style="446" customWidth="1"/>
    <col min="14343" max="14592" width="11" style="446"/>
    <col min="14593" max="14593" width="2" style="446" customWidth="1"/>
    <col min="14594" max="14594" width="78" style="446" customWidth="1"/>
    <col min="14595" max="14598" width="102.75" style="446" customWidth="1"/>
    <col min="14599" max="14848" width="11" style="446"/>
    <col min="14849" max="14849" width="2" style="446" customWidth="1"/>
    <col min="14850" max="14850" width="78" style="446" customWidth="1"/>
    <col min="14851" max="14854" width="102.75" style="446" customWidth="1"/>
    <col min="14855" max="15104" width="11" style="446"/>
    <col min="15105" max="15105" width="2" style="446" customWidth="1"/>
    <col min="15106" max="15106" width="78" style="446" customWidth="1"/>
    <col min="15107" max="15110" width="102.75" style="446" customWidth="1"/>
    <col min="15111" max="15360" width="11" style="446"/>
    <col min="15361" max="15361" width="2" style="446" customWidth="1"/>
    <col min="15362" max="15362" width="78" style="446" customWidth="1"/>
    <col min="15363" max="15366" width="102.75" style="446" customWidth="1"/>
    <col min="15367" max="15616" width="11" style="446"/>
    <col min="15617" max="15617" width="2" style="446" customWidth="1"/>
    <col min="15618" max="15618" width="78" style="446" customWidth="1"/>
    <col min="15619" max="15622" width="102.75" style="446" customWidth="1"/>
    <col min="15623" max="15872" width="11" style="446"/>
    <col min="15873" max="15873" width="2" style="446" customWidth="1"/>
    <col min="15874" max="15874" width="78" style="446" customWidth="1"/>
    <col min="15875" max="15878" width="102.75" style="446" customWidth="1"/>
    <col min="15879" max="16128" width="11" style="446"/>
    <col min="16129" max="16129" width="2" style="446" customWidth="1"/>
    <col min="16130" max="16130" width="78" style="446" customWidth="1"/>
    <col min="16131" max="16134" width="102.75" style="446" customWidth="1"/>
    <col min="16135" max="16384" width="11" style="446"/>
  </cols>
  <sheetData>
    <row r="1" spans="1:2" s="443" customFormat="1" ht="36.75" customHeight="1" x14ac:dyDescent="0.2">
      <c r="A1" s="441"/>
      <c r="B1" s="442" t="s">
        <v>6</v>
      </c>
    </row>
    <row r="2" spans="1:2" s="444" customFormat="1" ht="19.5" customHeight="1" x14ac:dyDescent="0.2">
      <c r="B2" s="445" t="s">
        <v>402</v>
      </c>
    </row>
    <row r="3" spans="1:2" ht="15" x14ac:dyDescent="0.25">
      <c r="B3" s="447" t="s">
        <v>403</v>
      </c>
    </row>
    <row r="5" spans="1:2" ht="29.25" customHeight="1" x14ac:dyDescent="0.2">
      <c r="B5" s="448" t="s">
        <v>404</v>
      </c>
    </row>
    <row r="6" spans="1:2" ht="9.9499999999999993" customHeight="1" x14ac:dyDescent="0.2">
      <c r="B6" s="448"/>
    </row>
    <row r="7" spans="1:2" ht="73.5" customHeight="1" x14ac:dyDescent="0.2">
      <c r="B7" s="448" t="s">
        <v>405</v>
      </c>
    </row>
    <row r="8" spans="1:2" ht="9.9499999999999993" customHeight="1" x14ac:dyDescent="0.2">
      <c r="B8" s="448"/>
    </row>
    <row r="9" spans="1:2" ht="50.25" customHeight="1" x14ac:dyDescent="0.2">
      <c r="B9" s="448" t="s">
        <v>406</v>
      </c>
    </row>
    <row r="10" spans="1:2" ht="9.9499999999999993" customHeight="1" x14ac:dyDescent="0.2">
      <c r="B10" s="448"/>
    </row>
    <row r="11" spans="1:2" ht="79.5" customHeight="1" x14ac:dyDescent="0.2">
      <c r="B11" s="448" t="s">
        <v>407</v>
      </c>
    </row>
    <row r="12" spans="1:2" ht="9.9499999999999993" customHeight="1" x14ac:dyDescent="0.2">
      <c r="B12" s="448"/>
    </row>
    <row r="13" spans="1:2" ht="48.75" customHeight="1" x14ac:dyDescent="0.2">
      <c r="B13" s="448" t="s">
        <v>408</v>
      </c>
    </row>
    <row r="14" spans="1:2" ht="9.9499999999999993" customHeight="1" x14ac:dyDescent="0.2">
      <c r="B14" s="448"/>
    </row>
    <row r="15" spans="1:2" ht="33" customHeight="1" x14ac:dyDescent="0.2">
      <c r="B15" s="448" t="s">
        <v>409</v>
      </c>
    </row>
    <row r="16" spans="1:2" ht="9.9499999999999993" customHeight="1" x14ac:dyDescent="0.2">
      <c r="B16" s="448"/>
    </row>
    <row r="17" spans="2:2" ht="105" customHeight="1" x14ac:dyDescent="0.2">
      <c r="B17" s="448" t="s">
        <v>410</v>
      </c>
    </row>
    <row r="18" spans="2:2" ht="9.9499999999999993" customHeight="1" x14ac:dyDescent="0.2">
      <c r="B18" s="448"/>
    </row>
    <row r="19" spans="2:2" ht="13.5" customHeight="1" x14ac:dyDescent="0.2">
      <c r="B19" s="449" t="s">
        <v>411</v>
      </c>
    </row>
    <row r="20" spans="2:2" ht="40.5" customHeight="1" x14ac:dyDescent="0.2">
      <c r="B20" s="450" t="s">
        <v>412</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3" customWidth="1"/>
    <col min="2" max="2" width="78" style="453" customWidth="1"/>
    <col min="3" max="6" width="11" style="453"/>
    <col min="7" max="7" width="4.125" style="453" customWidth="1"/>
    <col min="8" max="256" width="11" style="453"/>
    <col min="257" max="257" width="1.875" style="453" customWidth="1"/>
    <col min="258" max="258" width="78" style="453" customWidth="1"/>
    <col min="259" max="262" width="11" style="453"/>
    <col min="263" max="263" width="4.125" style="453" customWidth="1"/>
    <col min="264" max="512" width="11" style="453"/>
    <col min="513" max="513" width="1.875" style="453" customWidth="1"/>
    <col min="514" max="514" width="78" style="453" customWidth="1"/>
    <col min="515" max="518" width="11" style="453"/>
    <col min="519" max="519" width="4.125" style="453" customWidth="1"/>
    <col min="520" max="768" width="11" style="453"/>
    <col min="769" max="769" width="1.875" style="453" customWidth="1"/>
    <col min="770" max="770" width="78" style="453" customWidth="1"/>
    <col min="771" max="774" width="11" style="453"/>
    <col min="775" max="775" width="4.125" style="453" customWidth="1"/>
    <col min="776" max="1024" width="11" style="453"/>
    <col min="1025" max="1025" width="1.875" style="453" customWidth="1"/>
    <col min="1026" max="1026" width="78" style="453" customWidth="1"/>
    <col min="1027" max="1030" width="11" style="453"/>
    <col min="1031" max="1031" width="4.125" style="453" customWidth="1"/>
    <col min="1032" max="1280" width="11" style="453"/>
    <col min="1281" max="1281" width="1.875" style="453" customWidth="1"/>
    <col min="1282" max="1282" width="78" style="453" customWidth="1"/>
    <col min="1283" max="1286" width="11" style="453"/>
    <col min="1287" max="1287" width="4.125" style="453" customWidth="1"/>
    <col min="1288" max="1536" width="11" style="453"/>
    <col min="1537" max="1537" width="1.875" style="453" customWidth="1"/>
    <col min="1538" max="1538" width="78" style="453" customWidth="1"/>
    <col min="1539" max="1542" width="11" style="453"/>
    <col min="1543" max="1543" width="4.125" style="453" customWidth="1"/>
    <col min="1544" max="1792" width="11" style="453"/>
    <col min="1793" max="1793" width="1.875" style="453" customWidth="1"/>
    <col min="1794" max="1794" width="78" style="453" customWidth="1"/>
    <col min="1795" max="1798" width="11" style="453"/>
    <col min="1799" max="1799" width="4.125" style="453" customWidth="1"/>
    <col min="1800" max="2048" width="11" style="453"/>
    <col min="2049" max="2049" width="1.875" style="453" customWidth="1"/>
    <col min="2050" max="2050" width="78" style="453" customWidth="1"/>
    <col min="2051" max="2054" width="11" style="453"/>
    <col min="2055" max="2055" width="4.125" style="453" customWidth="1"/>
    <col min="2056" max="2304" width="11" style="453"/>
    <col min="2305" max="2305" width="1.875" style="453" customWidth="1"/>
    <col min="2306" max="2306" width="78" style="453" customWidth="1"/>
    <col min="2307" max="2310" width="11" style="453"/>
    <col min="2311" max="2311" width="4.125" style="453" customWidth="1"/>
    <col min="2312" max="2560" width="11" style="453"/>
    <col min="2561" max="2561" width="1.875" style="453" customWidth="1"/>
    <col min="2562" max="2562" width="78" style="453" customWidth="1"/>
    <col min="2563" max="2566" width="11" style="453"/>
    <col min="2567" max="2567" width="4.125" style="453" customWidth="1"/>
    <col min="2568" max="2816" width="11" style="453"/>
    <col min="2817" max="2817" width="1.875" style="453" customWidth="1"/>
    <col min="2818" max="2818" width="78" style="453" customWidth="1"/>
    <col min="2819" max="2822" width="11" style="453"/>
    <col min="2823" max="2823" width="4.125" style="453" customWidth="1"/>
    <col min="2824" max="3072" width="11" style="453"/>
    <col min="3073" max="3073" width="1.875" style="453" customWidth="1"/>
    <col min="3074" max="3074" width="78" style="453" customWidth="1"/>
    <col min="3075" max="3078" width="11" style="453"/>
    <col min="3079" max="3079" width="4.125" style="453" customWidth="1"/>
    <col min="3080" max="3328" width="11" style="453"/>
    <col min="3329" max="3329" width="1.875" style="453" customWidth="1"/>
    <col min="3330" max="3330" width="78" style="453" customWidth="1"/>
    <col min="3331" max="3334" width="11" style="453"/>
    <col min="3335" max="3335" width="4.125" style="453" customWidth="1"/>
    <col min="3336" max="3584" width="11" style="453"/>
    <col min="3585" max="3585" width="1.875" style="453" customWidth="1"/>
    <col min="3586" max="3586" width="78" style="453" customWidth="1"/>
    <col min="3587" max="3590" width="11" style="453"/>
    <col min="3591" max="3591" width="4.125" style="453" customWidth="1"/>
    <col min="3592" max="3840" width="11" style="453"/>
    <col min="3841" max="3841" width="1.875" style="453" customWidth="1"/>
    <col min="3842" max="3842" width="78" style="453" customWidth="1"/>
    <col min="3843" max="3846" width="11" style="453"/>
    <col min="3847" max="3847" width="4.125" style="453" customWidth="1"/>
    <col min="3848" max="4096" width="11" style="453"/>
    <col min="4097" max="4097" width="1.875" style="453" customWidth="1"/>
    <col min="4098" max="4098" width="78" style="453" customWidth="1"/>
    <col min="4099" max="4102" width="11" style="453"/>
    <col min="4103" max="4103" width="4.125" style="453" customWidth="1"/>
    <col min="4104" max="4352" width="11" style="453"/>
    <col min="4353" max="4353" width="1.875" style="453" customWidth="1"/>
    <col min="4354" max="4354" width="78" style="453" customWidth="1"/>
    <col min="4355" max="4358" width="11" style="453"/>
    <col min="4359" max="4359" width="4.125" style="453" customWidth="1"/>
    <col min="4360" max="4608" width="11" style="453"/>
    <col min="4609" max="4609" width="1.875" style="453" customWidth="1"/>
    <col min="4610" max="4610" width="78" style="453" customWidth="1"/>
    <col min="4611" max="4614" width="11" style="453"/>
    <col min="4615" max="4615" width="4.125" style="453" customWidth="1"/>
    <col min="4616" max="4864" width="11" style="453"/>
    <col min="4865" max="4865" width="1.875" style="453" customWidth="1"/>
    <col min="4866" max="4866" width="78" style="453" customWidth="1"/>
    <col min="4867" max="4870" width="11" style="453"/>
    <col min="4871" max="4871" width="4.125" style="453" customWidth="1"/>
    <col min="4872" max="5120" width="11" style="453"/>
    <col min="5121" max="5121" width="1.875" style="453" customWidth="1"/>
    <col min="5122" max="5122" width="78" style="453" customWidth="1"/>
    <col min="5123" max="5126" width="11" style="453"/>
    <col min="5127" max="5127" width="4.125" style="453" customWidth="1"/>
    <col min="5128" max="5376" width="11" style="453"/>
    <col min="5377" max="5377" width="1.875" style="453" customWidth="1"/>
    <col min="5378" max="5378" width="78" style="453" customWidth="1"/>
    <col min="5379" max="5382" width="11" style="453"/>
    <col min="5383" max="5383" width="4.125" style="453" customWidth="1"/>
    <col min="5384" max="5632" width="11" style="453"/>
    <col min="5633" max="5633" width="1.875" style="453" customWidth="1"/>
    <col min="5634" max="5634" width="78" style="453" customWidth="1"/>
    <col min="5635" max="5638" width="11" style="453"/>
    <col min="5639" max="5639" width="4.125" style="453" customWidth="1"/>
    <col min="5640" max="5888" width="11" style="453"/>
    <col min="5889" max="5889" width="1.875" style="453" customWidth="1"/>
    <col min="5890" max="5890" width="78" style="453" customWidth="1"/>
    <col min="5891" max="5894" width="11" style="453"/>
    <col min="5895" max="5895" width="4.125" style="453" customWidth="1"/>
    <col min="5896" max="6144" width="11" style="453"/>
    <col min="6145" max="6145" width="1.875" style="453" customWidth="1"/>
    <col min="6146" max="6146" width="78" style="453" customWidth="1"/>
    <col min="6147" max="6150" width="11" style="453"/>
    <col min="6151" max="6151" width="4.125" style="453" customWidth="1"/>
    <col min="6152" max="6400" width="11" style="453"/>
    <col min="6401" max="6401" width="1.875" style="453" customWidth="1"/>
    <col min="6402" max="6402" width="78" style="453" customWidth="1"/>
    <col min="6403" max="6406" width="11" style="453"/>
    <col min="6407" max="6407" width="4.125" style="453" customWidth="1"/>
    <col min="6408" max="6656" width="11" style="453"/>
    <col min="6657" max="6657" width="1.875" style="453" customWidth="1"/>
    <col min="6658" max="6658" width="78" style="453" customWidth="1"/>
    <col min="6659" max="6662" width="11" style="453"/>
    <col min="6663" max="6663" width="4.125" style="453" customWidth="1"/>
    <col min="6664" max="6912" width="11" style="453"/>
    <col min="6913" max="6913" width="1.875" style="453" customWidth="1"/>
    <col min="6914" max="6914" width="78" style="453" customWidth="1"/>
    <col min="6915" max="6918" width="11" style="453"/>
    <col min="6919" max="6919" width="4.125" style="453" customWidth="1"/>
    <col min="6920" max="7168" width="11" style="453"/>
    <col min="7169" max="7169" width="1.875" style="453" customWidth="1"/>
    <col min="7170" max="7170" width="78" style="453" customWidth="1"/>
    <col min="7171" max="7174" width="11" style="453"/>
    <col min="7175" max="7175" width="4.125" style="453" customWidth="1"/>
    <col min="7176" max="7424" width="11" style="453"/>
    <col min="7425" max="7425" width="1.875" style="453" customWidth="1"/>
    <col min="7426" max="7426" width="78" style="453" customWidth="1"/>
    <col min="7427" max="7430" width="11" style="453"/>
    <col min="7431" max="7431" width="4.125" style="453" customWidth="1"/>
    <col min="7432" max="7680" width="11" style="453"/>
    <col min="7681" max="7681" width="1.875" style="453" customWidth="1"/>
    <col min="7682" max="7682" width="78" style="453" customWidth="1"/>
    <col min="7683" max="7686" width="11" style="453"/>
    <col min="7687" max="7687" width="4.125" style="453" customWidth="1"/>
    <col min="7688" max="7936" width="11" style="453"/>
    <col min="7937" max="7937" width="1.875" style="453" customWidth="1"/>
    <col min="7938" max="7938" width="78" style="453" customWidth="1"/>
    <col min="7939" max="7942" width="11" style="453"/>
    <col min="7943" max="7943" width="4.125" style="453" customWidth="1"/>
    <col min="7944" max="8192" width="11" style="453"/>
    <col min="8193" max="8193" width="1.875" style="453" customWidth="1"/>
    <col min="8194" max="8194" width="78" style="453" customWidth="1"/>
    <col min="8195" max="8198" width="11" style="453"/>
    <col min="8199" max="8199" width="4.125" style="453" customWidth="1"/>
    <col min="8200" max="8448" width="11" style="453"/>
    <col min="8449" max="8449" width="1.875" style="453" customWidth="1"/>
    <col min="8450" max="8450" width="78" style="453" customWidth="1"/>
    <col min="8451" max="8454" width="11" style="453"/>
    <col min="8455" max="8455" width="4.125" style="453" customWidth="1"/>
    <col min="8456" max="8704" width="11" style="453"/>
    <col min="8705" max="8705" width="1.875" style="453" customWidth="1"/>
    <col min="8706" max="8706" width="78" style="453" customWidth="1"/>
    <col min="8707" max="8710" width="11" style="453"/>
    <col min="8711" max="8711" width="4.125" style="453" customWidth="1"/>
    <col min="8712" max="8960" width="11" style="453"/>
    <col min="8961" max="8961" width="1.875" style="453" customWidth="1"/>
    <col min="8962" max="8962" width="78" style="453" customWidth="1"/>
    <col min="8963" max="8966" width="11" style="453"/>
    <col min="8967" max="8967" width="4.125" style="453" customWidth="1"/>
    <col min="8968" max="9216" width="11" style="453"/>
    <col min="9217" max="9217" width="1.875" style="453" customWidth="1"/>
    <col min="9218" max="9218" width="78" style="453" customWidth="1"/>
    <col min="9219" max="9222" width="11" style="453"/>
    <col min="9223" max="9223" width="4.125" style="453" customWidth="1"/>
    <col min="9224" max="9472" width="11" style="453"/>
    <col min="9473" max="9473" width="1.875" style="453" customWidth="1"/>
    <col min="9474" max="9474" width="78" style="453" customWidth="1"/>
    <col min="9475" max="9478" width="11" style="453"/>
    <col min="9479" max="9479" width="4.125" style="453" customWidth="1"/>
    <col min="9480" max="9728" width="11" style="453"/>
    <col min="9729" max="9729" width="1.875" style="453" customWidth="1"/>
    <col min="9730" max="9730" width="78" style="453" customWidth="1"/>
    <col min="9731" max="9734" width="11" style="453"/>
    <col min="9735" max="9735" width="4.125" style="453" customWidth="1"/>
    <col min="9736" max="9984" width="11" style="453"/>
    <col min="9985" max="9985" width="1.875" style="453" customWidth="1"/>
    <col min="9986" max="9986" width="78" style="453" customWidth="1"/>
    <col min="9987" max="9990" width="11" style="453"/>
    <col min="9991" max="9991" width="4.125" style="453" customWidth="1"/>
    <col min="9992" max="10240" width="11" style="453"/>
    <col min="10241" max="10241" width="1.875" style="453" customWidth="1"/>
    <col min="10242" max="10242" width="78" style="453" customWidth="1"/>
    <col min="10243" max="10246" width="11" style="453"/>
    <col min="10247" max="10247" width="4.125" style="453" customWidth="1"/>
    <col min="10248" max="10496" width="11" style="453"/>
    <col min="10497" max="10497" width="1.875" style="453" customWidth="1"/>
    <col min="10498" max="10498" width="78" style="453" customWidth="1"/>
    <col min="10499" max="10502" width="11" style="453"/>
    <col min="10503" max="10503" width="4.125" style="453" customWidth="1"/>
    <col min="10504" max="10752" width="11" style="453"/>
    <col min="10753" max="10753" width="1.875" style="453" customWidth="1"/>
    <col min="10754" max="10754" width="78" style="453" customWidth="1"/>
    <col min="10755" max="10758" width="11" style="453"/>
    <col min="10759" max="10759" width="4.125" style="453" customWidth="1"/>
    <col min="10760" max="11008" width="11" style="453"/>
    <col min="11009" max="11009" width="1.875" style="453" customWidth="1"/>
    <col min="11010" max="11010" width="78" style="453" customWidth="1"/>
    <col min="11011" max="11014" width="11" style="453"/>
    <col min="11015" max="11015" width="4.125" style="453" customWidth="1"/>
    <col min="11016" max="11264" width="11" style="453"/>
    <col min="11265" max="11265" width="1.875" style="453" customWidth="1"/>
    <col min="11266" max="11266" width="78" style="453" customWidth="1"/>
    <col min="11267" max="11270" width="11" style="453"/>
    <col min="11271" max="11271" width="4.125" style="453" customWidth="1"/>
    <col min="11272" max="11520" width="11" style="453"/>
    <col min="11521" max="11521" width="1.875" style="453" customWidth="1"/>
    <col min="11522" max="11522" width="78" style="453" customWidth="1"/>
    <col min="11523" max="11526" width="11" style="453"/>
    <col min="11527" max="11527" width="4.125" style="453" customWidth="1"/>
    <col min="11528" max="11776" width="11" style="453"/>
    <col min="11777" max="11777" width="1.875" style="453" customWidth="1"/>
    <col min="11778" max="11778" width="78" style="453" customWidth="1"/>
    <col min="11779" max="11782" width="11" style="453"/>
    <col min="11783" max="11783" width="4.125" style="453" customWidth="1"/>
    <col min="11784" max="12032" width="11" style="453"/>
    <col min="12033" max="12033" width="1.875" style="453" customWidth="1"/>
    <col min="12034" max="12034" width="78" style="453" customWidth="1"/>
    <col min="12035" max="12038" width="11" style="453"/>
    <col min="12039" max="12039" width="4.125" style="453" customWidth="1"/>
    <col min="12040" max="12288" width="11" style="453"/>
    <col min="12289" max="12289" width="1.875" style="453" customWidth="1"/>
    <col min="12290" max="12290" width="78" style="453" customWidth="1"/>
    <col min="12291" max="12294" width="11" style="453"/>
    <col min="12295" max="12295" width="4.125" style="453" customWidth="1"/>
    <col min="12296" max="12544" width="11" style="453"/>
    <col min="12545" max="12545" width="1.875" style="453" customWidth="1"/>
    <col min="12546" max="12546" width="78" style="453" customWidth="1"/>
    <col min="12547" max="12550" width="11" style="453"/>
    <col min="12551" max="12551" width="4.125" style="453" customWidth="1"/>
    <col min="12552" max="12800" width="11" style="453"/>
    <col min="12801" max="12801" width="1.875" style="453" customWidth="1"/>
    <col min="12802" max="12802" width="78" style="453" customWidth="1"/>
    <col min="12803" max="12806" width="11" style="453"/>
    <col min="12807" max="12807" width="4.125" style="453" customWidth="1"/>
    <col min="12808" max="13056" width="11" style="453"/>
    <col min="13057" max="13057" width="1.875" style="453" customWidth="1"/>
    <col min="13058" max="13058" width="78" style="453" customWidth="1"/>
    <col min="13059" max="13062" width="11" style="453"/>
    <col min="13063" max="13063" width="4.125" style="453" customWidth="1"/>
    <col min="13064" max="13312" width="11" style="453"/>
    <col min="13313" max="13313" width="1.875" style="453" customWidth="1"/>
    <col min="13314" max="13314" width="78" style="453" customWidth="1"/>
    <col min="13315" max="13318" width="11" style="453"/>
    <col min="13319" max="13319" width="4.125" style="453" customWidth="1"/>
    <col min="13320" max="13568" width="11" style="453"/>
    <col min="13569" max="13569" width="1.875" style="453" customWidth="1"/>
    <col min="13570" max="13570" width="78" style="453" customWidth="1"/>
    <col min="13571" max="13574" width="11" style="453"/>
    <col min="13575" max="13575" width="4.125" style="453" customWidth="1"/>
    <col min="13576" max="13824" width="11" style="453"/>
    <col min="13825" max="13825" width="1.875" style="453" customWidth="1"/>
    <col min="13826" max="13826" width="78" style="453" customWidth="1"/>
    <col min="13827" max="13830" width="11" style="453"/>
    <col min="13831" max="13831" width="4.125" style="453" customWidth="1"/>
    <col min="13832" max="14080" width="11" style="453"/>
    <col min="14081" max="14081" width="1.875" style="453" customWidth="1"/>
    <col min="14082" max="14082" width="78" style="453" customWidth="1"/>
    <col min="14083" max="14086" width="11" style="453"/>
    <col min="14087" max="14087" width="4.125" style="453" customWidth="1"/>
    <col min="14088" max="14336" width="11" style="453"/>
    <col min="14337" max="14337" width="1.875" style="453" customWidth="1"/>
    <col min="14338" max="14338" width="78" style="453" customWidth="1"/>
    <col min="14339" max="14342" width="11" style="453"/>
    <col min="14343" max="14343" width="4.125" style="453" customWidth="1"/>
    <col min="14344" max="14592" width="11" style="453"/>
    <col min="14593" max="14593" width="1.875" style="453" customWidth="1"/>
    <col min="14594" max="14594" width="78" style="453" customWidth="1"/>
    <col min="14595" max="14598" width="11" style="453"/>
    <col min="14599" max="14599" width="4.125" style="453" customWidth="1"/>
    <col min="14600" max="14848" width="11" style="453"/>
    <col min="14849" max="14849" width="1.875" style="453" customWidth="1"/>
    <col min="14850" max="14850" width="78" style="453" customWidth="1"/>
    <col min="14851" max="14854" width="11" style="453"/>
    <col min="14855" max="14855" width="4.125" style="453" customWidth="1"/>
    <col min="14856" max="15104" width="11" style="453"/>
    <col min="15105" max="15105" width="1.875" style="453" customWidth="1"/>
    <col min="15106" max="15106" width="78" style="453" customWidth="1"/>
    <col min="15107" max="15110" width="11" style="453"/>
    <col min="15111" max="15111" width="4.125" style="453" customWidth="1"/>
    <col min="15112" max="15360" width="11" style="453"/>
    <col min="15361" max="15361" width="1.875" style="453" customWidth="1"/>
    <col min="15362" max="15362" width="78" style="453" customWidth="1"/>
    <col min="15363" max="15366" width="11" style="453"/>
    <col min="15367" max="15367" width="4.125" style="453" customWidth="1"/>
    <col min="15368" max="15616" width="11" style="453"/>
    <col min="15617" max="15617" width="1.875" style="453" customWidth="1"/>
    <col min="15618" max="15618" width="78" style="453" customWidth="1"/>
    <col min="15619" max="15622" width="11" style="453"/>
    <col min="15623" max="15623" width="4.125" style="453" customWidth="1"/>
    <col min="15624" max="15872" width="11" style="453"/>
    <col min="15873" max="15873" width="1.875" style="453" customWidth="1"/>
    <col min="15874" max="15874" width="78" style="453" customWidth="1"/>
    <col min="15875" max="15878" width="11" style="453"/>
    <col min="15879" max="15879" width="4.125" style="453" customWidth="1"/>
    <col min="15880" max="16128" width="11" style="453"/>
    <col min="16129" max="16129" width="1.875" style="453" customWidth="1"/>
    <col min="16130" max="16130" width="78" style="453" customWidth="1"/>
    <col min="16131" max="16134" width="11" style="453"/>
    <col min="16135" max="16135" width="4.125" style="453" customWidth="1"/>
    <col min="16136" max="16384" width="11" style="453"/>
  </cols>
  <sheetData>
    <row r="1" spans="1:2" ht="39.75" customHeight="1" x14ac:dyDescent="0.2">
      <c r="A1" s="451"/>
      <c r="B1" s="452" t="s">
        <v>6</v>
      </c>
    </row>
    <row r="2" spans="1:2" ht="25.5" customHeight="1" x14ac:dyDescent="0.2">
      <c r="B2" s="454" t="s">
        <v>402</v>
      </c>
    </row>
    <row r="3" spans="1:2" ht="24.95" customHeight="1" x14ac:dyDescent="0.2">
      <c r="A3" s="455"/>
      <c r="B3" s="456" t="s">
        <v>413</v>
      </c>
    </row>
    <row r="4" spans="1:2" s="446" customFormat="1" ht="12" x14ac:dyDescent="0.2"/>
    <row r="5" spans="1:2" s="446" customFormat="1" ht="139.5" customHeight="1" x14ac:dyDescent="0.2">
      <c r="B5" s="448" t="s">
        <v>414</v>
      </c>
    </row>
    <row r="6" spans="1:2" s="446" customFormat="1" ht="9.9499999999999993" customHeight="1" x14ac:dyDescent="0.2">
      <c r="B6" s="448"/>
    </row>
    <row r="7" spans="1:2" s="446" customFormat="1" ht="222.75" customHeight="1" x14ac:dyDescent="0.2">
      <c r="B7" s="448" t="s">
        <v>415</v>
      </c>
    </row>
    <row r="8" spans="1:2" s="446" customFormat="1" ht="9.9499999999999993" customHeight="1" x14ac:dyDescent="0.2">
      <c r="B8" s="448"/>
    </row>
    <row r="9" spans="1:2" s="446" customFormat="1" ht="61.5" customHeight="1" x14ac:dyDescent="0.2">
      <c r="B9" s="457" t="s">
        <v>416</v>
      </c>
    </row>
    <row r="10" spans="1:2" s="446" customFormat="1" ht="9.9499999999999993" customHeight="1" x14ac:dyDescent="0.2">
      <c r="B10" s="448"/>
    </row>
    <row r="11" spans="1:2" s="446" customFormat="1" ht="152.25" customHeight="1" x14ac:dyDescent="0.2">
      <c r="B11" s="448" t="s">
        <v>417</v>
      </c>
    </row>
    <row r="12" spans="1:2" s="446" customFormat="1" ht="9.9499999999999993" customHeight="1" x14ac:dyDescent="0.2">
      <c r="B12" s="448"/>
    </row>
    <row r="13" spans="1:2" s="446" customFormat="1" ht="96" customHeight="1" x14ac:dyDescent="0.2">
      <c r="B13" s="448" t="s">
        <v>418</v>
      </c>
    </row>
    <row r="14" spans="1:2" s="446" customFormat="1" ht="9.9499999999999993" customHeight="1" x14ac:dyDescent="0.2">
      <c r="B14" s="448"/>
    </row>
    <row r="15" spans="1:2" s="446" customFormat="1" ht="176.25" customHeight="1" x14ac:dyDescent="0.2">
      <c r="B15" s="457" t="s">
        <v>419</v>
      </c>
    </row>
    <row r="16" spans="1:2" s="446" customFormat="1" ht="9.9499999999999993" customHeight="1" x14ac:dyDescent="0.2">
      <c r="B16" s="448"/>
    </row>
    <row r="17" spans="1:6" s="446" customFormat="1" ht="26.25" customHeight="1" x14ac:dyDescent="0.2">
      <c r="B17" s="449" t="s">
        <v>420</v>
      </c>
    </row>
    <row r="18" spans="1:6" s="446" customFormat="1" ht="37.5" customHeight="1" x14ac:dyDescent="0.2">
      <c r="B18" s="450" t="s">
        <v>421</v>
      </c>
    </row>
    <row r="19" spans="1:6" s="446" customFormat="1" ht="12" x14ac:dyDescent="0.2"/>
    <row r="20" spans="1:6" s="446" customFormat="1" ht="12" x14ac:dyDescent="0.2"/>
    <row r="21" spans="1:6" s="446" customFormat="1" ht="12" x14ac:dyDescent="0.2"/>
    <row r="22" spans="1:6" x14ac:dyDescent="0.2">
      <c r="A22" s="455"/>
      <c r="B22" s="455"/>
      <c r="C22" s="455"/>
      <c r="D22" s="455"/>
      <c r="E22" s="455"/>
      <c r="F22" s="455"/>
    </row>
    <row r="23" spans="1:6" x14ac:dyDescent="0.2">
      <c r="A23" s="455"/>
      <c r="B23" s="455"/>
      <c r="C23" s="455"/>
      <c r="D23" s="455"/>
      <c r="E23" s="455"/>
      <c r="F23" s="455"/>
    </row>
    <row r="24" spans="1:6" x14ac:dyDescent="0.2">
      <c r="A24" s="458"/>
      <c r="B24" s="455"/>
      <c r="C24" s="455"/>
      <c r="D24" s="455"/>
      <c r="E24" s="455"/>
      <c r="F24" s="455"/>
    </row>
    <row r="25" spans="1:6" x14ac:dyDescent="0.2">
      <c r="A25" s="459"/>
      <c r="B25" s="455"/>
      <c r="C25" s="455"/>
      <c r="D25" s="455"/>
      <c r="E25" s="455"/>
      <c r="F25" s="455"/>
    </row>
    <row r="26" spans="1:6" x14ac:dyDescent="0.2">
      <c r="A26" s="455"/>
      <c r="B26" s="455"/>
      <c r="C26" s="455"/>
      <c r="D26" s="455"/>
      <c r="E26" s="455"/>
      <c r="F26" s="455"/>
    </row>
    <row r="27" spans="1:6" x14ac:dyDescent="0.2">
      <c r="A27" s="455"/>
      <c r="B27" s="455"/>
      <c r="C27" s="455"/>
      <c r="D27" s="455"/>
      <c r="E27" s="455"/>
      <c r="F27" s="455"/>
    </row>
    <row r="28" spans="1:6" x14ac:dyDescent="0.2">
      <c r="A28" s="455"/>
      <c r="B28" s="455"/>
      <c r="C28" s="455"/>
      <c r="D28" s="455"/>
      <c r="E28" s="455"/>
      <c r="F28" s="455"/>
    </row>
    <row r="29" spans="1:6" x14ac:dyDescent="0.2">
      <c r="A29" s="455"/>
      <c r="B29" s="455"/>
      <c r="C29" s="455"/>
      <c r="D29" s="455"/>
      <c r="E29" s="455"/>
      <c r="F29" s="455"/>
    </row>
    <row r="30" spans="1:6" x14ac:dyDescent="0.2">
      <c r="A30" s="455"/>
      <c r="B30" s="455"/>
      <c r="C30" s="455"/>
      <c r="D30" s="455"/>
      <c r="E30" s="455"/>
      <c r="F30" s="455"/>
    </row>
    <row r="31" spans="1:6" x14ac:dyDescent="0.2">
      <c r="A31" s="455"/>
      <c r="B31" s="455"/>
      <c r="C31" s="455"/>
      <c r="D31" s="455"/>
      <c r="E31" s="455"/>
      <c r="F31" s="455"/>
    </row>
    <row r="32" spans="1:6" x14ac:dyDescent="0.2">
      <c r="A32" s="455"/>
      <c r="B32" s="455"/>
      <c r="C32" s="455"/>
      <c r="D32" s="455"/>
      <c r="E32" s="455"/>
      <c r="F32" s="455"/>
    </row>
    <row r="33" spans="1:10" x14ac:dyDescent="0.2">
      <c r="A33" s="460"/>
      <c r="B33" s="460"/>
      <c r="C33" s="460"/>
      <c r="D33" s="460"/>
      <c r="E33" s="460"/>
      <c r="F33" s="460"/>
    </row>
    <row r="34" spans="1:10" x14ac:dyDescent="0.2">
      <c r="A34" s="455"/>
      <c r="B34" s="455"/>
      <c r="C34" s="455"/>
      <c r="D34" s="455"/>
      <c r="E34" s="455"/>
      <c r="F34" s="455"/>
    </row>
    <row r="35" spans="1:10" x14ac:dyDescent="0.2">
      <c r="A35" s="455"/>
      <c r="B35" s="455"/>
      <c r="C35" s="455"/>
      <c r="D35" s="455"/>
      <c r="E35" s="455"/>
      <c r="F35" s="455"/>
    </row>
    <row r="36" spans="1:10" ht="8.1" customHeight="1" x14ac:dyDescent="0.2">
      <c r="A36" s="455"/>
      <c r="B36" s="455"/>
      <c r="C36" s="455"/>
      <c r="D36" s="455"/>
      <c r="E36" s="455"/>
      <c r="F36" s="455"/>
    </row>
    <row r="37" spans="1:10" ht="13.5" customHeight="1" x14ac:dyDescent="0.2">
      <c r="A37" s="455"/>
      <c r="B37" s="455"/>
      <c r="C37" s="455"/>
      <c r="D37" s="455"/>
      <c r="E37" s="455"/>
      <c r="F37" s="455"/>
    </row>
    <row r="38" spans="1:10" x14ac:dyDescent="0.2">
      <c r="A38" s="455"/>
      <c r="B38" s="455"/>
      <c r="C38" s="455"/>
      <c r="D38" s="455"/>
      <c r="E38" s="455"/>
      <c r="F38" s="455"/>
    </row>
    <row r="39" spans="1:10" x14ac:dyDescent="0.2">
      <c r="A39" s="455"/>
      <c r="B39" s="455"/>
      <c r="C39" s="455"/>
      <c r="D39" s="455"/>
      <c r="E39" s="455"/>
      <c r="F39" s="455"/>
      <c r="J39" s="461"/>
    </row>
    <row r="40" spans="1:10" x14ac:dyDescent="0.2">
      <c r="A40" s="455"/>
      <c r="B40" s="455"/>
      <c r="C40" s="455"/>
      <c r="D40" s="455"/>
      <c r="E40" s="455"/>
      <c r="F40" s="455"/>
    </row>
    <row r="41" spans="1:10" x14ac:dyDescent="0.2">
      <c r="A41" s="455"/>
      <c r="B41" s="455"/>
      <c r="C41" s="455"/>
      <c r="D41" s="455"/>
      <c r="E41" s="455"/>
      <c r="F41" s="455"/>
    </row>
    <row r="42" spans="1:10" x14ac:dyDescent="0.2">
      <c r="A42" s="455"/>
      <c r="B42" s="455"/>
      <c r="C42" s="455"/>
      <c r="D42" s="455"/>
      <c r="E42" s="455"/>
      <c r="F42" s="455"/>
    </row>
    <row r="43" spans="1:10" ht="33" customHeight="1" x14ac:dyDescent="0.2">
      <c r="A43" s="455"/>
      <c r="B43" s="455"/>
      <c r="C43" s="455"/>
      <c r="D43" s="455"/>
      <c r="E43" s="455"/>
      <c r="F43" s="455"/>
    </row>
    <row r="44" spans="1:10" ht="16.5" customHeight="1" x14ac:dyDescent="0.2">
      <c r="A44" s="455"/>
      <c r="B44" s="455"/>
      <c r="C44" s="455"/>
      <c r="D44" s="455"/>
      <c r="E44" s="455"/>
      <c r="F44" s="455"/>
    </row>
    <row r="45" spans="1:10" x14ac:dyDescent="0.2">
      <c r="A45" s="455"/>
      <c r="B45" s="455"/>
      <c r="C45" s="455"/>
      <c r="D45" s="455"/>
      <c r="E45" s="455"/>
      <c r="F45" s="455"/>
    </row>
    <row r="46" spans="1:10" x14ac:dyDescent="0.2">
      <c r="A46" s="455"/>
      <c r="B46" s="455"/>
      <c r="C46" s="455"/>
      <c r="D46" s="455"/>
      <c r="E46" s="455"/>
      <c r="F46" s="455"/>
    </row>
    <row r="47" spans="1:10" x14ac:dyDescent="0.2">
      <c r="A47" s="455"/>
      <c r="B47" s="455"/>
      <c r="C47" s="455"/>
      <c r="D47" s="455"/>
      <c r="E47" s="455"/>
      <c r="F47" s="455"/>
    </row>
    <row r="48" spans="1:10" x14ac:dyDescent="0.2">
      <c r="A48" s="455"/>
      <c r="B48" s="455"/>
      <c r="C48" s="455"/>
      <c r="D48" s="455"/>
      <c r="E48" s="455"/>
      <c r="F48" s="455"/>
    </row>
    <row r="49" spans="1:6" x14ac:dyDescent="0.2">
      <c r="A49" s="455"/>
      <c r="B49" s="455"/>
      <c r="C49" s="455"/>
      <c r="D49" s="455"/>
      <c r="E49" s="455"/>
      <c r="F49" s="455"/>
    </row>
    <row r="50" spans="1:6" x14ac:dyDescent="0.2">
      <c r="A50" s="455"/>
      <c r="B50" s="455"/>
      <c r="C50" s="455"/>
      <c r="D50" s="455"/>
      <c r="E50" s="455"/>
      <c r="F50" s="455"/>
    </row>
    <row r="51" spans="1:6" x14ac:dyDescent="0.2">
      <c r="A51" s="455"/>
      <c r="B51" s="455"/>
      <c r="C51" s="455"/>
      <c r="D51" s="455"/>
      <c r="E51" s="455"/>
      <c r="F51" s="455"/>
    </row>
    <row r="52" spans="1:6" x14ac:dyDescent="0.2">
      <c r="A52" s="455"/>
      <c r="B52" s="455"/>
      <c r="C52" s="455"/>
      <c r="D52" s="455"/>
      <c r="E52" s="455"/>
      <c r="F52" s="455"/>
    </row>
    <row r="53" spans="1:6" x14ac:dyDescent="0.2">
      <c r="A53" s="455"/>
      <c r="B53" s="455"/>
      <c r="C53" s="455"/>
      <c r="D53" s="455"/>
      <c r="E53" s="455"/>
      <c r="F53" s="455"/>
    </row>
    <row r="54" spans="1:6" x14ac:dyDescent="0.2">
      <c r="A54" s="455"/>
      <c r="B54" s="455"/>
      <c r="C54" s="455"/>
      <c r="D54" s="455"/>
      <c r="E54" s="455"/>
      <c r="F54" s="455"/>
    </row>
    <row r="55" spans="1:6" x14ac:dyDescent="0.2">
      <c r="A55" s="455"/>
      <c r="B55" s="455"/>
      <c r="C55" s="455"/>
      <c r="D55" s="455"/>
      <c r="E55" s="455"/>
      <c r="F55" s="455"/>
    </row>
    <row r="56" spans="1:6" x14ac:dyDescent="0.2">
      <c r="A56" s="455"/>
      <c r="B56" s="455"/>
      <c r="C56" s="455"/>
      <c r="D56" s="455"/>
      <c r="E56" s="455"/>
      <c r="F56" s="455"/>
    </row>
    <row r="57" spans="1:6" x14ac:dyDescent="0.2">
      <c r="A57" s="455"/>
      <c r="B57" s="455"/>
      <c r="C57" s="455"/>
      <c r="D57" s="455"/>
      <c r="E57" s="455"/>
      <c r="F57" s="455"/>
    </row>
    <row r="58" spans="1:6" x14ac:dyDescent="0.2">
      <c r="A58" s="455"/>
      <c r="B58" s="455"/>
      <c r="C58" s="455"/>
      <c r="D58" s="455"/>
      <c r="E58" s="455"/>
      <c r="F58" s="455"/>
    </row>
    <row r="59" spans="1:6" x14ac:dyDescent="0.2">
      <c r="A59" s="455"/>
      <c r="B59" s="455"/>
      <c r="C59" s="455"/>
      <c r="D59" s="455"/>
      <c r="E59" s="455"/>
      <c r="F59" s="455"/>
    </row>
    <row r="60" spans="1:6" x14ac:dyDescent="0.2">
      <c r="A60" s="455"/>
      <c r="B60" s="455"/>
      <c r="C60" s="455"/>
      <c r="D60" s="455"/>
      <c r="E60" s="455"/>
      <c r="F60" s="455"/>
    </row>
    <row r="61" spans="1:6" x14ac:dyDescent="0.2">
      <c r="A61" s="455"/>
      <c r="B61" s="455"/>
      <c r="C61" s="455"/>
      <c r="D61" s="455"/>
      <c r="E61" s="455"/>
      <c r="F61" s="455"/>
    </row>
    <row r="62" spans="1:6" x14ac:dyDescent="0.2">
      <c r="A62" s="455"/>
      <c r="B62" s="455"/>
      <c r="C62" s="455"/>
      <c r="D62" s="455"/>
      <c r="E62" s="455"/>
      <c r="F62" s="455"/>
    </row>
    <row r="63" spans="1:6" x14ac:dyDescent="0.2">
      <c r="A63" s="455"/>
      <c r="B63" s="455"/>
      <c r="C63" s="455"/>
      <c r="D63" s="455"/>
      <c r="E63" s="455"/>
      <c r="F63" s="455"/>
    </row>
    <row r="64" spans="1:6" x14ac:dyDescent="0.2">
      <c r="A64" s="455"/>
      <c r="B64" s="455"/>
      <c r="C64" s="455"/>
      <c r="D64" s="455"/>
      <c r="E64" s="455"/>
      <c r="F64" s="455"/>
    </row>
    <row r="65" spans="1:6" x14ac:dyDescent="0.2">
      <c r="A65" s="455"/>
      <c r="B65" s="455"/>
      <c r="C65" s="455"/>
      <c r="D65" s="455"/>
      <c r="E65" s="455"/>
      <c r="F65" s="455"/>
    </row>
    <row r="66" spans="1:6" x14ac:dyDescent="0.2">
      <c r="A66" s="455"/>
      <c r="B66" s="455"/>
      <c r="C66" s="455"/>
      <c r="D66" s="455"/>
      <c r="E66" s="455"/>
      <c r="F66" s="455"/>
    </row>
    <row r="67" spans="1:6" x14ac:dyDescent="0.2">
      <c r="A67" s="455"/>
      <c r="B67" s="455"/>
      <c r="C67" s="455"/>
      <c r="D67" s="455"/>
      <c r="E67" s="455"/>
      <c r="F67" s="455"/>
    </row>
    <row r="68" spans="1:6" x14ac:dyDescent="0.2">
      <c r="A68" s="455"/>
      <c r="B68" s="455"/>
      <c r="C68" s="455"/>
      <c r="D68" s="455"/>
      <c r="E68" s="455"/>
      <c r="F68" s="455"/>
    </row>
    <row r="69" spans="1:6" x14ac:dyDescent="0.2">
      <c r="A69" s="455"/>
      <c r="B69" s="455"/>
      <c r="C69" s="455"/>
      <c r="D69" s="455"/>
      <c r="E69" s="455"/>
      <c r="F69" s="455"/>
    </row>
    <row r="70" spans="1:6" x14ac:dyDescent="0.2">
      <c r="A70" s="455"/>
      <c r="B70" s="455"/>
      <c r="C70" s="455"/>
      <c r="D70" s="455"/>
      <c r="E70" s="455"/>
      <c r="F70" s="455"/>
    </row>
    <row r="71" spans="1:6" x14ac:dyDescent="0.2">
      <c r="A71" s="455"/>
      <c r="B71" s="455"/>
      <c r="C71" s="455"/>
      <c r="D71" s="455"/>
      <c r="E71" s="455"/>
      <c r="F71" s="455"/>
    </row>
    <row r="72" spans="1:6" x14ac:dyDescent="0.2">
      <c r="A72" s="455"/>
      <c r="B72" s="455"/>
      <c r="C72" s="455"/>
      <c r="D72" s="455"/>
      <c r="E72" s="455"/>
      <c r="F72" s="455"/>
    </row>
    <row r="73" spans="1:6" x14ac:dyDescent="0.2">
      <c r="A73" s="455"/>
      <c r="B73" s="455"/>
      <c r="C73" s="455"/>
      <c r="D73" s="455"/>
      <c r="E73" s="455"/>
      <c r="F73" s="455"/>
    </row>
    <row r="74" spans="1:6" x14ac:dyDescent="0.2">
      <c r="A74" s="455"/>
      <c r="B74" s="455"/>
      <c r="C74" s="455"/>
      <c r="D74" s="455"/>
      <c r="E74" s="455"/>
      <c r="F74" s="455"/>
    </row>
    <row r="75" spans="1:6" x14ac:dyDescent="0.2">
      <c r="A75" s="455"/>
      <c r="B75" s="455"/>
      <c r="C75" s="455"/>
      <c r="D75" s="455"/>
      <c r="E75" s="455"/>
      <c r="F75" s="455"/>
    </row>
    <row r="76" spans="1:6" x14ac:dyDescent="0.2">
      <c r="A76" s="455"/>
      <c r="B76" s="455"/>
      <c r="C76" s="455"/>
      <c r="D76" s="455"/>
      <c r="E76" s="455"/>
      <c r="F76" s="455"/>
    </row>
    <row r="77" spans="1:6" x14ac:dyDescent="0.2">
      <c r="A77" s="455"/>
      <c r="B77" s="455"/>
      <c r="C77" s="455"/>
      <c r="D77" s="455"/>
      <c r="E77" s="455"/>
      <c r="F77" s="455"/>
    </row>
    <row r="78" spans="1:6" x14ac:dyDescent="0.2">
      <c r="A78" s="455"/>
      <c r="B78" s="455"/>
      <c r="C78" s="455"/>
      <c r="D78" s="455"/>
      <c r="E78" s="455"/>
      <c r="F78" s="455"/>
    </row>
    <row r="79" spans="1:6" x14ac:dyDescent="0.2">
      <c r="A79" s="455"/>
      <c r="B79" s="455"/>
      <c r="C79" s="455"/>
      <c r="D79" s="455"/>
      <c r="E79" s="455"/>
      <c r="F79" s="455"/>
    </row>
    <row r="80" spans="1:6" x14ac:dyDescent="0.2">
      <c r="A80" s="455"/>
      <c r="B80" s="455"/>
      <c r="C80" s="455"/>
      <c r="D80" s="455"/>
      <c r="E80" s="455"/>
      <c r="F80" s="455"/>
    </row>
    <row r="81" spans="1:6" x14ac:dyDescent="0.2">
      <c r="A81" s="455"/>
      <c r="B81" s="455"/>
      <c r="C81" s="455"/>
      <c r="D81" s="455"/>
      <c r="E81" s="455"/>
      <c r="F81" s="455"/>
    </row>
    <row r="82" spans="1:6" x14ac:dyDescent="0.2">
      <c r="A82" s="455"/>
      <c r="B82" s="455"/>
      <c r="C82" s="455"/>
      <c r="D82" s="455"/>
      <c r="E82" s="455"/>
      <c r="F82" s="455"/>
    </row>
    <row r="83" spans="1:6" x14ac:dyDescent="0.2">
      <c r="A83" s="455"/>
      <c r="B83" s="455"/>
      <c r="C83" s="455"/>
      <c r="D83" s="455"/>
      <c r="E83" s="455"/>
      <c r="F83" s="455"/>
    </row>
    <row r="84" spans="1:6" x14ac:dyDescent="0.2">
      <c r="A84" s="455"/>
      <c r="B84" s="455"/>
      <c r="C84" s="455"/>
      <c r="D84" s="455"/>
      <c r="E84" s="455"/>
      <c r="F84" s="455"/>
    </row>
    <row r="85" spans="1:6" x14ac:dyDescent="0.2">
      <c r="A85" s="455"/>
      <c r="B85" s="455"/>
      <c r="C85" s="455"/>
      <c r="D85" s="455"/>
      <c r="E85" s="455"/>
      <c r="F85" s="455"/>
    </row>
    <row r="86" spans="1:6" x14ac:dyDescent="0.2">
      <c r="A86" s="455"/>
      <c r="B86" s="455"/>
      <c r="C86" s="455"/>
      <c r="D86" s="455"/>
      <c r="E86" s="455"/>
      <c r="F86" s="455"/>
    </row>
    <row r="87" spans="1:6" x14ac:dyDescent="0.2">
      <c r="A87" s="455"/>
      <c r="B87" s="455"/>
      <c r="C87" s="455"/>
      <c r="D87" s="455"/>
      <c r="E87" s="455"/>
      <c r="F87" s="455"/>
    </row>
    <row r="88" spans="1:6" x14ac:dyDescent="0.2">
      <c r="A88" s="455"/>
      <c r="B88" s="455"/>
      <c r="C88" s="455"/>
      <c r="D88" s="455"/>
      <c r="E88" s="455"/>
      <c r="F88" s="455"/>
    </row>
    <row r="89" spans="1:6" x14ac:dyDescent="0.2">
      <c r="A89" s="455"/>
      <c r="B89" s="455"/>
      <c r="C89" s="455"/>
      <c r="D89" s="455"/>
      <c r="E89" s="455"/>
      <c r="F89" s="455"/>
    </row>
    <row r="90" spans="1:6" x14ac:dyDescent="0.2">
      <c r="A90" s="455"/>
      <c r="B90" s="455"/>
      <c r="C90" s="455"/>
      <c r="D90" s="455"/>
      <c r="E90" s="455"/>
      <c r="F90" s="455"/>
    </row>
    <row r="91" spans="1:6" x14ac:dyDescent="0.2">
      <c r="A91" s="455"/>
      <c r="B91" s="455"/>
      <c r="C91" s="455"/>
      <c r="D91" s="455"/>
      <c r="E91" s="455"/>
      <c r="F91" s="455"/>
    </row>
    <row r="92" spans="1:6" x14ac:dyDescent="0.2">
      <c r="A92" s="455"/>
      <c r="B92" s="455"/>
      <c r="C92" s="455"/>
      <c r="D92" s="455"/>
      <c r="E92" s="455"/>
      <c r="F92" s="455"/>
    </row>
    <row r="93" spans="1:6" x14ac:dyDescent="0.2">
      <c r="A93" s="455"/>
      <c r="B93" s="455"/>
      <c r="C93" s="455"/>
      <c r="D93" s="455"/>
      <c r="E93" s="455"/>
      <c r="F93" s="455"/>
    </row>
    <row r="94" spans="1:6" x14ac:dyDescent="0.2">
      <c r="A94" s="455"/>
      <c r="B94" s="455"/>
      <c r="C94" s="455"/>
      <c r="D94" s="455"/>
      <c r="E94" s="455"/>
      <c r="F94" s="455"/>
    </row>
    <row r="95" spans="1:6" x14ac:dyDescent="0.2">
      <c r="A95" s="455"/>
      <c r="B95" s="455"/>
      <c r="C95" s="455"/>
      <c r="D95" s="455"/>
      <c r="E95" s="455"/>
      <c r="F95" s="455"/>
    </row>
    <row r="96" spans="1:6" x14ac:dyDescent="0.2">
      <c r="A96" s="455"/>
      <c r="B96" s="455"/>
      <c r="C96" s="455"/>
      <c r="D96" s="455"/>
      <c r="E96" s="455"/>
      <c r="F96" s="455"/>
    </row>
    <row r="97" spans="1:6" x14ac:dyDescent="0.2">
      <c r="A97" s="455"/>
      <c r="B97" s="455"/>
      <c r="C97" s="455"/>
      <c r="D97" s="455"/>
      <c r="E97" s="455"/>
      <c r="F97" s="455"/>
    </row>
    <row r="98" spans="1:6" x14ac:dyDescent="0.2">
      <c r="A98" s="455"/>
      <c r="B98" s="455"/>
      <c r="C98" s="455"/>
      <c r="D98" s="455"/>
      <c r="E98" s="455"/>
      <c r="F98" s="455"/>
    </row>
    <row r="99" spans="1:6" x14ac:dyDescent="0.2">
      <c r="A99" s="455"/>
      <c r="B99" s="455"/>
      <c r="C99" s="455"/>
      <c r="D99" s="455"/>
      <c r="E99" s="455"/>
      <c r="F99" s="455"/>
    </row>
    <row r="100" spans="1:6" x14ac:dyDescent="0.2">
      <c r="A100" s="455"/>
      <c r="B100" s="455"/>
      <c r="C100" s="455"/>
      <c r="D100" s="455"/>
      <c r="E100" s="455"/>
      <c r="F100" s="455"/>
    </row>
    <row r="101" spans="1:6" x14ac:dyDescent="0.2">
      <c r="A101" s="455"/>
      <c r="B101" s="455"/>
      <c r="C101" s="455"/>
      <c r="D101" s="455"/>
      <c r="E101" s="455"/>
      <c r="F101" s="455"/>
    </row>
    <row r="102" spans="1:6" x14ac:dyDescent="0.2">
      <c r="A102" s="455"/>
      <c r="B102" s="455"/>
      <c r="C102" s="455"/>
      <c r="D102" s="455"/>
      <c r="E102" s="455"/>
      <c r="F102" s="455"/>
    </row>
    <row r="103" spans="1:6" x14ac:dyDescent="0.2">
      <c r="A103" s="455"/>
      <c r="B103" s="455"/>
      <c r="C103" s="455"/>
      <c r="D103" s="455"/>
      <c r="E103" s="455"/>
      <c r="F103" s="455"/>
    </row>
    <row r="104" spans="1:6" x14ac:dyDescent="0.2">
      <c r="A104" s="455"/>
      <c r="B104" s="455"/>
      <c r="C104" s="455"/>
      <c r="D104" s="455"/>
      <c r="E104" s="455"/>
      <c r="F104" s="455"/>
    </row>
    <row r="105" spans="1:6" x14ac:dyDescent="0.2">
      <c r="A105" s="455"/>
      <c r="B105" s="455"/>
      <c r="C105" s="455"/>
      <c r="D105" s="455"/>
      <c r="E105" s="455"/>
      <c r="F105" s="455"/>
    </row>
    <row r="106" spans="1:6" x14ac:dyDescent="0.2">
      <c r="A106" s="455"/>
      <c r="B106" s="455"/>
      <c r="C106" s="455"/>
      <c r="D106" s="455"/>
      <c r="E106" s="455"/>
      <c r="F106" s="455"/>
    </row>
    <row r="107" spans="1:6" x14ac:dyDescent="0.2">
      <c r="A107" s="455"/>
      <c r="B107" s="455"/>
      <c r="C107" s="455"/>
      <c r="D107" s="455"/>
      <c r="E107" s="455"/>
      <c r="F107" s="455"/>
    </row>
    <row r="108" spans="1:6" x14ac:dyDescent="0.2">
      <c r="A108" s="455"/>
      <c r="B108" s="455"/>
      <c r="C108" s="455"/>
      <c r="D108" s="455"/>
      <c r="E108" s="455"/>
      <c r="F108" s="455"/>
    </row>
    <row r="109" spans="1:6" x14ac:dyDescent="0.2">
      <c r="A109" s="455"/>
      <c r="B109" s="455"/>
      <c r="C109" s="455"/>
      <c r="D109" s="455"/>
      <c r="E109" s="455"/>
      <c r="F109" s="455"/>
    </row>
    <row r="110" spans="1:6" x14ac:dyDescent="0.2">
      <c r="A110" s="455"/>
      <c r="B110" s="455"/>
      <c r="C110" s="455"/>
      <c r="D110" s="455"/>
      <c r="E110" s="455"/>
      <c r="F110" s="455"/>
    </row>
    <row r="111" spans="1:6" x14ac:dyDescent="0.2">
      <c r="A111" s="455"/>
      <c r="B111" s="455"/>
      <c r="C111" s="455"/>
      <c r="D111" s="455"/>
      <c r="E111" s="455"/>
      <c r="F111" s="455"/>
    </row>
    <row r="112" spans="1:6" x14ac:dyDescent="0.2">
      <c r="A112" s="455"/>
      <c r="B112" s="455"/>
      <c r="C112" s="455"/>
      <c r="D112" s="455"/>
      <c r="E112" s="455"/>
      <c r="F112" s="455"/>
    </row>
    <row r="113" spans="1:6" x14ac:dyDescent="0.2">
      <c r="A113" s="455"/>
      <c r="B113" s="455"/>
      <c r="C113" s="455"/>
      <c r="D113" s="455"/>
      <c r="E113" s="455"/>
      <c r="F113" s="455"/>
    </row>
    <row r="114" spans="1:6" x14ac:dyDescent="0.2">
      <c r="A114" s="455"/>
      <c r="B114" s="455"/>
      <c r="C114" s="455"/>
      <c r="D114" s="455"/>
      <c r="E114" s="455"/>
      <c r="F114" s="455"/>
    </row>
    <row r="115" spans="1:6" x14ac:dyDescent="0.2">
      <c r="A115" s="455"/>
      <c r="B115" s="455"/>
      <c r="C115" s="455"/>
      <c r="D115" s="455"/>
      <c r="E115" s="455"/>
      <c r="F115" s="455"/>
    </row>
    <row r="116" spans="1:6" x14ac:dyDescent="0.2">
      <c r="A116" s="455"/>
      <c r="B116" s="455"/>
      <c r="C116" s="455"/>
      <c r="D116" s="455"/>
      <c r="E116" s="455"/>
      <c r="F116" s="455"/>
    </row>
    <row r="117" spans="1:6" x14ac:dyDescent="0.2">
      <c r="A117" s="455"/>
      <c r="B117" s="455"/>
      <c r="C117" s="455"/>
      <c r="D117" s="455"/>
      <c r="E117" s="455"/>
      <c r="F117" s="455"/>
    </row>
    <row r="118" spans="1:6" x14ac:dyDescent="0.2">
      <c r="A118" s="455"/>
      <c r="B118" s="455"/>
      <c r="C118" s="455"/>
      <c r="D118" s="455"/>
      <c r="E118" s="455"/>
      <c r="F118" s="455"/>
    </row>
    <row r="119" spans="1:6" x14ac:dyDescent="0.2">
      <c r="A119" s="455"/>
      <c r="B119" s="455"/>
      <c r="C119" s="455"/>
      <c r="D119" s="455"/>
      <c r="E119" s="455"/>
      <c r="F119" s="455"/>
    </row>
    <row r="120" spans="1:6" x14ac:dyDescent="0.2">
      <c r="A120" s="455"/>
      <c r="B120" s="455"/>
      <c r="C120" s="455"/>
      <c r="D120" s="455"/>
      <c r="E120" s="455"/>
      <c r="F120" s="455"/>
    </row>
    <row r="121" spans="1:6" x14ac:dyDescent="0.2">
      <c r="A121" s="455"/>
      <c r="B121" s="455"/>
      <c r="C121" s="455"/>
      <c r="D121" s="455"/>
      <c r="E121" s="455"/>
      <c r="F121" s="455"/>
    </row>
    <row r="122" spans="1:6" x14ac:dyDescent="0.2">
      <c r="A122" s="455"/>
      <c r="B122" s="455"/>
      <c r="C122" s="455"/>
      <c r="D122" s="455"/>
      <c r="E122" s="455"/>
      <c r="F122" s="455"/>
    </row>
    <row r="123" spans="1:6" x14ac:dyDescent="0.2">
      <c r="A123" s="455"/>
      <c r="B123" s="455"/>
      <c r="C123" s="455"/>
      <c r="D123" s="455"/>
      <c r="E123" s="455"/>
      <c r="F123" s="455"/>
    </row>
    <row r="124" spans="1:6" x14ac:dyDescent="0.2">
      <c r="A124" s="455"/>
      <c r="B124" s="455"/>
      <c r="C124" s="455"/>
      <c r="D124" s="455"/>
      <c r="E124" s="455"/>
      <c r="F124" s="455"/>
    </row>
    <row r="125" spans="1:6" x14ac:dyDescent="0.2">
      <c r="A125" s="455"/>
      <c r="B125" s="455"/>
      <c r="C125" s="455"/>
      <c r="D125" s="455"/>
      <c r="E125" s="455"/>
      <c r="F125" s="455"/>
    </row>
    <row r="126" spans="1:6" x14ac:dyDescent="0.2">
      <c r="A126" s="455"/>
      <c r="B126" s="455"/>
      <c r="C126" s="455"/>
      <c r="D126" s="455"/>
      <c r="E126" s="455"/>
      <c r="F126" s="455"/>
    </row>
    <row r="127" spans="1:6" x14ac:dyDescent="0.2">
      <c r="A127" s="455"/>
      <c r="B127" s="455"/>
      <c r="C127" s="455"/>
      <c r="D127" s="455"/>
      <c r="E127" s="455"/>
      <c r="F127" s="455"/>
    </row>
    <row r="128" spans="1:6" x14ac:dyDescent="0.2">
      <c r="A128" s="455"/>
      <c r="B128" s="455"/>
      <c r="C128" s="455"/>
      <c r="D128" s="455"/>
      <c r="E128" s="455"/>
      <c r="F128" s="455"/>
    </row>
    <row r="129" spans="1:6" x14ac:dyDescent="0.2">
      <c r="A129" s="455"/>
      <c r="B129" s="455"/>
      <c r="C129" s="455"/>
      <c r="D129" s="455"/>
      <c r="E129" s="455"/>
      <c r="F129" s="455"/>
    </row>
    <row r="130" spans="1:6" x14ac:dyDescent="0.2">
      <c r="A130" s="455"/>
      <c r="B130" s="455"/>
      <c r="C130" s="455"/>
      <c r="D130" s="455"/>
      <c r="E130" s="455"/>
      <c r="F130" s="455"/>
    </row>
    <row r="131" spans="1:6" x14ac:dyDescent="0.2">
      <c r="A131" s="455"/>
      <c r="B131" s="455"/>
      <c r="C131" s="455"/>
      <c r="D131" s="455"/>
      <c r="E131" s="455"/>
      <c r="F131" s="455"/>
    </row>
    <row r="132" spans="1:6" x14ac:dyDescent="0.2">
      <c r="A132" s="455"/>
      <c r="B132" s="455"/>
      <c r="C132" s="455"/>
      <c r="D132" s="455"/>
      <c r="E132" s="455"/>
      <c r="F132" s="455"/>
    </row>
    <row r="133" spans="1:6" x14ac:dyDescent="0.2">
      <c r="A133" s="455"/>
      <c r="B133" s="455"/>
      <c r="C133" s="455"/>
      <c r="D133" s="455"/>
      <c r="E133" s="455"/>
      <c r="F133" s="455"/>
    </row>
    <row r="134" spans="1:6" x14ac:dyDescent="0.2">
      <c r="A134" s="455"/>
      <c r="B134" s="455"/>
      <c r="C134" s="455"/>
      <c r="D134" s="455"/>
      <c r="E134" s="455"/>
      <c r="F134" s="455"/>
    </row>
    <row r="135" spans="1:6" x14ac:dyDescent="0.2">
      <c r="A135" s="455"/>
      <c r="B135" s="455"/>
      <c r="C135" s="455"/>
      <c r="D135" s="455"/>
      <c r="E135" s="455"/>
      <c r="F135" s="455"/>
    </row>
    <row r="136" spans="1:6" x14ac:dyDescent="0.2">
      <c r="A136" s="455"/>
      <c r="B136" s="455"/>
      <c r="C136" s="455"/>
      <c r="D136" s="455"/>
      <c r="E136" s="455"/>
      <c r="F136" s="455"/>
    </row>
    <row r="137" spans="1:6" x14ac:dyDescent="0.2">
      <c r="A137" s="455"/>
      <c r="B137" s="455"/>
      <c r="C137" s="455"/>
      <c r="D137" s="455"/>
      <c r="E137" s="455"/>
      <c r="F137" s="455"/>
    </row>
    <row r="138" spans="1:6" x14ac:dyDescent="0.2">
      <c r="A138" s="455"/>
      <c r="B138" s="455"/>
      <c r="C138" s="455"/>
      <c r="D138" s="455"/>
      <c r="E138" s="455"/>
      <c r="F138" s="455"/>
    </row>
    <row r="139" spans="1:6" x14ac:dyDescent="0.2">
      <c r="A139" s="455"/>
      <c r="B139" s="455"/>
      <c r="C139" s="455"/>
      <c r="D139" s="455"/>
      <c r="E139" s="455"/>
      <c r="F139" s="455"/>
    </row>
    <row r="140" spans="1:6" x14ac:dyDescent="0.2">
      <c r="A140" s="455"/>
      <c r="B140" s="455"/>
      <c r="C140" s="455"/>
      <c r="D140" s="455"/>
      <c r="E140" s="455"/>
      <c r="F140" s="455"/>
    </row>
    <row r="141" spans="1:6" x14ac:dyDescent="0.2">
      <c r="A141" s="455"/>
      <c r="B141" s="455"/>
      <c r="C141" s="455"/>
      <c r="D141" s="455"/>
      <c r="E141" s="455"/>
      <c r="F141" s="455"/>
    </row>
    <row r="142" spans="1:6" x14ac:dyDescent="0.2">
      <c r="A142" s="455"/>
      <c r="B142" s="455"/>
      <c r="C142" s="455"/>
      <c r="D142" s="455"/>
      <c r="E142" s="455"/>
      <c r="F142" s="455"/>
    </row>
    <row r="143" spans="1:6" x14ac:dyDescent="0.2">
      <c r="A143" s="455"/>
      <c r="B143" s="455"/>
      <c r="C143" s="455"/>
      <c r="D143" s="455"/>
      <c r="E143" s="455"/>
      <c r="F143" s="455"/>
    </row>
    <row r="144" spans="1:6" x14ac:dyDescent="0.2">
      <c r="A144" s="455"/>
      <c r="B144" s="455"/>
      <c r="C144" s="455"/>
      <c r="D144" s="455"/>
      <c r="E144" s="455"/>
      <c r="F144" s="455"/>
    </row>
    <row r="145" spans="1:6" x14ac:dyDescent="0.2">
      <c r="A145" s="455"/>
      <c r="B145" s="455"/>
      <c r="C145" s="455"/>
      <c r="D145" s="455"/>
      <c r="E145" s="455"/>
      <c r="F145" s="455"/>
    </row>
    <row r="146" spans="1:6" x14ac:dyDescent="0.2">
      <c r="A146" s="455"/>
      <c r="B146" s="455"/>
      <c r="C146" s="455"/>
      <c r="D146" s="455"/>
      <c r="E146" s="455"/>
      <c r="F146" s="455"/>
    </row>
    <row r="147" spans="1:6" x14ac:dyDescent="0.2">
      <c r="A147" s="455"/>
      <c r="B147" s="455"/>
      <c r="C147" s="455"/>
      <c r="D147" s="455"/>
      <c r="E147" s="455"/>
      <c r="F147" s="455"/>
    </row>
    <row r="148" spans="1:6" x14ac:dyDescent="0.2">
      <c r="A148" s="455"/>
      <c r="B148" s="455"/>
      <c r="C148" s="455"/>
      <c r="D148" s="455"/>
      <c r="E148" s="455"/>
      <c r="F148" s="455"/>
    </row>
    <row r="149" spans="1:6" x14ac:dyDescent="0.2">
      <c r="A149" s="455"/>
      <c r="B149" s="455"/>
      <c r="C149" s="455"/>
      <c r="D149" s="455"/>
      <c r="E149" s="455"/>
      <c r="F149" s="455"/>
    </row>
    <row r="150" spans="1:6" x14ac:dyDescent="0.2">
      <c r="A150" s="455"/>
      <c r="B150" s="455"/>
      <c r="C150" s="455"/>
      <c r="D150" s="455"/>
      <c r="E150" s="455"/>
      <c r="F150" s="455"/>
    </row>
    <row r="151" spans="1:6" x14ac:dyDescent="0.2">
      <c r="A151" s="455"/>
      <c r="B151" s="455"/>
      <c r="C151" s="455"/>
      <c r="D151" s="455"/>
      <c r="E151" s="455"/>
      <c r="F151" s="455"/>
    </row>
    <row r="152" spans="1:6" x14ac:dyDescent="0.2">
      <c r="A152" s="455"/>
      <c r="B152" s="455"/>
      <c r="C152" s="455"/>
      <c r="D152" s="455"/>
      <c r="E152" s="455"/>
      <c r="F152" s="455"/>
    </row>
    <row r="153" spans="1:6" x14ac:dyDescent="0.2">
      <c r="A153" s="455"/>
      <c r="B153" s="455"/>
      <c r="C153" s="455"/>
      <c r="D153" s="455"/>
      <c r="E153" s="455"/>
      <c r="F153" s="455"/>
    </row>
    <row r="154" spans="1:6" x14ac:dyDescent="0.2">
      <c r="A154" s="455"/>
      <c r="B154" s="455"/>
      <c r="C154" s="455"/>
      <c r="D154" s="455"/>
      <c r="E154" s="455"/>
      <c r="F154" s="455"/>
    </row>
    <row r="155" spans="1:6" x14ac:dyDescent="0.2">
      <c r="A155" s="455"/>
      <c r="B155" s="455"/>
      <c r="C155" s="455"/>
      <c r="D155" s="455"/>
      <c r="E155" s="455"/>
      <c r="F155" s="455"/>
    </row>
    <row r="156" spans="1:6" x14ac:dyDescent="0.2">
      <c r="A156" s="455"/>
      <c r="B156" s="455"/>
      <c r="C156" s="455"/>
      <c r="D156" s="455"/>
      <c r="E156" s="455"/>
      <c r="F156" s="455"/>
    </row>
    <row r="157" spans="1:6" x14ac:dyDescent="0.2">
      <c r="A157" s="455"/>
      <c r="B157" s="455"/>
      <c r="C157" s="455"/>
      <c r="D157" s="455"/>
      <c r="E157" s="455"/>
      <c r="F157" s="455"/>
    </row>
    <row r="158" spans="1:6" x14ac:dyDescent="0.2">
      <c r="A158" s="455"/>
      <c r="B158" s="455"/>
      <c r="C158" s="455"/>
      <c r="D158" s="455"/>
      <c r="E158" s="455"/>
      <c r="F158" s="455"/>
    </row>
    <row r="159" spans="1:6" x14ac:dyDescent="0.2">
      <c r="A159" s="455"/>
      <c r="B159" s="455"/>
      <c r="C159" s="455"/>
      <c r="D159" s="455"/>
      <c r="E159" s="455"/>
      <c r="F159" s="455"/>
    </row>
    <row r="160" spans="1:6" x14ac:dyDescent="0.2">
      <c r="A160" s="455"/>
      <c r="B160" s="455"/>
      <c r="C160" s="455"/>
      <c r="D160" s="455"/>
      <c r="E160" s="455"/>
      <c r="F160" s="455"/>
    </row>
    <row r="161" spans="1:6" x14ac:dyDescent="0.2">
      <c r="A161" s="455"/>
      <c r="B161" s="455"/>
      <c r="C161" s="455"/>
      <c r="D161" s="455"/>
      <c r="E161" s="455"/>
      <c r="F161" s="455"/>
    </row>
    <row r="162" spans="1:6" x14ac:dyDescent="0.2">
      <c r="A162" s="455"/>
      <c r="B162" s="455"/>
      <c r="C162" s="455"/>
      <c r="D162" s="455"/>
      <c r="E162" s="455"/>
      <c r="F162" s="455"/>
    </row>
    <row r="163" spans="1:6" x14ac:dyDescent="0.2">
      <c r="A163" s="455"/>
      <c r="B163" s="455"/>
      <c r="C163" s="455"/>
      <c r="D163" s="455"/>
      <c r="E163" s="455"/>
      <c r="F163" s="455"/>
    </row>
    <row r="164" spans="1:6" x14ac:dyDescent="0.2">
      <c r="A164" s="455"/>
      <c r="B164" s="455"/>
      <c r="C164" s="455"/>
      <c r="D164" s="455"/>
      <c r="E164" s="455"/>
      <c r="F164" s="455"/>
    </row>
    <row r="165" spans="1:6" x14ac:dyDescent="0.2">
      <c r="A165" s="455"/>
      <c r="B165" s="455"/>
      <c r="C165" s="455"/>
      <c r="D165" s="455"/>
      <c r="E165" s="455"/>
      <c r="F165" s="455"/>
    </row>
    <row r="166" spans="1:6" x14ac:dyDescent="0.2">
      <c r="A166" s="455"/>
      <c r="B166" s="455"/>
      <c r="C166" s="455"/>
      <c r="D166" s="455"/>
      <c r="E166" s="455"/>
      <c r="F166" s="455"/>
    </row>
    <row r="167" spans="1:6" x14ac:dyDescent="0.2">
      <c r="A167" s="455"/>
      <c r="B167" s="455"/>
      <c r="C167" s="455"/>
      <c r="D167" s="455"/>
      <c r="E167" s="455"/>
      <c r="F167" s="455"/>
    </row>
    <row r="168" spans="1:6" x14ac:dyDescent="0.2">
      <c r="A168" s="455"/>
      <c r="B168" s="455"/>
      <c r="C168" s="455"/>
      <c r="D168" s="455"/>
      <c r="E168" s="455"/>
      <c r="F168" s="455"/>
    </row>
    <row r="169" spans="1:6" x14ac:dyDescent="0.2">
      <c r="A169" s="455"/>
      <c r="B169" s="455"/>
      <c r="C169" s="455"/>
      <c r="D169" s="455"/>
      <c r="E169" s="455"/>
      <c r="F169" s="455"/>
    </row>
    <row r="170" spans="1:6" x14ac:dyDescent="0.2">
      <c r="A170" s="455"/>
      <c r="B170" s="455"/>
      <c r="C170" s="455"/>
      <c r="D170" s="455"/>
      <c r="E170" s="455"/>
      <c r="F170" s="455"/>
    </row>
    <row r="171" spans="1:6" x14ac:dyDescent="0.2">
      <c r="A171" s="455"/>
      <c r="B171" s="455"/>
      <c r="C171" s="455"/>
      <c r="D171" s="455"/>
      <c r="E171" s="455"/>
      <c r="F171" s="455"/>
    </row>
    <row r="172" spans="1:6" x14ac:dyDescent="0.2">
      <c r="A172" s="455"/>
      <c r="B172" s="455"/>
      <c r="C172" s="455"/>
      <c r="D172" s="455"/>
      <c r="E172" s="455"/>
      <c r="F172" s="455"/>
    </row>
    <row r="173" spans="1:6" x14ac:dyDescent="0.2">
      <c r="A173" s="455"/>
      <c r="B173" s="455"/>
      <c r="C173" s="455"/>
      <c r="D173" s="455"/>
      <c r="E173" s="455"/>
      <c r="F173" s="455"/>
    </row>
    <row r="174" spans="1:6" x14ac:dyDescent="0.2">
      <c r="A174" s="455"/>
      <c r="B174" s="455"/>
      <c r="C174" s="455"/>
      <c r="D174" s="455"/>
      <c r="E174" s="455"/>
      <c r="F174" s="455"/>
    </row>
    <row r="175" spans="1:6" x14ac:dyDescent="0.2">
      <c r="A175" s="455"/>
      <c r="B175" s="455"/>
      <c r="C175" s="455"/>
      <c r="D175" s="455"/>
      <c r="E175" s="455"/>
      <c r="F175" s="455"/>
    </row>
    <row r="176" spans="1:6" x14ac:dyDescent="0.2">
      <c r="A176" s="455"/>
      <c r="B176" s="455"/>
      <c r="C176" s="455"/>
      <c r="D176" s="455"/>
      <c r="E176" s="455"/>
      <c r="F176" s="455"/>
    </row>
    <row r="177" spans="1:6" x14ac:dyDescent="0.2">
      <c r="A177" s="455"/>
      <c r="B177" s="455"/>
      <c r="C177" s="455"/>
      <c r="D177" s="455"/>
      <c r="E177" s="455"/>
      <c r="F177" s="455"/>
    </row>
    <row r="178" spans="1:6" x14ac:dyDescent="0.2">
      <c r="A178" s="455"/>
      <c r="B178" s="455"/>
      <c r="C178" s="455"/>
      <c r="D178" s="455"/>
      <c r="E178" s="455"/>
      <c r="F178" s="455"/>
    </row>
    <row r="179" spans="1:6" x14ac:dyDescent="0.2">
      <c r="A179" s="455"/>
      <c r="B179" s="455"/>
      <c r="C179" s="455"/>
      <c r="D179" s="455"/>
      <c r="E179" s="455"/>
      <c r="F179" s="455"/>
    </row>
    <row r="180" spans="1:6" x14ac:dyDescent="0.2">
      <c r="A180" s="455"/>
      <c r="B180" s="455"/>
      <c r="C180" s="455"/>
      <c r="D180" s="455"/>
      <c r="E180" s="455"/>
      <c r="F180" s="455"/>
    </row>
    <row r="181" spans="1:6" x14ac:dyDescent="0.2">
      <c r="A181" s="455"/>
      <c r="B181" s="455"/>
      <c r="C181" s="455"/>
      <c r="D181" s="455"/>
      <c r="E181" s="455"/>
      <c r="F181" s="455"/>
    </row>
    <row r="182" spans="1:6" x14ac:dyDescent="0.2">
      <c r="A182" s="455"/>
      <c r="B182" s="455"/>
      <c r="C182" s="455"/>
      <c r="D182" s="455"/>
      <c r="E182" s="455"/>
      <c r="F182" s="455"/>
    </row>
    <row r="183" spans="1:6" x14ac:dyDescent="0.2">
      <c r="A183" s="455"/>
      <c r="B183" s="455"/>
      <c r="C183" s="455"/>
      <c r="D183" s="455"/>
      <c r="E183" s="455"/>
      <c r="F183" s="455"/>
    </row>
    <row r="184" spans="1:6" x14ac:dyDescent="0.2">
      <c r="A184" s="455"/>
      <c r="B184" s="455"/>
      <c r="C184" s="455"/>
      <c r="D184" s="455"/>
      <c r="E184" s="455"/>
      <c r="F184" s="455"/>
    </row>
    <row r="185" spans="1:6" x14ac:dyDescent="0.2">
      <c r="A185" s="455"/>
      <c r="B185" s="455"/>
      <c r="C185" s="455"/>
      <c r="D185" s="455"/>
      <c r="E185" s="455"/>
      <c r="F185" s="455"/>
    </row>
    <row r="186" spans="1:6" x14ac:dyDescent="0.2">
      <c r="A186" s="455"/>
      <c r="B186" s="455"/>
      <c r="C186" s="455"/>
      <c r="D186" s="455"/>
      <c r="E186" s="455"/>
      <c r="F186" s="455"/>
    </row>
    <row r="187" spans="1:6" x14ac:dyDescent="0.2">
      <c r="A187" s="455"/>
      <c r="B187" s="455"/>
      <c r="C187" s="455"/>
      <c r="D187" s="455"/>
      <c r="E187" s="455"/>
      <c r="F187" s="455"/>
    </row>
    <row r="188" spans="1:6" x14ac:dyDescent="0.2">
      <c r="A188" s="455"/>
      <c r="B188" s="455"/>
      <c r="C188" s="455"/>
      <c r="D188" s="455"/>
      <c r="E188" s="455"/>
      <c r="F188" s="455"/>
    </row>
    <row r="189" spans="1:6" x14ac:dyDescent="0.2">
      <c r="A189" s="455"/>
      <c r="B189" s="455"/>
      <c r="C189" s="455"/>
      <c r="D189" s="455"/>
      <c r="E189" s="455"/>
      <c r="F189" s="455"/>
    </row>
    <row r="190" spans="1:6" x14ac:dyDescent="0.2">
      <c r="A190" s="455"/>
      <c r="B190" s="455"/>
      <c r="C190" s="455"/>
      <c r="D190" s="455"/>
      <c r="E190" s="455"/>
      <c r="F190" s="455"/>
    </row>
    <row r="191" spans="1:6" x14ac:dyDescent="0.2">
      <c r="A191" s="455"/>
      <c r="B191" s="455"/>
      <c r="C191" s="455"/>
      <c r="D191" s="455"/>
      <c r="E191" s="455"/>
      <c r="F191" s="455"/>
    </row>
    <row r="192" spans="1:6" x14ac:dyDescent="0.2">
      <c r="A192" s="455"/>
      <c r="B192" s="455"/>
      <c r="C192" s="455"/>
      <c r="D192" s="455"/>
      <c r="E192" s="455"/>
      <c r="F192" s="455"/>
    </row>
    <row r="193" spans="1:6" x14ac:dyDescent="0.2">
      <c r="A193" s="455"/>
      <c r="B193" s="455"/>
      <c r="C193" s="455"/>
      <c r="D193" s="455"/>
      <c r="E193" s="455"/>
      <c r="F193" s="455"/>
    </row>
    <row r="194" spans="1:6" x14ac:dyDescent="0.2">
      <c r="A194" s="455"/>
      <c r="B194" s="455"/>
      <c r="C194" s="455"/>
      <c r="D194" s="455"/>
      <c r="E194" s="455"/>
      <c r="F194" s="455"/>
    </row>
    <row r="195" spans="1:6" x14ac:dyDescent="0.2">
      <c r="A195" s="455"/>
      <c r="B195" s="455"/>
      <c r="C195" s="455"/>
      <c r="D195" s="455"/>
      <c r="E195" s="455"/>
      <c r="F195" s="455"/>
    </row>
    <row r="196" spans="1:6" x14ac:dyDescent="0.2">
      <c r="A196" s="455"/>
      <c r="B196" s="455"/>
      <c r="C196" s="455"/>
      <c r="D196" s="455"/>
      <c r="E196" s="455"/>
      <c r="F196" s="455"/>
    </row>
    <row r="197" spans="1:6" x14ac:dyDescent="0.2">
      <c r="A197" s="455"/>
      <c r="B197" s="455"/>
      <c r="C197" s="455"/>
      <c r="D197" s="455"/>
      <c r="E197" s="455"/>
      <c r="F197" s="455"/>
    </row>
    <row r="198" spans="1:6" x14ac:dyDescent="0.2">
      <c r="A198" s="455"/>
      <c r="B198" s="455"/>
      <c r="C198" s="455"/>
      <c r="D198" s="455"/>
      <c r="E198" s="455"/>
      <c r="F198" s="455"/>
    </row>
    <row r="199" spans="1:6" x14ac:dyDescent="0.2">
      <c r="A199" s="455"/>
      <c r="B199" s="455"/>
      <c r="C199" s="455"/>
      <c r="D199" s="455"/>
      <c r="E199" s="455"/>
      <c r="F199" s="455"/>
    </row>
    <row r="200" spans="1:6" x14ac:dyDescent="0.2">
      <c r="A200" s="455"/>
      <c r="B200" s="455"/>
      <c r="C200" s="455"/>
      <c r="D200" s="455"/>
      <c r="E200" s="455"/>
      <c r="F200" s="455"/>
    </row>
    <row r="201" spans="1:6" x14ac:dyDescent="0.2">
      <c r="A201" s="455"/>
      <c r="B201" s="455"/>
      <c r="C201" s="455"/>
      <c r="D201" s="455"/>
      <c r="E201" s="455"/>
      <c r="F201" s="455"/>
    </row>
    <row r="202" spans="1:6" x14ac:dyDescent="0.2">
      <c r="A202" s="455"/>
      <c r="B202" s="455"/>
      <c r="C202" s="455"/>
      <c r="D202" s="455"/>
      <c r="E202" s="455"/>
      <c r="F202" s="455"/>
    </row>
    <row r="203" spans="1:6" x14ac:dyDescent="0.2">
      <c r="A203" s="455"/>
      <c r="B203" s="455"/>
      <c r="C203" s="455"/>
      <c r="D203" s="455"/>
      <c r="E203" s="455"/>
      <c r="F203" s="455"/>
    </row>
    <row r="204" spans="1:6" x14ac:dyDescent="0.2">
      <c r="A204" s="455"/>
      <c r="B204" s="455"/>
      <c r="C204" s="455"/>
      <c r="D204" s="455"/>
      <c r="E204" s="455"/>
      <c r="F204" s="455"/>
    </row>
    <row r="205" spans="1:6" x14ac:dyDescent="0.2">
      <c r="A205" s="455"/>
      <c r="B205" s="455"/>
      <c r="C205" s="455"/>
      <c r="D205" s="455"/>
      <c r="E205" s="455"/>
      <c r="F205" s="455"/>
    </row>
    <row r="206" spans="1:6" x14ac:dyDescent="0.2">
      <c r="A206" s="455"/>
      <c r="B206" s="455"/>
      <c r="C206" s="455"/>
      <c r="D206" s="455"/>
      <c r="E206" s="455"/>
      <c r="F206" s="455"/>
    </row>
    <row r="207" spans="1:6" x14ac:dyDescent="0.2">
      <c r="A207" s="455"/>
      <c r="B207" s="455"/>
      <c r="C207" s="455"/>
      <c r="D207" s="455"/>
      <c r="E207" s="455"/>
      <c r="F207" s="455"/>
    </row>
    <row r="208" spans="1:6" x14ac:dyDescent="0.2">
      <c r="A208" s="455"/>
      <c r="B208" s="455"/>
      <c r="C208" s="455"/>
      <c r="D208" s="455"/>
      <c r="E208" s="455"/>
      <c r="F208" s="455"/>
    </row>
    <row r="209" spans="1:6" x14ac:dyDescent="0.2">
      <c r="A209" s="455"/>
      <c r="B209" s="455"/>
      <c r="C209" s="455"/>
      <c r="D209" s="455"/>
      <c r="E209" s="455"/>
      <c r="F209" s="455"/>
    </row>
    <row r="210" spans="1:6" x14ac:dyDescent="0.2">
      <c r="A210" s="455"/>
      <c r="B210" s="455"/>
      <c r="C210" s="455"/>
      <c r="D210" s="455"/>
      <c r="E210" s="455"/>
      <c r="F210" s="455"/>
    </row>
    <row r="211" spans="1:6" x14ac:dyDescent="0.2">
      <c r="A211" s="455"/>
      <c r="B211" s="455"/>
      <c r="C211" s="455"/>
      <c r="D211" s="455"/>
      <c r="E211" s="455"/>
      <c r="F211" s="455"/>
    </row>
    <row r="212" spans="1:6" x14ac:dyDescent="0.2">
      <c r="A212" s="455"/>
      <c r="B212" s="455"/>
      <c r="C212" s="455"/>
      <c r="D212" s="455"/>
      <c r="E212" s="455"/>
      <c r="F212" s="455"/>
    </row>
    <row r="213" spans="1:6" x14ac:dyDescent="0.2">
      <c r="A213" s="455"/>
      <c r="B213" s="455"/>
      <c r="C213" s="455"/>
      <c r="D213" s="455"/>
      <c r="E213" s="455"/>
      <c r="F213" s="455"/>
    </row>
    <row r="214" spans="1:6" x14ac:dyDescent="0.2">
      <c r="A214" s="455"/>
      <c r="B214" s="455"/>
      <c r="C214" s="455"/>
      <c r="D214" s="455"/>
      <c r="E214" s="455"/>
      <c r="F214" s="455"/>
    </row>
    <row r="215" spans="1:6" x14ac:dyDescent="0.2">
      <c r="A215" s="455"/>
      <c r="B215" s="455"/>
      <c r="C215" s="455"/>
      <c r="D215" s="455"/>
      <c r="E215" s="455"/>
      <c r="F215" s="455"/>
    </row>
    <row r="216" spans="1:6" x14ac:dyDescent="0.2">
      <c r="A216" s="455"/>
      <c r="B216" s="455"/>
      <c r="C216" s="455"/>
      <c r="D216" s="455"/>
      <c r="E216" s="455"/>
      <c r="F216" s="455"/>
    </row>
    <row r="217" spans="1:6" x14ac:dyDescent="0.2">
      <c r="A217" s="455"/>
      <c r="B217" s="455"/>
      <c r="C217" s="455"/>
      <c r="D217" s="455"/>
      <c r="E217" s="455"/>
      <c r="F217" s="455"/>
    </row>
    <row r="218" spans="1:6" x14ac:dyDescent="0.2">
      <c r="A218" s="455"/>
      <c r="B218" s="455"/>
      <c r="C218" s="455"/>
      <c r="D218" s="455"/>
      <c r="E218" s="455"/>
      <c r="F218" s="455"/>
    </row>
    <row r="219" spans="1:6" x14ac:dyDescent="0.2">
      <c r="A219" s="455"/>
      <c r="B219" s="455"/>
      <c r="C219" s="455"/>
      <c r="D219" s="455"/>
      <c r="E219" s="455"/>
      <c r="F219" s="455"/>
    </row>
    <row r="220" spans="1:6" x14ac:dyDescent="0.2">
      <c r="A220" s="455"/>
      <c r="B220" s="455"/>
      <c r="C220" s="455"/>
      <c r="D220" s="455"/>
      <c r="E220" s="455"/>
      <c r="F220" s="455"/>
    </row>
    <row r="221" spans="1:6" x14ac:dyDescent="0.2">
      <c r="A221" s="455"/>
      <c r="B221" s="455"/>
      <c r="C221" s="455"/>
      <c r="D221" s="455"/>
      <c r="E221" s="455"/>
      <c r="F221" s="455"/>
    </row>
    <row r="222" spans="1:6" x14ac:dyDescent="0.2">
      <c r="A222" s="455"/>
      <c r="B222" s="455"/>
      <c r="C222" s="455"/>
      <c r="D222" s="455"/>
      <c r="E222" s="455"/>
      <c r="F222" s="455"/>
    </row>
    <row r="223" spans="1:6" x14ac:dyDescent="0.2">
      <c r="A223" s="455"/>
      <c r="B223" s="455"/>
      <c r="C223" s="455"/>
      <c r="D223" s="455"/>
      <c r="E223" s="455"/>
      <c r="F223" s="455"/>
    </row>
    <row r="224" spans="1:6" x14ac:dyDescent="0.2">
      <c r="A224" s="455"/>
      <c r="B224" s="455"/>
      <c r="C224" s="455"/>
      <c r="D224" s="455"/>
      <c r="E224" s="455"/>
      <c r="F224" s="455"/>
    </row>
    <row r="225" spans="1:6" x14ac:dyDescent="0.2">
      <c r="A225" s="455"/>
      <c r="B225" s="455"/>
      <c r="C225" s="455"/>
      <c r="D225" s="455"/>
      <c r="E225" s="455"/>
      <c r="F225" s="455"/>
    </row>
    <row r="226" spans="1:6" x14ac:dyDescent="0.2">
      <c r="A226" s="455"/>
      <c r="B226" s="455"/>
      <c r="C226" s="455"/>
      <c r="D226" s="455"/>
      <c r="E226" s="455"/>
      <c r="F226" s="455"/>
    </row>
    <row r="227" spans="1:6" x14ac:dyDescent="0.2">
      <c r="A227" s="455"/>
      <c r="B227" s="455"/>
      <c r="C227" s="455"/>
      <c r="D227" s="455"/>
      <c r="E227" s="455"/>
      <c r="F227" s="455"/>
    </row>
    <row r="228" spans="1:6" x14ac:dyDescent="0.2">
      <c r="A228" s="455"/>
      <c r="B228" s="455"/>
      <c r="C228" s="455"/>
      <c r="D228" s="455"/>
      <c r="E228" s="455"/>
      <c r="F228" s="455"/>
    </row>
    <row r="229" spans="1:6" x14ac:dyDescent="0.2">
      <c r="A229" s="455"/>
      <c r="B229" s="455"/>
      <c r="C229" s="455"/>
      <c r="D229" s="455"/>
      <c r="E229" s="455"/>
      <c r="F229" s="455"/>
    </row>
    <row r="230" spans="1:6" x14ac:dyDescent="0.2">
      <c r="A230" s="455"/>
      <c r="B230" s="455"/>
      <c r="C230" s="455"/>
      <c r="D230" s="455"/>
      <c r="E230" s="455"/>
      <c r="F230" s="455"/>
    </row>
    <row r="231" spans="1:6" x14ac:dyDescent="0.2">
      <c r="A231" s="455"/>
      <c r="B231" s="455"/>
      <c r="C231" s="455"/>
      <c r="D231" s="455"/>
      <c r="E231" s="455"/>
      <c r="F231" s="455"/>
    </row>
    <row r="232" spans="1:6" x14ac:dyDescent="0.2">
      <c r="A232" s="455"/>
      <c r="B232" s="455"/>
      <c r="C232" s="455"/>
      <c r="D232" s="455"/>
      <c r="E232" s="455"/>
      <c r="F232" s="455"/>
    </row>
    <row r="233" spans="1:6" x14ac:dyDescent="0.2">
      <c r="A233" s="455"/>
      <c r="B233" s="455"/>
      <c r="C233" s="455"/>
      <c r="D233" s="455"/>
      <c r="E233" s="455"/>
      <c r="F233" s="455"/>
    </row>
    <row r="234" spans="1:6" x14ac:dyDescent="0.2">
      <c r="A234" s="455"/>
      <c r="B234" s="455"/>
      <c r="C234" s="455"/>
      <c r="D234" s="455"/>
      <c r="E234" s="455"/>
      <c r="F234" s="455"/>
    </row>
    <row r="235" spans="1:6" x14ac:dyDescent="0.2">
      <c r="A235" s="455"/>
      <c r="B235" s="455"/>
      <c r="C235" s="455"/>
      <c r="D235" s="455"/>
      <c r="E235" s="455"/>
      <c r="F235" s="455"/>
    </row>
    <row r="236" spans="1:6" x14ac:dyDescent="0.2">
      <c r="A236" s="455"/>
      <c r="B236" s="455"/>
      <c r="C236" s="455"/>
      <c r="D236" s="455"/>
      <c r="E236" s="455"/>
      <c r="F236" s="455"/>
    </row>
    <row r="237" spans="1:6" x14ac:dyDescent="0.2">
      <c r="A237" s="455"/>
      <c r="B237" s="455"/>
      <c r="C237" s="455"/>
      <c r="D237" s="455"/>
      <c r="E237" s="455"/>
      <c r="F237" s="455"/>
    </row>
    <row r="238" spans="1:6" x14ac:dyDescent="0.2">
      <c r="A238" s="455"/>
      <c r="B238" s="455"/>
      <c r="C238" s="455"/>
      <c r="D238" s="455"/>
      <c r="E238" s="455"/>
      <c r="F238" s="455"/>
    </row>
    <row r="239" spans="1:6" x14ac:dyDescent="0.2">
      <c r="A239" s="455"/>
      <c r="B239" s="455"/>
      <c r="C239" s="455"/>
      <c r="D239" s="455"/>
      <c r="E239" s="455"/>
      <c r="F239" s="455"/>
    </row>
    <row r="240" spans="1:6" x14ac:dyDescent="0.2">
      <c r="A240" s="455"/>
      <c r="B240" s="455"/>
      <c r="C240" s="455"/>
      <c r="D240" s="455"/>
      <c r="E240" s="455"/>
      <c r="F240" s="455"/>
    </row>
    <row r="241" spans="1:6" x14ac:dyDescent="0.2">
      <c r="A241" s="455"/>
      <c r="B241" s="455"/>
      <c r="C241" s="455"/>
      <c r="D241" s="455"/>
      <c r="E241" s="455"/>
      <c r="F241" s="455"/>
    </row>
    <row r="242" spans="1:6" x14ac:dyDescent="0.2">
      <c r="A242" s="455"/>
      <c r="B242" s="455"/>
      <c r="C242" s="455"/>
      <c r="D242" s="455"/>
      <c r="E242" s="455"/>
      <c r="F242" s="455"/>
    </row>
    <row r="243" spans="1:6" x14ac:dyDescent="0.2">
      <c r="A243" s="455"/>
      <c r="B243" s="455"/>
      <c r="C243" s="455"/>
      <c r="D243" s="455"/>
      <c r="E243" s="455"/>
      <c r="F243" s="455"/>
    </row>
    <row r="244" spans="1:6" x14ac:dyDescent="0.2">
      <c r="A244" s="455"/>
      <c r="B244" s="455"/>
      <c r="C244" s="455"/>
      <c r="D244" s="455"/>
      <c r="E244" s="455"/>
      <c r="F244" s="455"/>
    </row>
    <row r="245" spans="1:6" x14ac:dyDescent="0.2">
      <c r="A245" s="455"/>
      <c r="B245" s="455"/>
      <c r="C245" s="455"/>
      <c r="D245" s="455"/>
      <c r="E245" s="455"/>
      <c r="F245" s="455"/>
    </row>
    <row r="246" spans="1:6" x14ac:dyDescent="0.2">
      <c r="A246" s="455"/>
      <c r="B246" s="455"/>
      <c r="C246" s="455"/>
      <c r="D246" s="455"/>
      <c r="E246" s="455"/>
      <c r="F246" s="455"/>
    </row>
    <row r="247" spans="1:6" x14ac:dyDescent="0.2">
      <c r="A247" s="455"/>
      <c r="B247" s="455"/>
      <c r="C247" s="455"/>
      <c r="D247" s="455"/>
      <c r="E247" s="455"/>
      <c r="F247" s="455"/>
    </row>
    <row r="248" spans="1:6" x14ac:dyDescent="0.2">
      <c r="A248" s="455"/>
      <c r="B248" s="455"/>
      <c r="C248" s="455"/>
      <c r="D248" s="455"/>
      <c r="E248" s="455"/>
      <c r="F248" s="455"/>
    </row>
    <row r="249" spans="1:6" x14ac:dyDescent="0.2">
      <c r="A249" s="455"/>
      <c r="B249" s="455"/>
      <c r="C249" s="455"/>
      <c r="D249" s="455"/>
      <c r="E249" s="455"/>
      <c r="F249" s="455"/>
    </row>
    <row r="250" spans="1:6" x14ac:dyDescent="0.2">
      <c r="A250" s="455"/>
      <c r="B250" s="455"/>
      <c r="C250" s="455"/>
      <c r="D250" s="455"/>
      <c r="E250" s="455"/>
      <c r="F250" s="455"/>
    </row>
    <row r="251" spans="1:6" x14ac:dyDescent="0.2">
      <c r="A251" s="455"/>
      <c r="B251" s="455"/>
      <c r="C251" s="455"/>
      <c r="D251" s="455"/>
      <c r="E251" s="455"/>
      <c r="F251" s="455"/>
    </row>
    <row r="252" spans="1:6" x14ac:dyDescent="0.2">
      <c r="A252" s="455"/>
      <c r="B252" s="455"/>
      <c r="C252" s="455"/>
      <c r="D252" s="455"/>
      <c r="E252" s="455"/>
      <c r="F252" s="455"/>
    </row>
    <row r="253" spans="1:6" x14ac:dyDescent="0.2">
      <c r="A253" s="455"/>
      <c r="B253" s="455"/>
      <c r="C253" s="455"/>
      <c r="D253" s="455"/>
      <c r="E253" s="455"/>
      <c r="F253" s="455"/>
    </row>
    <row r="254" spans="1:6" x14ac:dyDescent="0.2">
      <c r="A254" s="455"/>
      <c r="B254" s="455"/>
      <c r="C254" s="455"/>
      <c r="D254" s="455"/>
      <c r="E254" s="455"/>
      <c r="F254" s="455"/>
    </row>
    <row r="255" spans="1:6" x14ac:dyDescent="0.2">
      <c r="A255" s="455"/>
      <c r="B255" s="455"/>
      <c r="C255" s="455"/>
      <c r="D255" s="455"/>
      <c r="E255" s="455"/>
      <c r="F255" s="455"/>
    </row>
    <row r="256" spans="1:6" x14ac:dyDescent="0.2">
      <c r="A256" s="455"/>
      <c r="B256" s="455"/>
      <c r="C256" s="455"/>
      <c r="D256" s="455"/>
      <c r="E256" s="455"/>
      <c r="F256" s="455"/>
    </row>
    <row r="257" spans="1:6" x14ac:dyDescent="0.2">
      <c r="A257" s="455"/>
      <c r="B257" s="455"/>
      <c r="C257" s="455"/>
      <c r="D257" s="455"/>
      <c r="E257" s="455"/>
      <c r="F257" s="455"/>
    </row>
    <row r="258" spans="1:6" x14ac:dyDescent="0.2">
      <c r="A258" s="455"/>
      <c r="B258" s="455"/>
      <c r="C258" s="455"/>
      <c r="D258" s="455"/>
      <c r="E258" s="455"/>
      <c r="F258" s="455"/>
    </row>
    <row r="259" spans="1:6" x14ac:dyDescent="0.2">
      <c r="A259" s="455"/>
      <c r="B259" s="455"/>
      <c r="C259" s="455"/>
      <c r="D259" s="455"/>
      <c r="E259" s="455"/>
      <c r="F259" s="455"/>
    </row>
    <row r="260" spans="1:6" x14ac:dyDescent="0.2">
      <c r="A260" s="455"/>
      <c r="B260" s="455"/>
      <c r="C260" s="455"/>
      <c r="D260" s="455"/>
      <c r="E260" s="455"/>
      <c r="F260" s="455"/>
    </row>
    <row r="261" spans="1:6" x14ac:dyDescent="0.2">
      <c r="A261" s="455"/>
      <c r="B261" s="455"/>
      <c r="C261" s="455"/>
      <c r="D261" s="455"/>
      <c r="E261" s="455"/>
      <c r="F261" s="455"/>
    </row>
    <row r="262" spans="1:6" x14ac:dyDescent="0.2">
      <c r="A262" s="455"/>
      <c r="B262" s="455"/>
      <c r="C262" s="455"/>
      <c r="D262" s="455"/>
      <c r="E262" s="455"/>
      <c r="F262" s="455"/>
    </row>
    <row r="263" spans="1:6" x14ac:dyDescent="0.2">
      <c r="A263" s="455"/>
      <c r="B263" s="455"/>
      <c r="C263" s="455"/>
      <c r="D263" s="455"/>
      <c r="E263" s="455"/>
      <c r="F263" s="455"/>
    </row>
    <row r="264" spans="1:6" x14ac:dyDescent="0.2">
      <c r="A264" s="455"/>
      <c r="B264" s="455"/>
      <c r="C264" s="455"/>
      <c r="D264" s="455"/>
      <c r="E264" s="455"/>
      <c r="F264" s="455"/>
    </row>
    <row r="265" spans="1:6" x14ac:dyDescent="0.2">
      <c r="A265" s="455"/>
      <c r="B265" s="455"/>
      <c r="C265" s="455"/>
      <c r="D265" s="455"/>
      <c r="E265" s="455"/>
      <c r="F265" s="455"/>
    </row>
    <row r="266" spans="1:6" x14ac:dyDescent="0.2">
      <c r="A266" s="455"/>
      <c r="B266" s="455"/>
      <c r="C266" s="455"/>
      <c r="D266" s="455"/>
      <c r="E266" s="455"/>
      <c r="F266" s="455"/>
    </row>
    <row r="267" spans="1:6" x14ac:dyDescent="0.2">
      <c r="A267" s="455"/>
      <c r="B267" s="455"/>
      <c r="C267" s="455"/>
      <c r="D267" s="455"/>
      <c r="E267" s="455"/>
      <c r="F267" s="455"/>
    </row>
    <row r="268" spans="1:6" x14ac:dyDescent="0.2">
      <c r="A268" s="455"/>
      <c r="B268" s="455"/>
      <c r="C268" s="455"/>
      <c r="D268" s="455"/>
      <c r="E268" s="455"/>
      <c r="F268" s="455"/>
    </row>
    <row r="269" spans="1:6" x14ac:dyDescent="0.2">
      <c r="A269" s="455"/>
      <c r="B269" s="455"/>
      <c r="C269" s="455"/>
      <c r="D269" s="455"/>
      <c r="E269" s="455"/>
      <c r="F269" s="455"/>
    </row>
    <row r="270" spans="1:6" x14ac:dyDescent="0.2">
      <c r="A270" s="455"/>
      <c r="B270" s="455"/>
      <c r="C270" s="455"/>
      <c r="D270" s="455"/>
      <c r="E270" s="455"/>
      <c r="F270" s="455"/>
    </row>
    <row r="271" spans="1:6" x14ac:dyDescent="0.2">
      <c r="A271" s="455"/>
      <c r="B271" s="455"/>
      <c r="C271" s="455"/>
      <c r="D271" s="455"/>
      <c r="E271" s="455"/>
      <c r="F271" s="455"/>
    </row>
    <row r="272" spans="1:6" x14ac:dyDescent="0.2">
      <c r="A272" s="455"/>
      <c r="B272" s="455"/>
      <c r="C272" s="455"/>
      <c r="D272" s="455"/>
      <c r="E272" s="455"/>
      <c r="F272" s="455"/>
    </row>
    <row r="273" spans="1:6" x14ac:dyDescent="0.2">
      <c r="A273" s="455"/>
      <c r="B273" s="455"/>
      <c r="C273" s="455"/>
      <c r="D273" s="455"/>
      <c r="E273" s="455"/>
      <c r="F273" s="455"/>
    </row>
    <row r="274" spans="1:6" x14ac:dyDescent="0.2">
      <c r="A274" s="455"/>
      <c r="B274" s="455"/>
      <c r="C274" s="455"/>
      <c r="D274" s="455"/>
      <c r="E274" s="455"/>
      <c r="F274" s="455"/>
    </row>
    <row r="275" spans="1:6" x14ac:dyDescent="0.2">
      <c r="A275" s="455"/>
      <c r="B275" s="455"/>
      <c r="C275" s="455"/>
      <c r="D275" s="455"/>
      <c r="E275" s="455"/>
      <c r="F275" s="455"/>
    </row>
    <row r="276" spans="1:6" x14ac:dyDescent="0.2">
      <c r="A276" s="455"/>
      <c r="B276" s="455"/>
      <c r="C276" s="455"/>
      <c r="D276" s="455"/>
      <c r="E276" s="455"/>
      <c r="F276" s="455"/>
    </row>
    <row r="277" spans="1:6" x14ac:dyDescent="0.2">
      <c r="A277" s="455"/>
      <c r="B277" s="455"/>
      <c r="C277" s="455"/>
      <c r="D277" s="455"/>
      <c r="E277" s="455"/>
      <c r="F277" s="455"/>
    </row>
    <row r="278" spans="1:6" x14ac:dyDescent="0.2">
      <c r="A278" s="455"/>
      <c r="B278" s="455"/>
      <c r="C278" s="455"/>
      <c r="D278" s="455"/>
      <c r="E278" s="455"/>
      <c r="F278" s="455"/>
    </row>
    <row r="279" spans="1:6" x14ac:dyDescent="0.2">
      <c r="A279" s="455"/>
      <c r="B279" s="455"/>
      <c r="C279" s="455"/>
      <c r="D279" s="455"/>
      <c r="E279" s="455"/>
      <c r="F279" s="455"/>
    </row>
    <row r="280" spans="1:6" x14ac:dyDescent="0.2">
      <c r="A280" s="455"/>
      <c r="B280" s="455"/>
      <c r="C280" s="455"/>
      <c r="D280" s="455"/>
      <c r="E280" s="455"/>
      <c r="F280" s="455"/>
    </row>
    <row r="281" spans="1:6" x14ac:dyDescent="0.2">
      <c r="A281" s="455"/>
      <c r="B281" s="455"/>
      <c r="C281" s="455"/>
      <c r="D281" s="455"/>
      <c r="E281" s="455"/>
      <c r="F281" s="455"/>
    </row>
    <row r="282" spans="1:6" x14ac:dyDescent="0.2">
      <c r="A282" s="455"/>
      <c r="B282" s="455"/>
      <c r="C282" s="455"/>
      <c r="D282" s="455"/>
      <c r="E282" s="455"/>
      <c r="F282" s="455"/>
    </row>
    <row r="283" spans="1:6" x14ac:dyDescent="0.2">
      <c r="A283" s="455"/>
      <c r="B283" s="455"/>
      <c r="C283" s="455"/>
      <c r="D283" s="455"/>
      <c r="E283" s="455"/>
      <c r="F283" s="455"/>
    </row>
    <row r="284" spans="1:6" x14ac:dyDescent="0.2">
      <c r="A284" s="455"/>
      <c r="B284" s="455"/>
      <c r="C284" s="455"/>
      <c r="D284" s="455"/>
      <c r="E284" s="455"/>
      <c r="F284" s="455"/>
    </row>
    <row r="285" spans="1:6" x14ac:dyDescent="0.2">
      <c r="A285" s="455"/>
      <c r="B285" s="455"/>
      <c r="C285" s="455"/>
      <c r="D285" s="455"/>
      <c r="E285" s="455"/>
      <c r="F285" s="455"/>
    </row>
    <row r="286" spans="1:6" x14ac:dyDescent="0.2">
      <c r="A286" s="455"/>
      <c r="B286" s="455"/>
      <c r="C286" s="455"/>
      <c r="D286" s="455"/>
      <c r="E286" s="455"/>
      <c r="F286" s="455"/>
    </row>
    <row r="287" spans="1:6" x14ac:dyDescent="0.2">
      <c r="A287" s="455"/>
      <c r="B287" s="455"/>
      <c r="C287" s="455"/>
      <c r="D287" s="455"/>
      <c r="E287" s="455"/>
      <c r="F287" s="455"/>
    </row>
    <row r="288" spans="1:6" x14ac:dyDescent="0.2">
      <c r="A288" s="455"/>
      <c r="B288" s="455"/>
      <c r="C288" s="455"/>
      <c r="D288" s="455"/>
      <c r="E288" s="455"/>
      <c r="F288" s="455"/>
    </row>
    <row r="289" spans="1:6" x14ac:dyDescent="0.2">
      <c r="A289" s="455"/>
      <c r="B289" s="455"/>
      <c r="C289" s="455"/>
      <c r="D289" s="455"/>
      <c r="E289" s="455"/>
      <c r="F289" s="455"/>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4" customWidth="1"/>
    <col min="2" max="2" width="78.75" style="464" customWidth="1"/>
    <col min="3" max="5" width="10.25" style="464"/>
    <col min="6" max="6" width="4.25" style="464" customWidth="1"/>
    <col min="7" max="256" width="10.25" style="464"/>
    <col min="257" max="257" width="1.25" style="464" customWidth="1"/>
    <col min="258" max="258" width="78.75" style="464" customWidth="1"/>
    <col min="259" max="261" width="10.25" style="464"/>
    <col min="262" max="262" width="4.25" style="464" customWidth="1"/>
    <col min="263" max="512" width="10.25" style="464"/>
    <col min="513" max="513" width="1.25" style="464" customWidth="1"/>
    <col min="514" max="514" width="78.75" style="464" customWidth="1"/>
    <col min="515" max="517" width="10.25" style="464"/>
    <col min="518" max="518" width="4.25" style="464" customWidth="1"/>
    <col min="519" max="768" width="10.25" style="464"/>
    <col min="769" max="769" width="1.25" style="464" customWidth="1"/>
    <col min="770" max="770" width="78.75" style="464" customWidth="1"/>
    <col min="771" max="773" width="10.25" style="464"/>
    <col min="774" max="774" width="4.25" style="464" customWidth="1"/>
    <col min="775" max="1024" width="10.25" style="464"/>
    <col min="1025" max="1025" width="1.25" style="464" customWidth="1"/>
    <col min="1026" max="1026" width="78.75" style="464" customWidth="1"/>
    <col min="1027" max="1029" width="10.25" style="464"/>
    <col min="1030" max="1030" width="4.25" style="464" customWidth="1"/>
    <col min="1031" max="1280" width="10.25" style="464"/>
    <col min="1281" max="1281" width="1.25" style="464" customWidth="1"/>
    <col min="1282" max="1282" width="78.75" style="464" customWidth="1"/>
    <col min="1283" max="1285" width="10.25" style="464"/>
    <col min="1286" max="1286" width="4.25" style="464" customWidth="1"/>
    <col min="1287" max="1536" width="10.25" style="464"/>
    <col min="1537" max="1537" width="1.25" style="464" customWidth="1"/>
    <col min="1538" max="1538" width="78.75" style="464" customWidth="1"/>
    <col min="1539" max="1541" width="10.25" style="464"/>
    <col min="1542" max="1542" width="4.25" style="464" customWidth="1"/>
    <col min="1543" max="1792" width="10.25" style="464"/>
    <col min="1793" max="1793" width="1.25" style="464" customWidth="1"/>
    <col min="1794" max="1794" width="78.75" style="464" customWidth="1"/>
    <col min="1795" max="1797" width="10.25" style="464"/>
    <col min="1798" max="1798" width="4.25" style="464" customWidth="1"/>
    <col min="1799" max="2048" width="10.25" style="464"/>
    <col min="2049" max="2049" width="1.25" style="464" customWidth="1"/>
    <col min="2050" max="2050" width="78.75" style="464" customWidth="1"/>
    <col min="2051" max="2053" width="10.25" style="464"/>
    <col min="2054" max="2054" width="4.25" style="464" customWidth="1"/>
    <col min="2055" max="2304" width="10.25" style="464"/>
    <col min="2305" max="2305" width="1.25" style="464" customWidth="1"/>
    <col min="2306" max="2306" width="78.75" style="464" customWidth="1"/>
    <col min="2307" max="2309" width="10.25" style="464"/>
    <col min="2310" max="2310" width="4.25" style="464" customWidth="1"/>
    <col min="2311" max="2560" width="10.25" style="464"/>
    <col min="2561" max="2561" width="1.25" style="464" customWidth="1"/>
    <col min="2562" max="2562" width="78.75" style="464" customWidth="1"/>
    <col min="2563" max="2565" width="10.25" style="464"/>
    <col min="2566" max="2566" width="4.25" style="464" customWidth="1"/>
    <col min="2567" max="2816" width="10.25" style="464"/>
    <col min="2817" max="2817" width="1.25" style="464" customWidth="1"/>
    <col min="2818" max="2818" width="78.75" style="464" customWidth="1"/>
    <col min="2819" max="2821" width="10.25" style="464"/>
    <col min="2822" max="2822" width="4.25" style="464" customWidth="1"/>
    <col min="2823" max="3072" width="10.25" style="464"/>
    <col min="3073" max="3073" width="1.25" style="464" customWidth="1"/>
    <col min="3074" max="3074" width="78.75" style="464" customWidth="1"/>
    <col min="3075" max="3077" width="10.25" style="464"/>
    <col min="3078" max="3078" width="4.25" style="464" customWidth="1"/>
    <col min="3079" max="3328" width="10.25" style="464"/>
    <col min="3329" max="3329" width="1.25" style="464" customWidth="1"/>
    <col min="3330" max="3330" width="78.75" style="464" customWidth="1"/>
    <col min="3331" max="3333" width="10.25" style="464"/>
    <col min="3334" max="3334" width="4.25" style="464" customWidth="1"/>
    <col min="3335" max="3584" width="10.25" style="464"/>
    <col min="3585" max="3585" width="1.25" style="464" customWidth="1"/>
    <col min="3586" max="3586" width="78.75" style="464" customWidth="1"/>
    <col min="3587" max="3589" width="10.25" style="464"/>
    <col min="3590" max="3590" width="4.25" style="464" customWidth="1"/>
    <col min="3591" max="3840" width="10.25" style="464"/>
    <col min="3841" max="3841" width="1.25" style="464" customWidth="1"/>
    <col min="3842" max="3842" width="78.75" style="464" customWidth="1"/>
    <col min="3843" max="3845" width="10.25" style="464"/>
    <col min="3846" max="3846" width="4.25" style="464" customWidth="1"/>
    <col min="3847" max="4096" width="10.25" style="464"/>
    <col min="4097" max="4097" width="1.25" style="464" customWidth="1"/>
    <col min="4098" max="4098" width="78.75" style="464" customWidth="1"/>
    <col min="4099" max="4101" width="10.25" style="464"/>
    <col min="4102" max="4102" width="4.25" style="464" customWidth="1"/>
    <col min="4103" max="4352" width="10.25" style="464"/>
    <col min="4353" max="4353" width="1.25" style="464" customWidth="1"/>
    <col min="4354" max="4354" width="78.75" style="464" customWidth="1"/>
    <col min="4355" max="4357" width="10.25" style="464"/>
    <col min="4358" max="4358" width="4.25" style="464" customWidth="1"/>
    <col min="4359" max="4608" width="10.25" style="464"/>
    <col min="4609" max="4609" width="1.25" style="464" customWidth="1"/>
    <col min="4610" max="4610" width="78.75" style="464" customWidth="1"/>
    <col min="4611" max="4613" width="10.25" style="464"/>
    <col min="4614" max="4614" width="4.25" style="464" customWidth="1"/>
    <col min="4615" max="4864" width="10.25" style="464"/>
    <col min="4865" max="4865" width="1.25" style="464" customWidth="1"/>
    <col min="4866" max="4866" width="78.75" style="464" customWidth="1"/>
    <col min="4867" max="4869" width="10.25" style="464"/>
    <col min="4870" max="4870" width="4.25" style="464" customWidth="1"/>
    <col min="4871" max="5120" width="10.25" style="464"/>
    <col min="5121" max="5121" width="1.25" style="464" customWidth="1"/>
    <col min="5122" max="5122" width="78.75" style="464" customWidth="1"/>
    <col min="5123" max="5125" width="10.25" style="464"/>
    <col min="5126" max="5126" width="4.25" style="464" customWidth="1"/>
    <col min="5127" max="5376" width="10.25" style="464"/>
    <col min="5377" max="5377" width="1.25" style="464" customWidth="1"/>
    <col min="5378" max="5378" width="78.75" style="464" customWidth="1"/>
    <col min="5379" max="5381" width="10.25" style="464"/>
    <col min="5382" max="5382" width="4.25" style="464" customWidth="1"/>
    <col min="5383" max="5632" width="10.25" style="464"/>
    <col min="5633" max="5633" width="1.25" style="464" customWidth="1"/>
    <col min="5634" max="5634" width="78.75" style="464" customWidth="1"/>
    <col min="5635" max="5637" width="10.25" style="464"/>
    <col min="5638" max="5638" width="4.25" style="464" customWidth="1"/>
    <col min="5639" max="5888" width="10.25" style="464"/>
    <col min="5889" max="5889" width="1.25" style="464" customWidth="1"/>
    <col min="5890" max="5890" width="78.75" style="464" customWidth="1"/>
    <col min="5891" max="5893" width="10.25" style="464"/>
    <col min="5894" max="5894" width="4.25" style="464" customWidth="1"/>
    <col min="5895" max="6144" width="10.25" style="464"/>
    <col min="6145" max="6145" width="1.25" style="464" customWidth="1"/>
    <col min="6146" max="6146" width="78.75" style="464" customWidth="1"/>
    <col min="6147" max="6149" width="10.25" style="464"/>
    <col min="6150" max="6150" width="4.25" style="464" customWidth="1"/>
    <col min="6151" max="6400" width="10.25" style="464"/>
    <col min="6401" max="6401" width="1.25" style="464" customWidth="1"/>
    <col min="6402" max="6402" width="78.75" style="464" customWidth="1"/>
    <col min="6403" max="6405" width="10.25" style="464"/>
    <col min="6406" max="6406" width="4.25" style="464" customWidth="1"/>
    <col min="6407" max="6656" width="10.25" style="464"/>
    <col min="6657" max="6657" width="1.25" style="464" customWidth="1"/>
    <col min="6658" max="6658" width="78.75" style="464" customWidth="1"/>
    <col min="6659" max="6661" width="10.25" style="464"/>
    <col min="6662" max="6662" width="4.25" style="464" customWidth="1"/>
    <col min="6663" max="6912" width="10.25" style="464"/>
    <col min="6913" max="6913" width="1.25" style="464" customWidth="1"/>
    <col min="6914" max="6914" width="78.75" style="464" customWidth="1"/>
    <col min="6915" max="6917" width="10.25" style="464"/>
    <col min="6918" max="6918" width="4.25" style="464" customWidth="1"/>
    <col min="6919" max="7168" width="10.25" style="464"/>
    <col min="7169" max="7169" width="1.25" style="464" customWidth="1"/>
    <col min="7170" max="7170" width="78.75" style="464" customWidth="1"/>
    <col min="7171" max="7173" width="10.25" style="464"/>
    <col min="7174" max="7174" width="4.25" style="464" customWidth="1"/>
    <col min="7175" max="7424" width="10.25" style="464"/>
    <col min="7425" max="7425" width="1.25" style="464" customWidth="1"/>
    <col min="7426" max="7426" width="78.75" style="464" customWidth="1"/>
    <col min="7427" max="7429" width="10.25" style="464"/>
    <col min="7430" max="7430" width="4.25" style="464" customWidth="1"/>
    <col min="7431" max="7680" width="10.25" style="464"/>
    <col min="7681" max="7681" width="1.25" style="464" customWidth="1"/>
    <col min="7682" max="7682" width="78.75" style="464" customWidth="1"/>
    <col min="7683" max="7685" width="10.25" style="464"/>
    <col min="7686" max="7686" width="4.25" style="464" customWidth="1"/>
    <col min="7687" max="7936" width="10.25" style="464"/>
    <col min="7937" max="7937" width="1.25" style="464" customWidth="1"/>
    <col min="7938" max="7938" width="78.75" style="464" customWidth="1"/>
    <col min="7939" max="7941" width="10.25" style="464"/>
    <col min="7942" max="7942" width="4.25" style="464" customWidth="1"/>
    <col min="7943" max="8192" width="10.25" style="464"/>
    <col min="8193" max="8193" width="1.25" style="464" customWidth="1"/>
    <col min="8194" max="8194" width="78.75" style="464" customWidth="1"/>
    <col min="8195" max="8197" width="10.25" style="464"/>
    <col min="8198" max="8198" width="4.25" style="464" customWidth="1"/>
    <col min="8199" max="8448" width="10.25" style="464"/>
    <col min="8449" max="8449" width="1.25" style="464" customWidth="1"/>
    <col min="8450" max="8450" width="78.75" style="464" customWidth="1"/>
    <col min="8451" max="8453" width="10.25" style="464"/>
    <col min="8454" max="8454" width="4.25" style="464" customWidth="1"/>
    <col min="8455" max="8704" width="10.25" style="464"/>
    <col min="8705" max="8705" width="1.25" style="464" customWidth="1"/>
    <col min="8706" max="8706" width="78.75" style="464" customWidth="1"/>
    <col min="8707" max="8709" width="10.25" style="464"/>
    <col min="8710" max="8710" width="4.25" style="464" customWidth="1"/>
    <col min="8711" max="8960" width="10.25" style="464"/>
    <col min="8961" max="8961" width="1.25" style="464" customWidth="1"/>
    <col min="8962" max="8962" width="78.75" style="464" customWidth="1"/>
    <col min="8963" max="8965" width="10.25" style="464"/>
    <col min="8966" max="8966" width="4.25" style="464" customWidth="1"/>
    <col min="8967" max="9216" width="10.25" style="464"/>
    <col min="9217" max="9217" width="1.25" style="464" customWidth="1"/>
    <col min="9218" max="9218" width="78.75" style="464" customWidth="1"/>
    <col min="9219" max="9221" width="10.25" style="464"/>
    <col min="9222" max="9222" width="4.25" style="464" customWidth="1"/>
    <col min="9223" max="9472" width="10.25" style="464"/>
    <col min="9473" max="9473" width="1.25" style="464" customWidth="1"/>
    <col min="9474" max="9474" width="78.75" style="464" customWidth="1"/>
    <col min="9475" max="9477" width="10.25" style="464"/>
    <col min="9478" max="9478" width="4.25" style="464" customWidth="1"/>
    <col min="9479" max="9728" width="10.25" style="464"/>
    <col min="9729" max="9729" width="1.25" style="464" customWidth="1"/>
    <col min="9730" max="9730" width="78.75" style="464" customWidth="1"/>
    <col min="9731" max="9733" width="10.25" style="464"/>
    <col min="9734" max="9734" width="4.25" style="464" customWidth="1"/>
    <col min="9735" max="9984" width="10.25" style="464"/>
    <col min="9985" max="9985" width="1.25" style="464" customWidth="1"/>
    <col min="9986" max="9986" width="78.75" style="464" customWidth="1"/>
    <col min="9987" max="9989" width="10.25" style="464"/>
    <col min="9990" max="9990" width="4.25" style="464" customWidth="1"/>
    <col min="9991" max="10240" width="10.25" style="464"/>
    <col min="10241" max="10241" width="1.25" style="464" customWidth="1"/>
    <col min="10242" max="10242" width="78.75" style="464" customWidth="1"/>
    <col min="10243" max="10245" width="10.25" style="464"/>
    <col min="10246" max="10246" width="4.25" style="464" customWidth="1"/>
    <col min="10247" max="10496" width="10.25" style="464"/>
    <col min="10497" max="10497" width="1.25" style="464" customWidth="1"/>
    <col min="10498" max="10498" width="78.75" style="464" customWidth="1"/>
    <col min="10499" max="10501" width="10.25" style="464"/>
    <col min="10502" max="10502" width="4.25" style="464" customWidth="1"/>
    <col min="10503" max="10752" width="10.25" style="464"/>
    <col min="10753" max="10753" width="1.25" style="464" customWidth="1"/>
    <col min="10754" max="10754" width="78.75" style="464" customWidth="1"/>
    <col min="10755" max="10757" width="10.25" style="464"/>
    <col min="10758" max="10758" width="4.25" style="464" customWidth="1"/>
    <col min="10759" max="11008" width="10.25" style="464"/>
    <col min="11009" max="11009" width="1.25" style="464" customWidth="1"/>
    <col min="11010" max="11010" width="78.75" style="464" customWidth="1"/>
    <col min="11011" max="11013" width="10.25" style="464"/>
    <col min="11014" max="11014" width="4.25" style="464" customWidth="1"/>
    <col min="11015" max="11264" width="10.25" style="464"/>
    <col min="11265" max="11265" width="1.25" style="464" customWidth="1"/>
    <col min="11266" max="11266" width="78.75" style="464" customWidth="1"/>
    <col min="11267" max="11269" width="10.25" style="464"/>
    <col min="11270" max="11270" width="4.25" style="464" customWidth="1"/>
    <col min="11271" max="11520" width="10.25" style="464"/>
    <col min="11521" max="11521" width="1.25" style="464" customWidth="1"/>
    <col min="11522" max="11522" width="78.75" style="464" customWidth="1"/>
    <col min="11523" max="11525" width="10.25" style="464"/>
    <col min="11526" max="11526" width="4.25" style="464" customWidth="1"/>
    <col min="11527" max="11776" width="10.25" style="464"/>
    <col min="11777" max="11777" width="1.25" style="464" customWidth="1"/>
    <col min="11778" max="11778" width="78.75" style="464" customWidth="1"/>
    <col min="11779" max="11781" width="10.25" style="464"/>
    <col min="11782" max="11782" width="4.25" style="464" customWidth="1"/>
    <col min="11783" max="12032" width="10.25" style="464"/>
    <col min="12033" max="12033" width="1.25" style="464" customWidth="1"/>
    <col min="12034" max="12034" width="78.75" style="464" customWidth="1"/>
    <col min="12035" max="12037" width="10.25" style="464"/>
    <col min="12038" max="12038" width="4.25" style="464" customWidth="1"/>
    <col min="12039" max="12288" width="10.25" style="464"/>
    <col min="12289" max="12289" width="1.25" style="464" customWidth="1"/>
    <col min="12290" max="12290" width="78.75" style="464" customWidth="1"/>
    <col min="12291" max="12293" width="10.25" style="464"/>
    <col min="12294" max="12294" width="4.25" style="464" customWidth="1"/>
    <col min="12295" max="12544" width="10.25" style="464"/>
    <col min="12545" max="12545" width="1.25" style="464" customWidth="1"/>
    <col min="12546" max="12546" width="78.75" style="464" customWidth="1"/>
    <col min="12547" max="12549" width="10.25" style="464"/>
    <col min="12550" max="12550" width="4.25" style="464" customWidth="1"/>
    <col min="12551" max="12800" width="10.25" style="464"/>
    <col min="12801" max="12801" width="1.25" style="464" customWidth="1"/>
    <col min="12802" max="12802" width="78.75" style="464" customWidth="1"/>
    <col min="12803" max="12805" width="10.25" style="464"/>
    <col min="12806" max="12806" width="4.25" style="464" customWidth="1"/>
    <col min="12807" max="13056" width="10.25" style="464"/>
    <col min="13057" max="13057" width="1.25" style="464" customWidth="1"/>
    <col min="13058" max="13058" width="78.75" style="464" customWidth="1"/>
    <col min="13059" max="13061" width="10.25" style="464"/>
    <col min="13062" max="13062" width="4.25" style="464" customWidth="1"/>
    <col min="13063" max="13312" width="10.25" style="464"/>
    <col min="13313" max="13313" width="1.25" style="464" customWidth="1"/>
    <col min="13314" max="13314" width="78.75" style="464" customWidth="1"/>
    <col min="13315" max="13317" width="10.25" style="464"/>
    <col min="13318" max="13318" width="4.25" style="464" customWidth="1"/>
    <col min="13319" max="13568" width="10.25" style="464"/>
    <col min="13569" max="13569" width="1.25" style="464" customWidth="1"/>
    <col min="13570" max="13570" width="78.75" style="464" customWidth="1"/>
    <col min="13571" max="13573" width="10.25" style="464"/>
    <col min="13574" max="13574" width="4.25" style="464" customWidth="1"/>
    <col min="13575" max="13824" width="10.25" style="464"/>
    <col min="13825" max="13825" width="1.25" style="464" customWidth="1"/>
    <col min="13826" max="13826" width="78.75" style="464" customWidth="1"/>
    <col min="13827" max="13829" width="10.25" style="464"/>
    <col min="13830" max="13830" width="4.25" style="464" customWidth="1"/>
    <col min="13831" max="14080" width="10.25" style="464"/>
    <col min="14081" max="14081" width="1.25" style="464" customWidth="1"/>
    <col min="14082" max="14082" width="78.75" style="464" customWidth="1"/>
    <col min="14083" max="14085" width="10.25" style="464"/>
    <col min="14086" max="14086" width="4.25" style="464" customWidth="1"/>
    <col min="14087" max="14336" width="10.25" style="464"/>
    <col min="14337" max="14337" width="1.25" style="464" customWidth="1"/>
    <col min="14338" max="14338" width="78.75" style="464" customWidth="1"/>
    <col min="14339" max="14341" width="10.25" style="464"/>
    <col min="14342" max="14342" width="4.25" style="464" customWidth="1"/>
    <col min="14343" max="14592" width="10.25" style="464"/>
    <col min="14593" max="14593" width="1.25" style="464" customWidth="1"/>
    <col min="14594" max="14594" width="78.75" style="464" customWidth="1"/>
    <col min="14595" max="14597" width="10.25" style="464"/>
    <col min="14598" max="14598" width="4.25" style="464" customWidth="1"/>
    <col min="14599" max="14848" width="10.25" style="464"/>
    <col min="14849" max="14849" width="1.25" style="464" customWidth="1"/>
    <col min="14850" max="14850" width="78.75" style="464" customWidth="1"/>
    <col min="14851" max="14853" width="10.25" style="464"/>
    <col min="14854" max="14854" width="4.25" style="464" customWidth="1"/>
    <col min="14855" max="15104" width="10.25" style="464"/>
    <col min="15105" max="15105" width="1.25" style="464" customWidth="1"/>
    <col min="15106" max="15106" width="78.75" style="464" customWidth="1"/>
    <col min="15107" max="15109" width="10.25" style="464"/>
    <col min="15110" max="15110" width="4.25" style="464" customWidth="1"/>
    <col min="15111" max="15360" width="10.25" style="464"/>
    <col min="15361" max="15361" width="1.25" style="464" customWidth="1"/>
    <col min="15362" max="15362" width="78.75" style="464" customWidth="1"/>
    <col min="15363" max="15365" width="10.25" style="464"/>
    <col min="15366" max="15366" width="4.25" style="464" customWidth="1"/>
    <col min="15367" max="15616" width="10.25" style="464"/>
    <col min="15617" max="15617" width="1.25" style="464" customWidth="1"/>
    <col min="15618" max="15618" width="78.75" style="464" customWidth="1"/>
    <col min="15619" max="15621" width="10.25" style="464"/>
    <col min="15622" max="15622" width="4.25" style="464" customWidth="1"/>
    <col min="15623" max="15872" width="10.25" style="464"/>
    <col min="15873" max="15873" width="1.25" style="464" customWidth="1"/>
    <col min="15874" max="15874" width="78.75" style="464" customWidth="1"/>
    <col min="15875" max="15877" width="10.25" style="464"/>
    <col min="15878" max="15878" width="4.25" style="464" customWidth="1"/>
    <col min="15879" max="16128" width="10.25" style="464"/>
    <col min="16129" max="16129" width="1.25" style="464" customWidth="1"/>
    <col min="16130" max="16130" width="78.75" style="464" customWidth="1"/>
    <col min="16131" max="16133" width="10.25" style="464"/>
    <col min="16134" max="16134" width="4.25" style="464" customWidth="1"/>
    <col min="16135" max="16384" width="10.25" style="464"/>
  </cols>
  <sheetData>
    <row r="1" spans="1:5" ht="39.75" customHeight="1" x14ac:dyDescent="0.2">
      <c r="A1" s="462"/>
      <c r="B1" s="463" t="s">
        <v>6</v>
      </c>
    </row>
    <row r="2" spans="1:5" ht="25.5" customHeight="1" x14ac:dyDescent="0.2">
      <c r="B2" s="465" t="s">
        <v>422</v>
      </c>
    </row>
    <row r="3" spans="1:5" ht="24.95" customHeight="1" x14ac:dyDescent="0.2">
      <c r="A3" s="466"/>
      <c r="B3" s="467" t="s">
        <v>423</v>
      </c>
    </row>
    <row r="4" spans="1:5" ht="24.75" customHeight="1" x14ac:dyDescent="0.2">
      <c r="A4" s="466"/>
      <c r="B4" s="468"/>
    </row>
    <row r="5" spans="1:5" s="471" customFormat="1" ht="60" x14ac:dyDescent="0.2">
      <c r="A5" s="469"/>
      <c r="B5" s="470" t="s">
        <v>424</v>
      </c>
      <c r="C5" s="469"/>
      <c r="D5" s="469"/>
      <c r="E5" s="469"/>
    </row>
    <row r="6" spans="1:5" s="471" customFormat="1" ht="10.15" customHeight="1" x14ac:dyDescent="0.2">
      <c r="A6" s="469"/>
      <c r="B6" s="470"/>
      <c r="C6" s="469"/>
      <c r="D6" s="469"/>
      <c r="E6" s="469"/>
    </row>
    <row r="7" spans="1:5" ht="96" x14ac:dyDescent="0.2">
      <c r="A7" s="466"/>
      <c r="B7" s="470" t="s">
        <v>425</v>
      </c>
      <c r="C7" s="466"/>
      <c r="D7" s="466"/>
      <c r="E7" s="466"/>
    </row>
    <row r="8" spans="1:5" ht="10.15" customHeight="1" x14ac:dyDescent="0.2">
      <c r="A8" s="466"/>
      <c r="B8" s="466"/>
      <c r="C8" s="466"/>
      <c r="D8" s="466"/>
      <c r="E8" s="466"/>
    </row>
    <row r="9" spans="1:5" ht="204" x14ac:dyDescent="0.2">
      <c r="A9" s="466"/>
      <c r="B9" s="470" t="s">
        <v>426</v>
      </c>
      <c r="C9" s="466"/>
      <c r="D9" s="466"/>
      <c r="E9" s="466"/>
    </row>
    <row r="10" spans="1:5" ht="10.15" customHeight="1" x14ac:dyDescent="0.2">
      <c r="A10" s="466"/>
      <c r="B10" s="472"/>
      <c r="C10" s="466"/>
      <c r="D10" s="466"/>
      <c r="E10" s="466"/>
    </row>
    <row r="11" spans="1:5" ht="36" x14ac:dyDescent="0.2">
      <c r="A11" s="466"/>
      <c r="B11" s="470" t="s">
        <v>427</v>
      </c>
      <c r="C11" s="466"/>
      <c r="D11" s="466"/>
      <c r="E11" s="466"/>
    </row>
    <row r="12" spans="1:5" ht="9" customHeight="1" x14ac:dyDescent="0.2">
      <c r="A12" s="466"/>
      <c r="B12" s="472"/>
      <c r="C12" s="466"/>
      <c r="D12" s="466"/>
      <c r="E12" s="466"/>
    </row>
    <row r="13" spans="1:5" ht="96" x14ac:dyDescent="0.2">
      <c r="A13" s="466"/>
      <c r="B13" s="470" t="s">
        <v>428</v>
      </c>
      <c r="C13" s="466"/>
      <c r="D13" s="466"/>
      <c r="E13" s="466"/>
    </row>
    <row r="14" spans="1:5" ht="9" customHeight="1" x14ac:dyDescent="0.2">
      <c r="A14" s="466"/>
      <c r="B14" s="472"/>
      <c r="C14" s="466"/>
      <c r="D14" s="466"/>
      <c r="E14" s="466"/>
    </row>
    <row r="15" spans="1:5" ht="96" x14ac:dyDescent="0.2">
      <c r="A15" s="466"/>
      <c r="B15" s="470" t="s">
        <v>429</v>
      </c>
      <c r="C15" s="466"/>
      <c r="D15" s="466"/>
      <c r="E15" s="466"/>
    </row>
    <row r="16" spans="1:5" ht="9" customHeight="1" x14ac:dyDescent="0.2">
      <c r="A16" s="466"/>
      <c r="B16" s="472"/>
      <c r="C16" s="466"/>
      <c r="D16" s="466"/>
      <c r="E16" s="466"/>
    </row>
    <row r="17" spans="1:8" ht="120" x14ac:dyDescent="0.2">
      <c r="A17" s="466"/>
      <c r="B17" s="470" t="s">
        <v>430</v>
      </c>
      <c r="C17" s="466"/>
      <c r="D17" s="466"/>
      <c r="E17" s="466"/>
    </row>
    <row r="18" spans="1:8" ht="9" customHeight="1" x14ac:dyDescent="0.2">
      <c r="A18" s="466"/>
      <c r="B18" s="472"/>
      <c r="C18" s="466"/>
      <c r="D18" s="466"/>
      <c r="E18" s="466"/>
    </row>
    <row r="19" spans="1:8" ht="168" x14ac:dyDescent="0.2">
      <c r="A19" s="466"/>
      <c r="B19" s="470" t="s">
        <v>431</v>
      </c>
      <c r="C19" s="466"/>
      <c r="D19" s="466"/>
      <c r="E19" s="466"/>
    </row>
    <row r="20" spans="1:8" ht="9" customHeight="1" x14ac:dyDescent="0.2">
      <c r="A20" s="466"/>
      <c r="B20" s="472"/>
      <c r="C20" s="466"/>
      <c r="D20" s="466"/>
      <c r="E20" s="466"/>
    </row>
    <row r="21" spans="1:8" ht="24" x14ac:dyDescent="0.2">
      <c r="A21" s="466"/>
      <c r="B21" s="470" t="s">
        <v>432</v>
      </c>
      <c r="C21" s="466"/>
      <c r="D21" s="466"/>
      <c r="E21" s="466"/>
    </row>
    <row r="22" spans="1:8" ht="9" customHeight="1" x14ac:dyDescent="0.2">
      <c r="A22" s="466"/>
      <c r="B22" s="472"/>
      <c r="C22" s="466"/>
      <c r="D22" s="466"/>
      <c r="E22" s="466"/>
    </row>
    <row r="23" spans="1:8" ht="96" x14ac:dyDescent="0.2">
      <c r="A23" s="466"/>
      <c r="B23" s="470" t="s">
        <v>433</v>
      </c>
      <c r="C23" s="466"/>
      <c r="D23" s="466"/>
      <c r="E23" s="466"/>
    </row>
    <row r="24" spans="1:8" ht="9" customHeight="1" x14ac:dyDescent="0.2">
      <c r="A24" s="466"/>
      <c r="B24" s="472"/>
      <c r="C24" s="466"/>
      <c r="D24" s="466"/>
      <c r="E24" s="466"/>
    </row>
    <row r="25" spans="1:8" ht="24" x14ac:dyDescent="0.2">
      <c r="A25" s="466"/>
      <c r="B25" s="470" t="s">
        <v>434</v>
      </c>
      <c r="C25" s="466"/>
      <c r="D25" s="466"/>
      <c r="E25" s="466"/>
    </row>
    <row r="26" spans="1:8" ht="24" x14ac:dyDescent="0.2">
      <c r="A26" s="466"/>
      <c r="B26" s="473" t="s">
        <v>435</v>
      </c>
      <c r="C26" s="473"/>
      <c r="D26" s="473"/>
      <c r="E26" s="473"/>
      <c r="F26" s="473"/>
      <c r="G26" s="473"/>
      <c r="H26" s="473"/>
    </row>
    <row r="27" spans="1:8" x14ac:dyDescent="0.2">
      <c r="A27" s="466"/>
      <c r="B27" s="473"/>
      <c r="C27" s="473"/>
      <c r="D27" s="473"/>
      <c r="E27" s="473"/>
      <c r="F27" s="473"/>
      <c r="G27" s="473"/>
      <c r="H27" s="473"/>
    </row>
    <row r="28" spans="1:8" x14ac:dyDescent="0.2">
      <c r="A28" s="466"/>
      <c r="B28" s="466"/>
      <c r="C28" s="466"/>
      <c r="D28" s="466"/>
      <c r="E28" s="466"/>
    </row>
    <row r="29" spans="1:8" x14ac:dyDescent="0.2">
      <c r="A29" s="466"/>
      <c r="B29" s="466"/>
      <c r="C29" s="466"/>
      <c r="D29" s="466"/>
      <c r="E29" s="466"/>
    </row>
    <row r="30" spans="1:8" x14ac:dyDescent="0.2">
      <c r="A30" s="460"/>
      <c r="B30" s="460"/>
      <c r="C30" s="460"/>
      <c r="D30" s="460"/>
      <c r="E30" s="460"/>
    </row>
    <row r="31" spans="1:8" x14ac:dyDescent="0.2">
      <c r="A31" s="466"/>
      <c r="B31" s="466"/>
      <c r="C31" s="466"/>
      <c r="D31" s="466"/>
      <c r="E31" s="466"/>
    </row>
    <row r="32" spans="1:8" x14ac:dyDescent="0.2">
      <c r="A32" s="466"/>
      <c r="B32" s="466"/>
      <c r="C32" s="466"/>
      <c r="D32" s="466"/>
      <c r="E32" s="466"/>
    </row>
    <row r="33" spans="1:9" ht="8.1" customHeight="1" x14ac:dyDescent="0.2">
      <c r="A33" s="466"/>
      <c r="B33" s="466"/>
      <c r="C33" s="466"/>
      <c r="D33" s="466"/>
      <c r="E33" s="466"/>
    </row>
    <row r="34" spans="1:9" ht="13.5" customHeight="1" x14ac:dyDescent="0.2">
      <c r="A34" s="466"/>
      <c r="B34" s="466"/>
      <c r="C34" s="466"/>
      <c r="D34" s="466"/>
      <c r="E34" s="466"/>
    </row>
    <row r="35" spans="1:9" x14ac:dyDescent="0.2">
      <c r="A35" s="466"/>
      <c r="B35" s="466"/>
      <c r="C35" s="466"/>
      <c r="D35" s="466"/>
      <c r="E35" s="466"/>
    </row>
    <row r="36" spans="1:9" x14ac:dyDescent="0.2">
      <c r="A36" s="466"/>
      <c r="B36" s="466"/>
      <c r="C36" s="466"/>
      <c r="D36" s="466"/>
      <c r="E36" s="466"/>
      <c r="I36" s="474"/>
    </row>
    <row r="37" spans="1:9" x14ac:dyDescent="0.2">
      <c r="A37" s="466"/>
      <c r="B37" s="466"/>
      <c r="C37" s="466"/>
      <c r="D37" s="466"/>
      <c r="E37" s="466"/>
    </row>
    <row r="38" spans="1:9" x14ac:dyDescent="0.2">
      <c r="A38" s="466"/>
      <c r="B38" s="466"/>
      <c r="C38" s="466"/>
      <c r="D38" s="466"/>
      <c r="E38" s="466"/>
    </row>
    <row r="39" spans="1:9" x14ac:dyDescent="0.2">
      <c r="A39" s="466"/>
      <c r="B39" s="466"/>
      <c r="C39" s="466"/>
      <c r="D39" s="466"/>
      <c r="E39" s="466"/>
    </row>
    <row r="40" spans="1:9" ht="33" customHeight="1" x14ac:dyDescent="0.2">
      <c r="A40" s="466"/>
      <c r="B40" s="466"/>
      <c r="C40" s="466"/>
      <c r="D40" s="466"/>
      <c r="E40" s="466"/>
    </row>
    <row r="41" spans="1:9" ht="16.5" customHeight="1" x14ac:dyDescent="0.2">
      <c r="A41" s="466"/>
      <c r="B41" s="466"/>
      <c r="C41" s="466"/>
      <c r="D41" s="466"/>
      <c r="E41" s="466"/>
    </row>
    <row r="42" spans="1:9" x14ac:dyDescent="0.2">
      <c r="A42" s="466"/>
      <c r="B42" s="466"/>
      <c r="C42" s="466"/>
      <c r="D42" s="466"/>
      <c r="E42" s="466"/>
    </row>
    <row r="43" spans="1:9" x14ac:dyDescent="0.2">
      <c r="A43" s="466"/>
      <c r="B43" s="466"/>
      <c r="C43" s="466"/>
      <c r="D43" s="466"/>
      <c r="E43" s="466"/>
    </row>
    <row r="44" spans="1:9" x14ac:dyDescent="0.2">
      <c r="A44" s="466"/>
      <c r="B44" s="466"/>
      <c r="C44" s="466"/>
      <c r="D44" s="466"/>
      <c r="E44" s="466"/>
    </row>
    <row r="45" spans="1:9" x14ac:dyDescent="0.2">
      <c r="A45" s="466"/>
      <c r="B45" s="466"/>
      <c r="C45" s="466"/>
      <c r="D45" s="466"/>
      <c r="E45" s="466"/>
    </row>
    <row r="46" spans="1:9" x14ac:dyDescent="0.2">
      <c r="A46" s="466"/>
      <c r="B46" s="466"/>
      <c r="C46" s="466"/>
      <c r="D46" s="466"/>
      <c r="E46" s="466"/>
    </row>
    <row r="47" spans="1:9" x14ac:dyDescent="0.2">
      <c r="A47" s="466"/>
      <c r="B47" s="466"/>
      <c r="C47" s="466"/>
      <c r="D47" s="466"/>
      <c r="E47" s="466"/>
    </row>
    <row r="48" spans="1:9" x14ac:dyDescent="0.2">
      <c r="A48" s="466"/>
      <c r="B48" s="466"/>
      <c r="C48" s="466"/>
      <c r="D48" s="466"/>
      <c r="E48" s="466"/>
    </row>
    <row r="49" spans="1:5" x14ac:dyDescent="0.2">
      <c r="A49" s="466"/>
      <c r="B49" s="466"/>
      <c r="C49" s="466"/>
      <c r="D49" s="466"/>
      <c r="E49" s="466"/>
    </row>
    <row r="50" spans="1:5" x14ac:dyDescent="0.2">
      <c r="A50" s="466"/>
      <c r="B50" s="466"/>
      <c r="C50" s="466"/>
      <c r="D50" s="466"/>
      <c r="E50" s="466"/>
    </row>
    <row r="51" spans="1:5"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row r="59" spans="1:5" x14ac:dyDescent="0.2">
      <c r="A59" s="466"/>
      <c r="B59" s="466"/>
      <c r="C59" s="466"/>
      <c r="D59" s="466"/>
      <c r="E59" s="466"/>
    </row>
    <row r="60" spans="1:5" x14ac:dyDescent="0.2">
      <c r="A60" s="466"/>
      <c r="B60" s="466"/>
      <c r="C60" s="466"/>
      <c r="D60" s="466"/>
      <c r="E60" s="466"/>
    </row>
    <row r="61" spans="1:5" x14ac:dyDescent="0.2">
      <c r="A61" s="466"/>
      <c r="B61" s="466"/>
      <c r="C61" s="466"/>
      <c r="D61" s="466"/>
      <c r="E61" s="466"/>
    </row>
    <row r="62" spans="1:5" x14ac:dyDescent="0.2">
      <c r="A62" s="466"/>
      <c r="B62" s="466"/>
      <c r="C62" s="466"/>
      <c r="D62" s="466"/>
      <c r="E62" s="466"/>
    </row>
    <row r="63" spans="1:5" x14ac:dyDescent="0.2">
      <c r="A63" s="466"/>
      <c r="B63" s="466"/>
      <c r="C63" s="466"/>
      <c r="D63" s="466"/>
      <c r="E63" s="466"/>
    </row>
    <row r="64" spans="1:5" x14ac:dyDescent="0.2">
      <c r="A64" s="466"/>
      <c r="B64" s="466"/>
      <c r="C64" s="466"/>
      <c r="D64" s="466"/>
      <c r="E64" s="466"/>
    </row>
    <row r="65" spans="1:5" x14ac:dyDescent="0.2">
      <c r="A65" s="466"/>
      <c r="B65" s="466"/>
      <c r="C65" s="466"/>
      <c r="D65" s="466"/>
      <c r="E65" s="466"/>
    </row>
    <row r="66" spans="1:5" x14ac:dyDescent="0.2">
      <c r="A66" s="466"/>
      <c r="B66" s="466"/>
      <c r="C66" s="466"/>
      <c r="D66" s="466"/>
      <c r="E66" s="466"/>
    </row>
    <row r="67" spans="1:5" x14ac:dyDescent="0.2">
      <c r="A67" s="466"/>
      <c r="B67" s="466"/>
      <c r="C67" s="466"/>
      <c r="D67" s="466"/>
      <c r="E67" s="466"/>
    </row>
    <row r="68" spans="1:5" x14ac:dyDescent="0.2">
      <c r="A68" s="466"/>
      <c r="B68" s="466"/>
      <c r="C68" s="466"/>
      <c r="D68" s="466"/>
      <c r="E68" s="466"/>
    </row>
    <row r="69" spans="1:5" x14ac:dyDescent="0.2">
      <c r="A69" s="466"/>
      <c r="B69" s="466"/>
      <c r="C69" s="466"/>
      <c r="D69" s="466"/>
      <c r="E69" s="466"/>
    </row>
    <row r="70" spans="1:5" x14ac:dyDescent="0.2">
      <c r="A70" s="466"/>
      <c r="B70" s="466"/>
      <c r="C70" s="466"/>
      <c r="D70" s="466"/>
      <c r="E70" s="466"/>
    </row>
    <row r="71" spans="1:5" x14ac:dyDescent="0.2">
      <c r="A71" s="466"/>
      <c r="B71" s="466"/>
      <c r="C71" s="466"/>
      <c r="D71" s="466"/>
      <c r="E71" s="466"/>
    </row>
    <row r="72" spans="1:5" x14ac:dyDescent="0.2">
      <c r="A72" s="466"/>
      <c r="B72" s="466"/>
      <c r="C72" s="466"/>
      <c r="D72" s="466"/>
      <c r="E72" s="466"/>
    </row>
    <row r="73" spans="1:5" x14ac:dyDescent="0.2">
      <c r="A73" s="466"/>
      <c r="B73" s="466"/>
      <c r="C73" s="466"/>
      <c r="D73" s="466"/>
      <c r="E73" s="466"/>
    </row>
    <row r="74" spans="1:5" x14ac:dyDescent="0.2">
      <c r="A74" s="466"/>
      <c r="B74" s="466"/>
      <c r="C74" s="466"/>
      <c r="D74" s="466"/>
      <c r="E74" s="466"/>
    </row>
    <row r="75" spans="1:5" x14ac:dyDescent="0.2">
      <c r="A75" s="466"/>
      <c r="B75" s="466"/>
      <c r="C75" s="466"/>
      <c r="D75" s="466"/>
      <c r="E75" s="466"/>
    </row>
    <row r="76" spans="1:5" x14ac:dyDescent="0.2">
      <c r="A76" s="466"/>
      <c r="B76" s="466"/>
      <c r="C76" s="466"/>
      <c r="D76" s="466"/>
      <c r="E76" s="466"/>
    </row>
    <row r="77" spans="1:5" x14ac:dyDescent="0.2">
      <c r="A77" s="466"/>
      <c r="B77" s="466"/>
      <c r="C77" s="466"/>
      <c r="D77" s="466"/>
      <c r="E77" s="466"/>
    </row>
    <row r="78" spans="1:5" x14ac:dyDescent="0.2">
      <c r="A78" s="466"/>
      <c r="B78" s="466"/>
      <c r="C78" s="466"/>
      <c r="D78" s="466"/>
      <c r="E78" s="466"/>
    </row>
    <row r="79" spans="1:5" x14ac:dyDescent="0.2">
      <c r="A79" s="466"/>
      <c r="B79" s="466"/>
      <c r="C79" s="466"/>
      <c r="D79" s="466"/>
      <c r="E79" s="466"/>
    </row>
    <row r="80" spans="1:5" x14ac:dyDescent="0.2">
      <c r="A80" s="466"/>
      <c r="B80" s="466"/>
      <c r="C80" s="466"/>
      <c r="D80" s="466"/>
      <c r="E80" s="466"/>
    </row>
    <row r="81" spans="1:5" x14ac:dyDescent="0.2">
      <c r="A81" s="466"/>
      <c r="B81" s="466"/>
      <c r="C81" s="466"/>
      <c r="D81" s="466"/>
      <c r="E81" s="466"/>
    </row>
    <row r="82" spans="1:5" x14ac:dyDescent="0.2">
      <c r="A82" s="466"/>
      <c r="B82" s="466"/>
      <c r="C82" s="466"/>
      <c r="D82" s="466"/>
      <c r="E82" s="466"/>
    </row>
    <row r="83" spans="1:5" x14ac:dyDescent="0.2">
      <c r="A83" s="466"/>
      <c r="B83" s="466"/>
      <c r="C83" s="466"/>
      <c r="D83" s="466"/>
      <c r="E83" s="466"/>
    </row>
    <row r="84" spans="1:5" x14ac:dyDescent="0.2">
      <c r="A84" s="466"/>
      <c r="B84" s="466"/>
      <c r="C84" s="466"/>
      <c r="D84" s="466"/>
      <c r="E84" s="466"/>
    </row>
    <row r="85" spans="1:5" x14ac:dyDescent="0.2">
      <c r="A85" s="466"/>
      <c r="B85" s="466"/>
      <c r="C85" s="466"/>
      <c r="D85" s="466"/>
      <c r="E85" s="466"/>
    </row>
    <row r="86" spans="1:5" x14ac:dyDescent="0.2">
      <c r="A86" s="466"/>
      <c r="B86" s="466"/>
      <c r="C86" s="466"/>
      <c r="D86" s="466"/>
      <c r="E86" s="466"/>
    </row>
    <row r="87" spans="1:5" x14ac:dyDescent="0.2">
      <c r="A87" s="466"/>
      <c r="B87" s="466"/>
      <c r="C87" s="466"/>
      <c r="D87" s="466"/>
      <c r="E87" s="466"/>
    </row>
    <row r="88" spans="1:5" x14ac:dyDescent="0.2">
      <c r="A88" s="466"/>
      <c r="B88" s="466"/>
      <c r="C88" s="466"/>
      <c r="D88" s="466"/>
      <c r="E88" s="466"/>
    </row>
    <row r="89" spans="1:5" x14ac:dyDescent="0.2">
      <c r="A89" s="466"/>
      <c r="B89" s="466"/>
      <c r="C89" s="466"/>
      <c r="D89" s="466"/>
      <c r="E89" s="466"/>
    </row>
    <row r="90" spans="1:5" x14ac:dyDescent="0.2">
      <c r="A90" s="466"/>
      <c r="B90" s="466"/>
      <c r="C90" s="466"/>
      <c r="D90" s="466"/>
      <c r="E90" s="466"/>
    </row>
    <row r="91" spans="1:5" x14ac:dyDescent="0.2">
      <c r="A91" s="466"/>
      <c r="B91" s="466"/>
      <c r="C91" s="466"/>
      <c r="D91" s="466"/>
      <c r="E91" s="466"/>
    </row>
    <row r="92" spans="1:5" x14ac:dyDescent="0.2">
      <c r="A92" s="466"/>
      <c r="B92" s="466"/>
      <c r="C92" s="466"/>
      <c r="D92" s="466"/>
      <c r="E92" s="466"/>
    </row>
    <row r="93" spans="1:5" x14ac:dyDescent="0.2">
      <c r="A93" s="466"/>
      <c r="B93" s="466"/>
      <c r="C93" s="466"/>
      <c r="D93" s="466"/>
      <c r="E93" s="466"/>
    </row>
    <row r="94" spans="1:5" x14ac:dyDescent="0.2">
      <c r="A94" s="466"/>
      <c r="B94" s="466"/>
      <c r="C94" s="466"/>
      <c r="D94" s="466"/>
      <c r="E94" s="466"/>
    </row>
    <row r="95" spans="1:5" x14ac:dyDescent="0.2">
      <c r="A95" s="466"/>
      <c r="B95" s="466"/>
      <c r="C95" s="466"/>
      <c r="D95" s="466"/>
      <c r="E95" s="466"/>
    </row>
    <row r="96" spans="1:5" x14ac:dyDescent="0.2">
      <c r="A96" s="466"/>
      <c r="B96" s="466"/>
      <c r="C96" s="466"/>
      <c r="D96" s="466"/>
      <c r="E96" s="466"/>
    </row>
    <row r="97" spans="1:5" x14ac:dyDescent="0.2">
      <c r="A97" s="466"/>
      <c r="B97" s="466"/>
      <c r="C97" s="466"/>
      <c r="D97" s="466"/>
      <c r="E97" s="466"/>
    </row>
    <row r="98" spans="1:5" x14ac:dyDescent="0.2">
      <c r="A98" s="466"/>
      <c r="B98" s="466"/>
      <c r="C98" s="466"/>
      <c r="D98" s="466"/>
      <c r="E98" s="466"/>
    </row>
    <row r="99" spans="1:5" x14ac:dyDescent="0.2">
      <c r="A99" s="466"/>
      <c r="B99" s="466"/>
      <c r="C99" s="466"/>
      <c r="D99" s="466"/>
      <c r="E99" s="466"/>
    </row>
    <row r="100" spans="1:5" x14ac:dyDescent="0.2">
      <c r="A100" s="466"/>
      <c r="B100" s="466"/>
      <c r="C100" s="466"/>
      <c r="D100" s="466"/>
      <c r="E100" s="466"/>
    </row>
    <row r="101" spans="1:5" x14ac:dyDescent="0.2">
      <c r="A101" s="466"/>
      <c r="B101" s="466"/>
      <c r="C101" s="466"/>
      <c r="D101" s="466"/>
      <c r="E101" s="466"/>
    </row>
    <row r="102" spans="1:5" x14ac:dyDescent="0.2">
      <c r="A102" s="466"/>
      <c r="B102" s="466"/>
      <c r="C102" s="466"/>
      <c r="D102" s="466"/>
      <c r="E102" s="466"/>
    </row>
    <row r="103" spans="1:5" x14ac:dyDescent="0.2">
      <c r="A103" s="466"/>
      <c r="B103" s="466"/>
      <c r="C103" s="466"/>
      <c r="D103" s="466"/>
      <c r="E103" s="466"/>
    </row>
    <row r="104" spans="1:5" x14ac:dyDescent="0.2">
      <c r="A104" s="466"/>
      <c r="B104" s="466"/>
      <c r="C104" s="466"/>
      <c r="D104" s="466"/>
      <c r="E104" s="466"/>
    </row>
    <row r="105" spans="1:5" x14ac:dyDescent="0.2">
      <c r="A105" s="466"/>
      <c r="B105" s="466"/>
      <c r="C105" s="466"/>
      <c r="D105" s="466"/>
      <c r="E105" s="466"/>
    </row>
    <row r="106" spans="1:5" x14ac:dyDescent="0.2">
      <c r="A106" s="466"/>
      <c r="B106" s="466"/>
      <c r="C106" s="466"/>
      <c r="D106" s="466"/>
      <c r="E106" s="466"/>
    </row>
    <row r="107" spans="1:5" x14ac:dyDescent="0.2">
      <c r="A107" s="466"/>
      <c r="B107" s="466"/>
      <c r="C107" s="466"/>
      <c r="D107" s="466"/>
      <c r="E107" s="466"/>
    </row>
    <row r="108" spans="1:5" x14ac:dyDescent="0.2">
      <c r="A108" s="466"/>
      <c r="B108" s="466"/>
      <c r="C108" s="466"/>
      <c r="D108" s="466"/>
      <c r="E108" s="466"/>
    </row>
    <row r="109" spans="1:5" x14ac:dyDescent="0.2">
      <c r="A109" s="466"/>
      <c r="B109" s="466"/>
      <c r="C109" s="466"/>
      <c r="D109" s="466"/>
      <c r="E109" s="466"/>
    </row>
    <row r="110" spans="1:5" x14ac:dyDescent="0.2">
      <c r="A110" s="466"/>
      <c r="B110" s="466"/>
      <c r="C110" s="466"/>
      <c r="D110" s="466"/>
      <c r="E110" s="466"/>
    </row>
    <row r="111" spans="1:5" x14ac:dyDescent="0.2">
      <c r="A111" s="466"/>
      <c r="B111" s="466"/>
      <c r="C111" s="466"/>
      <c r="D111" s="466"/>
      <c r="E111" s="466"/>
    </row>
    <row r="112" spans="1:5" x14ac:dyDescent="0.2">
      <c r="A112" s="466"/>
      <c r="B112" s="466"/>
      <c r="C112" s="466"/>
      <c r="D112" s="466"/>
      <c r="E112" s="466"/>
    </row>
    <row r="113" spans="1:5" x14ac:dyDescent="0.2">
      <c r="A113" s="466"/>
      <c r="B113" s="466"/>
      <c r="C113" s="466"/>
      <c r="D113" s="466"/>
      <c r="E113" s="466"/>
    </row>
    <row r="114" spans="1:5" x14ac:dyDescent="0.2">
      <c r="A114" s="466"/>
      <c r="B114" s="466"/>
      <c r="C114" s="466"/>
      <c r="D114" s="466"/>
      <c r="E114" s="466"/>
    </row>
    <row r="115" spans="1:5" x14ac:dyDescent="0.2">
      <c r="A115" s="466"/>
      <c r="B115" s="466"/>
      <c r="C115" s="466"/>
      <c r="D115" s="466"/>
      <c r="E115" s="466"/>
    </row>
    <row r="116" spans="1:5" x14ac:dyDescent="0.2">
      <c r="A116" s="466"/>
      <c r="B116" s="466"/>
      <c r="C116" s="466"/>
      <c r="D116" s="466"/>
      <c r="E116" s="466"/>
    </row>
    <row r="117" spans="1:5" x14ac:dyDescent="0.2">
      <c r="A117" s="466"/>
      <c r="B117" s="466"/>
      <c r="C117" s="466"/>
      <c r="D117" s="466"/>
      <c r="E117" s="466"/>
    </row>
    <row r="118" spans="1:5" x14ac:dyDescent="0.2">
      <c r="A118" s="466"/>
      <c r="B118" s="466"/>
      <c r="C118" s="466"/>
      <c r="D118" s="466"/>
      <c r="E118" s="466"/>
    </row>
    <row r="119" spans="1:5" x14ac:dyDescent="0.2">
      <c r="A119" s="466"/>
      <c r="B119" s="466"/>
      <c r="C119" s="466"/>
      <c r="D119" s="466"/>
      <c r="E119" s="466"/>
    </row>
    <row r="120" spans="1:5" x14ac:dyDescent="0.2">
      <c r="A120" s="466"/>
      <c r="B120" s="466"/>
      <c r="C120" s="466"/>
      <c r="D120" s="466"/>
      <c r="E120" s="466"/>
    </row>
    <row r="121" spans="1:5" x14ac:dyDescent="0.2">
      <c r="A121" s="466"/>
      <c r="B121" s="466"/>
      <c r="C121" s="466"/>
      <c r="D121" s="466"/>
      <c r="E121" s="466"/>
    </row>
    <row r="122" spans="1:5" x14ac:dyDescent="0.2">
      <c r="A122" s="466"/>
      <c r="B122" s="466"/>
      <c r="C122" s="466"/>
      <c r="D122" s="466"/>
      <c r="E122" s="466"/>
    </row>
    <row r="123" spans="1:5" x14ac:dyDescent="0.2">
      <c r="A123" s="466"/>
      <c r="B123" s="466"/>
      <c r="C123" s="466"/>
      <c r="D123" s="466"/>
      <c r="E123" s="466"/>
    </row>
    <row r="124" spans="1:5" x14ac:dyDescent="0.2">
      <c r="A124" s="466"/>
      <c r="B124" s="466"/>
      <c r="C124" s="466"/>
      <c r="D124" s="466"/>
      <c r="E124" s="466"/>
    </row>
    <row r="125" spans="1:5" x14ac:dyDescent="0.2">
      <c r="A125" s="466"/>
      <c r="B125" s="466"/>
      <c r="C125" s="466"/>
      <c r="D125" s="466"/>
      <c r="E125" s="466"/>
    </row>
    <row r="126" spans="1:5" x14ac:dyDescent="0.2">
      <c r="A126" s="466"/>
      <c r="B126" s="466"/>
      <c r="C126" s="466"/>
      <c r="D126" s="466"/>
      <c r="E126" s="466"/>
    </row>
    <row r="127" spans="1:5" x14ac:dyDescent="0.2">
      <c r="A127" s="466"/>
      <c r="B127" s="466"/>
      <c r="C127" s="466"/>
      <c r="D127" s="466"/>
      <c r="E127" s="466"/>
    </row>
    <row r="128" spans="1:5" x14ac:dyDescent="0.2">
      <c r="A128" s="466"/>
      <c r="B128" s="466"/>
      <c r="C128" s="466"/>
      <c r="D128" s="466"/>
      <c r="E128" s="466"/>
    </row>
    <row r="129" spans="1:5" x14ac:dyDescent="0.2">
      <c r="A129" s="466"/>
      <c r="B129" s="466"/>
      <c r="C129" s="466"/>
      <c r="D129" s="466"/>
      <c r="E129" s="466"/>
    </row>
    <row r="130" spans="1:5" x14ac:dyDescent="0.2">
      <c r="A130" s="466"/>
      <c r="B130" s="466"/>
      <c r="C130" s="466"/>
      <c r="D130" s="466"/>
      <c r="E130" s="466"/>
    </row>
    <row r="131" spans="1:5" x14ac:dyDescent="0.2">
      <c r="A131" s="466"/>
      <c r="B131" s="466"/>
      <c r="C131" s="466"/>
      <c r="D131" s="466"/>
      <c r="E131" s="466"/>
    </row>
    <row r="132" spans="1:5" x14ac:dyDescent="0.2">
      <c r="A132" s="466"/>
      <c r="B132" s="466"/>
      <c r="C132" s="466"/>
      <c r="D132" s="466"/>
      <c r="E132" s="466"/>
    </row>
    <row r="133" spans="1:5" x14ac:dyDescent="0.2">
      <c r="A133" s="466"/>
      <c r="B133" s="466"/>
      <c r="C133" s="466"/>
      <c r="D133" s="466"/>
      <c r="E133" s="466"/>
    </row>
    <row r="134" spans="1:5" x14ac:dyDescent="0.2">
      <c r="A134" s="466"/>
      <c r="B134" s="466"/>
      <c r="C134" s="466"/>
      <c r="D134" s="466"/>
      <c r="E134" s="466"/>
    </row>
    <row r="135" spans="1:5" x14ac:dyDescent="0.2">
      <c r="A135" s="466"/>
      <c r="B135" s="466"/>
      <c r="C135" s="466"/>
      <c r="D135" s="466"/>
      <c r="E135" s="466"/>
    </row>
    <row r="136" spans="1:5" x14ac:dyDescent="0.2">
      <c r="A136" s="466"/>
      <c r="B136" s="466"/>
      <c r="C136" s="466"/>
      <c r="D136" s="466"/>
      <c r="E136" s="466"/>
    </row>
    <row r="137" spans="1:5" x14ac:dyDescent="0.2">
      <c r="A137" s="466"/>
      <c r="B137" s="466"/>
      <c r="C137" s="466"/>
      <c r="D137" s="466"/>
      <c r="E137" s="466"/>
    </row>
    <row r="138" spans="1:5" x14ac:dyDescent="0.2">
      <c r="A138" s="466"/>
      <c r="B138" s="466"/>
      <c r="C138" s="466"/>
      <c r="D138" s="466"/>
      <c r="E138" s="466"/>
    </row>
    <row r="139" spans="1:5" x14ac:dyDescent="0.2">
      <c r="A139" s="466"/>
      <c r="B139" s="466"/>
      <c r="C139" s="466"/>
      <c r="D139" s="466"/>
      <c r="E139" s="466"/>
    </row>
    <row r="140" spans="1:5" x14ac:dyDescent="0.2">
      <c r="A140" s="466"/>
      <c r="B140" s="466"/>
      <c r="C140" s="466"/>
      <c r="D140" s="466"/>
      <c r="E140" s="466"/>
    </row>
    <row r="141" spans="1:5" x14ac:dyDescent="0.2">
      <c r="A141" s="466"/>
      <c r="B141" s="466"/>
      <c r="C141" s="466"/>
      <c r="D141" s="466"/>
      <c r="E141" s="466"/>
    </row>
    <row r="142" spans="1:5" x14ac:dyDescent="0.2">
      <c r="A142" s="466"/>
      <c r="B142" s="466"/>
      <c r="C142" s="466"/>
      <c r="D142" s="466"/>
      <c r="E142" s="466"/>
    </row>
    <row r="143" spans="1:5" x14ac:dyDescent="0.2">
      <c r="A143" s="466"/>
      <c r="B143" s="466"/>
      <c r="C143" s="466"/>
      <c r="D143" s="466"/>
      <c r="E143" s="466"/>
    </row>
    <row r="144" spans="1:5" x14ac:dyDescent="0.2">
      <c r="A144" s="466"/>
      <c r="B144" s="466"/>
      <c r="C144" s="466"/>
      <c r="D144" s="466"/>
      <c r="E144" s="466"/>
    </row>
    <row r="145" spans="1:5" x14ac:dyDescent="0.2">
      <c r="A145" s="466"/>
      <c r="B145" s="466"/>
      <c r="C145" s="466"/>
      <c r="D145" s="466"/>
      <c r="E145" s="466"/>
    </row>
    <row r="146" spans="1:5" x14ac:dyDescent="0.2">
      <c r="A146" s="466"/>
      <c r="B146" s="466"/>
      <c r="C146" s="466"/>
      <c r="D146" s="466"/>
      <c r="E146" s="466"/>
    </row>
    <row r="147" spans="1:5" x14ac:dyDescent="0.2">
      <c r="A147" s="466"/>
      <c r="B147" s="466"/>
      <c r="C147" s="466"/>
      <c r="D147" s="466"/>
      <c r="E147" s="466"/>
    </row>
    <row r="148" spans="1:5" x14ac:dyDescent="0.2">
      <c r="A148" s="466"/>
      <c r="B148" s="466"/>
      <c r="C148" s="466"/>
      <c r="D148" s="466"/>
      <c r="E148" s="466"/>
    </row>
    <row r="149" spans="1:5" x14ac:dyDescent="0.2">
      <c r="A149" s="466"/>
      <c r="B149" s="466"/>
      <c r="C149" s="466"/>
      <c r="D149" s="466"/>
      <c r="E149" s="466"/>
    </row>
    <row r="150" spans="1:5" x14ac:dyDescent="0.2">
      <c r="A150" s="466"/>
      <c r="B150" s="466"/>
      <c r="C150" s="466"/>
      <c r="D150" s="466"/>
      <c r="E150" s="466"/>
    </row>
    <row r="151" spans="1:5" x14ac:dyDescent="0.2">
      <c r="A151" s="466"/>
      <c r="B151" s="466"/>
      <c r="C151" s="466"/>
      <c r="D151" s="466"/>
      <c r="E151" s="466"/>
    </row>
    <row r="152" spans="1:5" x14ac:dyDescent="0.2">
      <c r="A152" s="466"/>
      <c r="B152" s="466"/>
      <c r="C152" s="466"/>
      <c r="D152" s="466"/>
      <c r="E152" s="466"/>
    </row>
    <row r="153" spans="1:5" x14ac:dyDescent="0.2">
      <c r="A153" s="466"/>
      <c r="B153" s="466"/>
      <c r="C153" s="466"/>
      <c r="D153" s="466"/>
      <c r="E153" s="466"/>
    </row>
    <row r="154" spans="1:5" x14ac:dyDescent="0.2">
      <c r="A154" s="466"/>
      <c r="B154" s="466"/>
      <c r="C154" s="466"/>
      <c r="D154" s="466"/>
      <c r="E154" s="466"/>
    </row>
    <row r="155" spans="1:5" x14ac:dyDescent="0.2">
      <c r="A155" s="466"/>
      <c r="B155" s="466"/>
      <c r="C155" s="466"/>
      <c r="D155" s="466"/>
      <c r="E155" s="466"/>
    </row>
    <row r="156" spans="1:5" x14ac:dyDescent="0.2">
      <c r="A156" s="466"/>
      <c r="B156" s="466"/>
      <c r="C156" s="466"/>
      <c r="D156" s="466"/>
      <c r="E156" s="466"/>
    </row>
    <row r="157" spans="1:5" x14ac:dyDescent="0.2">
      <c r="A157" s="466"/>
      <c r="B157" s="466"/>
      <c r="C157" s="466"/>
      <c r="D157" s="466"/>
      <c r="E157" s="466"/>
    </row>
    <row r="158" spans="1:5" x14ac:dyDescent="0.2">
      <c r="A158" s="466"/>
      <c r="B158" s="466"/>
      <c r="C158" s="466"/>
      <c r="D158" s="466"/>
      <c r="E158" s="466"/>
    </row>
    <row r="159" spans="1:5" x14ac:dyDescent="0.2">
      <c r="A159" s="466"/>
      <c r="B159" s="466"/>
      <c r="C159" s="466"/>
      <c r="D159" s="466"/>
      <c r="E159" s="466"/>
    </row>
    <row r="160" spans="1:5" x14ac:dyDescent="0.2">
      <c r="A160" s="466"/>
      <c r="B160" s="466"/>
      <c r="C160" s="466"/>
      <c r="D160" s="466"/>
      <c r="E160" s="466"/>
    </row>
    <row r="161" spans="1:5" x14ac:dyDescent="0.2">
      <c r="A161" s="466"/>
      <c r="B161" s="466"/>
      <c r="C161" s="466"/>
      <c r="D161" s="466"/>
      <c r="E161" s="466"/>
    </row>
    <row r="162" spans="1:5" x14ac:dyDescent="0.2">
      <c r="A162" s="466"/>
      <c r="B162" s="466"/>
      <c r="C162" s="466"/>
      <c r="D162" s="466"/>
      <c r="E162" s="466"/>
    </row>
    <row r="163" spans="1:5" x14ac:dyDescent="0.2">
      <c r="A163" s="466"/>
      <c r="B163" s="466"/>
      <c r="C163" s="466"/>
      <c r="D163" s="466"/>
      <c r="E163" s="466"/>
    </row>
    <row r="164" spans="1:5" x14ac:dyDescent="0.2">
      <c r="A164" s="466"/>
      <c r="B164" s="466"/>
      <c r="C164" s="466"/>
      <c r="D164" s="466"/>
      <c r="E164" s="466"/>
    </row>
    <row r="165" spans="1:5" x14ac:dyDescent="0.2">
      <c r="A165" s="466"/>
      <c r="B165" s="466"/>
      <c r="C165" s="466"/>
      <c r="D165" s="466"/>
      <c r="E165" s="466"/>
    </row>
    <row r="166" spans="1:5" x14ac:dyDescent="0.2">
      <c r="A166" s="466"/>
      <c r="B166" s="466"/>
      <c r="C166" s="466"/>
      <c r="D166" s="466"/>
      <c r="E166" s="466"/>
    </row>
    <row r="167" spans="1:5" x14ac:dyDescent="0.2">
      <c r="A167" s="466"/>
      <c r="B167" s="466"/>
      <c r="C167" s="466"/>
      <c r="D167" s="466"/>
      <c r="E167" s="466"/>
    </row>
    <row r="168" spans="1:5" x14ac:dyDescent="0.2">
      <c r="A168" s="466"/>
      <c r="B168" s="466"/>
      <c r="C168" s="466"/>
      <c r="D168" s="466"/>
      <c r="E168" s="466"/>
    </row>
    <row r="169" spans="1:5" x14ac:dyDescent="0.2">
      <c r="A169" s="466"/>
      <c r="B169" s="466"/>
      <c r="C169" s="466"/>
      <c r="D169" s="466"/>
      <c r="E169" s="466"/>
    </row>
    <row r="170" spans="1:5" x14ac:dyDescent="0.2">
      <c r="A170" s="466"/>
      <c r="B170" s="466"/>
      <c r="C170" s="466"/>
      <c r="D170" s="466"/>
      <c r="E170" s="466"/>
    </row>
    <row r="171" spans="1:5" x14ac:dyDescent="0.2">
      <c r="A171" s="466"/>
      <c r="B171" s="466"/>
      <c r="C171" s="466"/>
      <c r="D171" s="466"/>
      <c r="E171" s="466"/>
    </row>
    <row r="172" spans="1:5" x14ac:dyDescent="0.2">
      <c r="A172" s="466"/>
      <c r="B172" s="466"/>
      <c r="C172" s="466"/>
      <c r="D172" s="466"/>
      <c r="E172" s="466"/>
    </row>
    <row r="173" spans="1:5" x14ac:dyDescent="0.2">
      <c r="A173" s="466"/>
      <c r="B173" s="466"/>
      <c r="C173" s="466"/>
      <c r="D173" s="466"/>
      <c r="E173" s="466"/>
    </row>
    <row r="174" spans="1:5" x14ac:dyDescent="0.2">
      <c r="A174" s="466"/>
      <c r="B174" s="466"/>
      <c r="C174" s="466"/>
      <c r="D174" s="466"/>
      <c r="E174" s="466"/>
    </row>
    <row r="175" spans="1:5" x14ac:dyDescent="0.2">
      <c r="A175" s="466"/>
      <c r="B175" s="466"/>
      <c r="C175" s="466"/>
      <c r="D175" s="466"/>
      <c r="E175" s="466"/>
    </row>
    <row r="176" spans="1:5" x14ac:dyDescent="0.2">
      <c r="A176" s="466"/>
      <c r="B176" s="466"/>
      <c r="C176" s="466"/>
      <c r="D176" s="466"/>
      <c r="E176" s="466"/>
    </row>
    <row r="177" spans="1:5" x14ac:dyDescent="0.2">
      <c r="A177" s="466"/>
      <c r="B177" s="466"/>
      <c r="C177" s="466"/>
      <c r="D177" s="466"/>
      <c r="E177" s="466"/>
    </row>
    <row r="178" spans="1:5" x14ac:dyDescent="0.2">
      <c r="A178" s="466"/>
      <c r="B178" s="466"/>
      <c r="C178" s="466"/>
      <c r="D178" s="466"/>
      <c r="E178" s="466"/>
    </row>
    <row r="179" spans="1:5" x14ac:dyDescent="0.2">
      <c r="A179" s="466"/>
      <c r="B179" s="466"/>
      <c r="C179" s="466"/>
      <c r="D179" s="466"/>
      <c r="E179" s="466"/>
    </row>
    <row r="180" spans="1:5" x14ac:dyDescent="0.2">
      <c r="A180" s="466"/>
      <c r="B180" s="466"/>
      <c r="C180" s="466"/>
      <c r="D180" s="466"/>
      <c r="E180" s="466"/>
    </row>
    <row r="181" spans="1:5" x14ac:dyDescent="0.2">
      <c r="A181" s="466"/>
      <c r="B181" s="466"/>
      <c r="C181" s="466"/>
      <c r="D181" s="466"/>
      <c r="E181" s="466"/>
    </row>
    <row r="182" spans="1:5" x14ac:dyDescent="0.2">
      <c r="A182" s="466"/>
      <c r="B182" s="466"/>
      <c r="C182" s="466"/>
      <c r="D182" s="466"/>
      <c r="E182" s="466"/>
    </row>
    <row r="183" spans="1:5" x14ac:dyDescent="0.2">
      <c r="A183" s="466"/>
      <c r="B183" s="466"/>
      <c r="C183" s="466"/>
      <c r="D183" s="466"/>
      <c r="E183" s="466"/>
    </row>
    <row r="184" spans="1:5" x14ac:dyDescent="0.2">
      <c r="A184" s="466"/>
      <c r="B184" s="466"/>
      <c r="C184" s="466"/>
      <c r="D184" s="466"/>
      <c r="E184" s="466"/>
    </row>
    <row r="185" spans="1:5" x14ac:dyDescent="0.2">
      <c r="A185" s="466"/>
      <c r="B185" s="466"/>
      <c r="C185" s="466"/>
      <c r="D185" s="466"/>
      <c r="E185" s="466"/>
    </row>
    <row r="186" spans="1:5" x14ac:dyDescent="0.2">
      <c r="A186" s="466"/>
      <c r="B186" s="466"/>
      <c r="C186" s="466"/>
      <c r="D186" s="466"/>
      <c r="E186" s="466"/>
    </row>
    <row r="187" spans="1:5" x14ac:dyDescent="0.2">
      <c r="A187" s="466"/>
      <c r="B187" s="466"/>
      <c r="C187" s="466"/>
      <c r="D187" s="466"/>
      <c r="E187" s="466"/>
    </row>
    <row r="188" spans="1:5" x14ac:dyDescent="0.2">
      <c r="A188" s="466"/>
      <c r="B188" s="466"/>
      <c r="C188" s="466"/>
      <c r="D188" s="466"/>
      <c r="E188" s="466"/>
    </row>
    <row r="189" spans="1:5" x14ac:dyDescent="0.2">
      <c r="A189" s="466"/>
      <c r="B189" s="466"/>
      <c r="C189" s="466"/>
      <c r="D189" s="466"/>
      <c r="E189" s="466"/>
    </row>
    <row r="190" spans="1:5" x14ac:dyDescent="0.2">
      <c r="A190" s="466"/>
      <c r="B190" s="466"/>
      <c r="C190" s="466"/>
      <c r="D190" s="466"/>
      <c r="E190" s="466"/>
    </row>
    <row r="191" spans="1:5" x14ac:dyDescent="0.2">
      <c r="A191" s="466"/>
      <c r="B191" s="466"/>
      <c r="C191" s="466"/>
      <c r="D191" s="466"/>
      <c r="E191" s="466"/>
    </row>
    <row r="192" spans="1:5" x14ac:dyDescent="0.2">
      <c r="A192" s="466"/>
      <c r="B192" s="466"/>
      <c r="C192" s="466"/>
      <c r="D192" s="466"/>
      <c r="E192" s="466"/>
    </row>
    <row r="193" spans="1:5" x14ac:dyDescent="0.2">
      <c r="A193" s="466"/>
      <c r="B193" s="466"/>
      <c r="C193" s="466"/>
      <c r="D193" s="466"/>
      <c r="E193" s="466"/>
    </row>
    <row r="194" spans="1:5" x14ac:dyDescent="0.2">
      <c r="A194" s="466"/>
      <c r="B194" s="466"/>
      <c r="C194" s="466"/>
      <c r="D194" s="466"/>
      <c r="E194" s="466"/>
    </row>
    <row r="195" spans="1:5" x14ac:dyDescent="0.2">
      <c r="A195" s="466"/>
      <c r="B195" s="466"/>
      <c r="C195" s="466"/>
      <c r="D195" s="466"/>
      <c r="E195" s="466"/>
    </row>
    <row r="196" spans="1:5" x14ac:dyDescent="0.2">
      <c r="A196" s="466"/>
      <c r="B196" s="466"/>
      <c r="C196" s="466"/>
      <c r="D196" s="466"/>
      <c r="E196" s="466"/>
    </row>
    <row r="197" spans="1:5" x14ac:dyDescent="0.2">
      <c r="A197" s="466"/>
      <c r="B197" s="466"/>
      <c r="C197" s="466"/>
      <c r="D197" s="466"/>
      <c r="E197" s="466"/>
    </row>
    <row r="198" spans="1:5" x14ac:dyDescent="0.2">
      <c r="A198" s="466"/>
      <c r="B198" s="466"/>
      <c r="C198" s="466"/>
      <c r="D198" s="466"/>
      <c r="E198" s="466"/>
    </row>
    <row r="199" spans="1:5" x14ac:dyDescent="0.2">
      <c r="A199" s="466"/>
      <c r="B199" s="466"/>
      <c r="C199" s="466"/>
      <c r="D199" s="466"/>
      <c r="E199" s="466"/>
    </row>
    <row r="200" spans="1:5" x14ac:dyDescent="0.2">
      <c r="A200" s="466"/>
      <c r="B200" s="466"/>
      <c r="C200" s="466"/>
      <c r="D200" s="466"/>
      <c r="E200" s="466"/>
    </row>
    <row r="201" spans="1:5" x14ac:dyDescent="0.2">
      <c r="A201" s="466"/>
      <c r="B201" s="466"/>
      <c r="C201" s="466"/>
      <c r="D201" s="466"/>
      <c r="E201" s="466"/>
    </row>
    <row r="202" spans="1:5" x14ac:dyDescent="0.2">
      <c r="A202" s="466"/>
      <c r="B202" s="466"/>
      <c r="C202" s="466"/>
      <c r="D202" s="466"/>
      <c r="E202" s="466"/>
    </row>
    <row r="203" spans="1:5" x14ac:dyDescent="0.2">
      <c r="A203" s="466"/>
      <c r="B203" s="466"/>
      <c r="C203" s="466"/>
      <c r="D203" s="466"/>
      <c r="E203" s="466"/>
    </row>
    <row r="204" spans="1:5" x14ac:dyDescent="0.2">
      <c r="A204" s="466"/>
      <c r="B204" s="466"/>
      <c r="C204" s="466"/>
      <c r="D204" s="466"/>
      <c r="E204" s="466"/>
    </row>
    <row r="205" spans="1:5" x14ac:dyDescent="0.2">
      <c r="A205" s="466"/>
      <c r="B205" s="466"/>
      <c r="C205" s="466"/>
      <c r="D205" s="466"/>
      <c r="E205" s="466"/>
    </row>
    <row r="206" spans="1:5" x14ac:dyDescent="0.2">
      <c r="A206" s="466"/>
      <c r="B206" s="466"/>
      <c r="C206" s="466"/>
      <c r="D206" s="466"/>
      <c r="E206" s="466"/>
    </row>
    <row r="207" spans="1:5" x14ac:dyDescent="0.2">
      <c r="A207" s="466"/>
      <c r="B207" s="466"/>
      <c r="C207" s="466"/>
      <c r="D207" s="466"/>
      <c r="E207" s="466"/>
    </row>
    <row r="208" spans="1:5" x14ac:dyDescent="0.2">
      <c r="A208" s="466"/>
      <c r="B208" s="466"/>
      <c r="C208" s="466"/>
      <c r="D208" s="466"/>
      <c r="E208" s="466"/>
    </row>
    <row r="209" spans="1:5" x14ac:dyDescent="0.2">
      <c r="A209" s="466"/>
      <c r="B209" s="466"/>
      <c r="C209" s="466"/>
      <c r="D209" s="466"/>
      <c r="E209" s="466"/>
    </row>
    <row r="210" spans="1:5" x14ac:dyDescent="0.2">
      <c r="A210" s="466"/>
      <c r="B210" s="466"/>
      <c r="C210" s="466"/>
      <c r="D210" s="466"/>
      <c r="E210" s="466"/>
    </row>
    <row r="211" spans="1:5" x14ac:dyDescent="0.2">
      <c r="A211" s="466"/>
      <c r="B211" s="466"/>
      <c r="C211" s="466"/>
      <c r="D211" s="466"/>
      <c r="E211" s="466"/>
    </row>
    <row r="212" spans="1:5" x14ac:dyDescent="0.2">
      <c r="A212" s="466"/>
      <c r="B212" s="466"/>
      <c r="C212" s="466"/>
      <c r="D212" s="466"/>
      <c r="E212" s="466"/>
    </row>
    <row r="213" spans="1:5" x14ac:dyDescent="0.2">
      <c r="A213" s="466"/>
      <c r="B213" s="466"/>
      <c r="C213" s="466"/>
      <c r="D213" s="466"/>
      <c r="E213" s="466"/>
    </row>
    <row r="214" spans="1:5" x14ac:dyDescent="0.2">
      <c r="A214" s="466"/>
      <c r="B214" s="466"/>
      <c r="C214" s="466"/>
      <c r="D214" s="466"/>
      <c r="E214" s="466"/>
    </row>
    <row r="215" spans="1:5" x14ac:dyDescent="0.2">
      <c r="A215" s="466"/>
      <c r="B215" s="466"/>
      <c r="C215" s="466"/>
      <c r="D215" s="466"/>
      <c r="E215" s="466"/>
    </row>
    <row r="216" spans="1:5" x14ac:dyDescent="0.2">
      <c r="A216" s="466"/>
      <c r="B216" s="466"/>
      <c r="C216" s="466"/>
      <c r="D216" s="466"/>
      <c r="E216" s="466"/>
    </row>
    <row r="217" spans="1:5" x14ac:dyDescent="0.2">
      <c r="A217" s="466"/>
      <c r="B217" s="466"/>
      <c r="C217" s="466"/>
      <c r="D217" s="466"/>
      <c r="E217" s="466"/>
    </row>
    <row r="218" spans="1:5" x14ac:dyDescent="0.2">
      <c r="A218" s="466"/>
      <c r="B218" s="466"/>
      <c r="C218" s="466"/>
      <c r="D218" s="466"/>
      <c r="E218" s="466"/>
    </row>
    <row r="219" spans="1:5" x14ac:dyDescent="0.2">
      <c r="A219" s="466"/>
      <c r="B219" s="466"/>
      <c r="C219" s="466"/>
      <c r="D219" s="466"/>
      <c r="E219" s="466"/>
    </row>
    <row r="220" spans="1:5" x14ac:dyDescent="0.2">
      <c r="A220" s="466"/>
      <c r="B220" s="466"/>
      <c r="C220" s="466"/>
      <c r="D220" s="466"/>
      <c r="E220" s="466"/>
    </row>
    <row r="221" spans="1:5" x14ac:dyDescent="0.2">
      <c r="A221" s="466"/>
      <c r="B221" s="466"/>
      <c r="C221" s="466"/>
      <c r="D221" s="466"/>
      <c r="E221" s="466"/>
    </row>
    <row r="222" spans="1:5" x14ac:dyDescent="0.2">
      <c r="A222" s="466"/>
      <c r="B222" s="466"/>
      <c r="C222" s="466"/>
      <c r="D222" s="466"/>
      <c r="E222" s="466"/>
    </row>
    <row r="223" spans="1:5" x14ac:dyDescent="0.2">
      <c r="A223" s="466"/>
      <c r="B223" s="466"/>
      <c r="C223" s="466"/>
      <c r="D223" s="466"/>
      <c r="E223" s="466"/>
    </row>
    <row r="224" spans="1:5" x14ac:dyDescent="0.2">
      <c r="A224" s="466"/>
      <c r="B224" s="466"/>
      <c r="C224" s="466"/>
      <c r="D224" s="466"/>
      <c r="E224" s="466"/>
    </row>
    <row r="225" spans="1:5" x14ac:dyDescent="0.2">
      <c r="A225" s="466"/>
      <c r="B225" s="466"/>
      <c r="C225" s="466"/>
      <c r="D225" s="466"/>
      <c r="E225" s="466"/>
    </row>
    <row r="226" spans="1:5" x14ac:dyDescent="0.2">
      <c r="A226" s="466"/>
      <c r="B226" s="466"/>
      <c r="C226" s="466"/>
      <c r="D226" s="466"/>
      <c r="E226" s="466"/>
    </row>
    <row r="227" spans="1:5" x14ac:dyDescent="0.2">
      <c r="A227" s="466"/>
      <c r="B227" s="466"/>
      <c r="C227" s="466"/>
      <c r="D227" s="466"/>
      <c r="E227" s="466"/>
    </row>
    <row r="228" spans="1:5" x14ac:dyDescent="0.2">
      <c r="A228" s="466"/>
      <c r="B228" s="466"/>
      <c r="C228" s="466"/>
      <c r="D228" s="466"/>
      <c r="E228" s="466"/>
    </row>
    <row r="229" spans="1:5" x14ac:dyDescent="0.2">
      <c r="A229" s="466"/>
      <c r="B229" s="466"/>
      <c r="C229" s="466"/>
      <c r="D229" s="466"/>
      <c r="E229" s="466"/>
    </row>
    <row r="230" spans="1:5" x14ac:dyDescent="0.2">
      <c r="A230" s="466"/>
      <c r="B230" s="466"/>
      <c r="C230" s="466"/>
      <c r="D230" s="466"/>
      <c r="E230" s="466"/>
    </row>
    <row r="231" spans="1:5" x14ac:dyDescent="0.2">
      <c r="A231" s="466"/>
      <c r="B231" s="466"/>
      <c r="C231" s="466"/>
      <c r="D231" s="466"/>
      <c r="E231" s="466"/>
    </row>
    <row r="232" spans="1:5" x14ac:dyDescent="0.2">
      <c r="A232" s="466"/>
      <c r="B232" s="466"/>
      <c r="C232" s="466"/>
      <c r="D232" s="466"/>
      <c r="E232" s="466"/>
    </row>
    <row r="233" spans="1:5" x14ac:dyDescent="0.2">
      <c r="A233" s="466"/>
      <c r="B233" s="466"/>
      <c r="C233" s="466"/>
      <c r="D233" s="466"/>
      <c r="E233" s="466"/>
    </row>
    <row r="234" spans="1:5" x14ac:dyDescent="0.2">
      <c r="A234" s="466"/>
      <c r="B234" s="466"/>
      <c r="C234" s="466"/>
      <c r="D234" s="466"/>
      <c r="E234" s="466"/>
    </row>
    <row r="235" spans="1:5" x14ac:dyDescent="0.2">
      <c r="A235" s="466"/>
      <c r="B235" s="466"/>
      <c r="C235" s="466"/>
      <c r="D235" s="466"/>
      <c r="E235" s="466"/>
    </row>
    <row r="236" spans="1:5" x14ac:dyDescent="0.2">
      <c r="A236" s="466"/>
      <c r="B236" s="466"/>
      <c r="C236" s="466"/>
      <c r="D236" s="466"/>
      <c r="E236" s="466"/>
    </row>
    <row r="237" spans="1:5" x14ac:dyDescent="0.2">
      <c r="A237" s="466"/>
      <c r="B237" s="466"/>
      <c r="C237" s="466"/>
      <c r="D237" s="466"/>
      <c r="E237" s="466"/>
    </row>
    <row r="238" spans="1:5" x14ac:dyDescent="0.2">
      <c r="A238" s="466"/>
      <c r="B238" s="466"/>
      <c r="C238" s="466"/>
      <c r="D238" s="466"/>
      <c r="E238" s="466"/>
    </row>
    <row r="239" spans="1:5" x14ac:dyDescent="0.2">
      <c r="A239" s="466"/>
      <c r="B239" s="466"/>
      <c r="C239" s="466"/>
      <c r="D239" s="466"/>
      <c r="E239" s="466"/>
    </row>
    <row r="240" spans="1:5" x14ac:dyDescent="0.2">
      <c r="A240" s="466"/>
      <c r="B240" s="466"/>
      <c r="C240" s="466"/>
      <c r="D240" s="466"/>
      <c r="E240" s="466"/>
    </row>
    <row r="241" spans="1:5" x14ac:dyDescent="0.2">
      <c r="A241" s="466"/>
      <c r="B241" s="466"/>
      <c r="C241" s="466"/>
      <c r="D241" s="466"/>
      <c r="E241" s="466"/>
    </row>
    <row r="242" spans="1:5" x14ac:dyDescent="0.2">
      <c r="A242" s="466"/>
      <c r="B242" s="466"/>
      <c r="C242" s="466"/>
      <c r="D242" s="466"/>
      <c r="E242" s="466"/>
    </row>
    <row r="243" spans="1:5" x14ac:dyDescent="0.2">
      <c r="A243" s="466"/>
      <c r="B243" s="466"/>
      <c r="C243" s="466"/>
      <c r="D243" s="466"/>
      <c r="E243" s="466"/>
    </row>
    <row r="244" spans="1:5" x14ac:dyDescent="0.2">
      <c r="A244" s="466"/>
      <c r="B244" s="466"/>
      <c r="C244" s="466"/>
      <c r="D244" s="466"/>
      <c r="E244" s="466"/>
    </row>
    <row r="245" spans="1:5" x14ac:dyDescent="0.2">
      <c r="A245" s="466"/>
      <c r="B245" s="466"/>
      <c r="C245" s="466"/>
      <c r="D245" s="466"/>
      <c r="E245" s="466"/>
    </row>
    <row r="246" spans="1:5" x14ac:dyDescent="0.2">
      <c r="A246" s="466"/>
      <c r="B246" s="466"/>
      <c r="C246" s="466"/>
      <c r="D246" s="466"/>
      <c r="E246" s="466"/>
    </row>
    <row r="247" spans="1:5" x14ac:dyDescent="0.2">
      <c r="A247" s="466"/>
      <c r="B247" s="466"/>
      <c r="C247" s="466"/>
      <c r="D247" s="466"/>
      <c r="E247" s="466"/>
    </row>
    <row r="248" spans="1:5" x14ac:dyDescent="0.2">
      <c r="A248" s="466"/>
      <c r="B248" s="466"/>
      <c r="C248" s="466"/>
      <c r="D248" s="466"/>
      <c r="E248" s="466"/>
    </row>
    <row r="249" spans="1:5" x14ac:dyDescent="0.2">
      <c r="A249" s="466"/>
      <c r="B249" s="466"/>
      <c r="C249" s="466"/>
      <c r="D249" s="466"/>
      <c r="E249" s="466"/>
    </row>
    <row r="250" spans="1:5" x14ac:dyDescent="0.2">
      <c r="A250" s="466"/>
      <c r="B250" s="466"/>
      <c r="C250" s="466"/>
      <c r="D250" s="466"/>
      <c r="E250" s="466"/>
    </row>
    <row r="251" spans="1:5" x14ac:dyDescent="0.2">
      <c r="A251" s="466"/>
      <c r="B251" s="466"/>
      <c r="C251" s="466"/>
      <c r="D251" s="466"/>
      <c r="E251" s="466"/>
    </row>
    <row r="252" spans="1:5" x14ac:dyDescent="0.2">
      <c r="A252" s="466"/>
      <c r="B252" s="466"/>
      <c r="C252" s="466"/>
      <c r="D252" s="466"/>
      <c r="E252" s="466"/>
    </row>
    <row r="253" spans="1:5" x14ac:dyDescent="0.2">
      <c r="A253" s="466"/>
      <c r="B253" s="466"/>
      <c r="C253" s="466"/>
      <c r="D253" s="466"/>
      <c r="E253" s="466"/>
    </row>
    <row r="254" spans="1:5" x14ac:dyDescent="0.2">
      <c r="A254" s="466"/>
      <c r="B254" s="466"/>
      <c r="C254" s="466"/>
      <c r="D254" s="466"/>
      <c r="E254" s="466"/>
    </row>
    <row r="255" spans="1:5" x14ac:dyDescent="0.2">
      <c r="A255" s="466"/>
      <c r="B255" s="466"/>
      <c r="C255" s="466"/>
      <c r="D255" s="466"/>
      <c r="E255" s="466"/>
    </row>
    <row r="256" spans="1:5" x14ac:dyDescent="0.2">
      <c r="A256" s="466"/>
      <c r="B256" s="466"/>
      <c r="C256" s="466"/>
      <c r="D256" s="466"/>
      <c r="E256" s="466"/>
    </row>
    <row r="257" spans="1:5" x14ac:dyDescent="0.2">
      <c r="A257" s="466"/>
      <c r="B257" s="466"/>
      <c r="C257" s="466"/>
      <c r="D257" s="466"/>
      <c r="E257" s="466"/>
    </row>
    <row r="258" spans="1:5" x14ac:dyDescent="0.2">
      <c r="A258" s="466"/>
      <c r="B258" s="466"/>
      <c r="C258" s="466"/>
      <c r="D258" s="466"/>
      <c r="E258" s="466"/>
    </row>
    <row r="259" spans="1:5" x14ac:dyDescent="0.2">
      <c r="A259" s="466"/>
      <c r="B259" s="466"/>
      <c r="C259" s="466"/>
      <c r="D259" s="466"/>
      <c r="E259" s="466"/>
    </row>
    <row r="260" spans="1:5" x14ac:dyDescent="0.2">
      <c r="A260" s="466"/>
      <c r="B260" s="466"/>
      <c r="C260" s="466"/>
      <c r="D260" s="466"/>
      <c r="E260" s="466"/>
    </row>
    <row r="261" spans="1:5" x14ac:dyDescent="0.2">
      <c r="A261" s="466"/>
      <c r="B261" s="466"/>
      <c r="C261" s="466"/>
      <c r="D261" s="466"/>
      <c r="E261" s="466"/>
    </row>
    <row r="262" spans="1:5" x14ac:dyDescent="0.2">
      <c r="A262" s="466"/>
      <c r="B262" s="466"/>
      <c r="C262" s="466"/>
      <c r="D262" s="466"/>
      <c r="E262" s="466"/>
    </row>
    <row r="263" spans="1:5" x14ac:dyDescent="0.2">
      <c r="A263" s="466"/>
      <c r="B263" s="466"/>
      <c r="C263" s="466"/>
      <c r="D263" s="466"/>
      <c r="E263" s="466"/>
    </row>
    <row r="264" spans="1:5" x14ac:dyDescent="0.2">
      <c r="A264" s="466"/>
      <c r="B264" s="466"/>
      <c r="C264" s="466"/>
      <c r="D264" s="466"/>
      <c r="E264" s="466"/>
    </row>
    <row r="265" spans="1:5" x14ac:dyDescent="0.2">
      <c r="A265" s="466"/>
      <c r="B265" s="466"/>
      <c r="C265" s="466"/>
      <c r="D265" s="466"/>
      <c r="E265" s="466"/>
    </row>
    <row r="266" spans="1:5" x14ac:dyDescent="0.2">
      <c r="A266" s="466"/>
      <c r="B266" s="466"/>
      <c r="C266" s="466"/>
      <c r="D266" s="466"/>
      <c r="E266" s="466"/>
    </row>
    <row r="267" spans="1:5" x14ac:dyDescent="0.2">
      <c r="A267" s="466"/>
      <c r="B267" s="466"/>
      <c r="C267" s="466"/>
      <c r="D267" s="466"/>
      <c r="E267" s="466"/>
    </row>
    <row r="268" spans="1:5" x14ac:dyDescent="0.2">
      <c r="A268" s="466"/>
      <c r="B268" s="466"/>
      <c r="C268" s="466"/>
      <c r="D268" s="466"/>
      <c r="E268" s="466"/>
    </row>
    <row r="269" spans="1:5" x14ac:dyDescent="0.2">
      <c r="A269" s="466"/>
      <c r="B269" s="466"/>
      <c r="C269" s="466"/>
      <c r="D269" s="466"/>
      <c r="E269" s="466"/>
    </row>
    <row r="270" spans="1:5" x14ac:dyDescent="0.2">
      <c r="A270" s="466"/>
      <c r="B270" s="466"/>
      <c r="C270" s="466"/>
      <c r="D270" s="466"/>
      <c r="E270" s="466"/>
    </row>
    <row r="271" spans="1:5" x14ac:dyDescent="0.2">
      <c r="A271" s="466"/>
      <c r="B271" s="466"/>
      <c r="C271" s="466"/>
      <c r="D271" s="466"/>
      <c r="E271" s="466"/>
    </row>
    <row r="272" spans="1:5" x14ac:dyDescent="0.2">
      <c r="A272" s="466"/>
      <c r="B272" s="466"/>
      <c r="C272" s="466"/>
      <c r="D272" s="466"/>
      <c r="E272" s="466"/>
    </row>
    <row r="273" spans="1:5" x14ac:dyDescent="0.2">
      <c r="A273" s="466"/>
      <c r="B273" s="466"/>
      <c r="C273" s="466"/>
      <c r="D273" s="466"/>
      <c r="E273" s="466"/>
    </row>
    <row r="274" spans="1:5" x14ac:dyDescent="0.2">
      <c r="A274" s="466"/>
      <c r="B274" s="466"/>
      <c r="C274" s="466"/>
      <c r="D274" s="466"/>
      <c r="E274" s="466"/>
    </row>
    <row r="275" spans="1:5" x14ac:dyDescent="0.2">
      <c r="A275" s="466"/>
      <c r="B275" s="466"/>
      <c r="C275" s="466"/>
      <c r="D275" s="466"/>
      <c r="E275" s="466"/>
    </row>
    <row r="276" spans="1:5" x14ac:dyDescent="0.2">
      <c r="A276" s="466"/>
      <c r="B276" s="466"/>
      <c r="C276" s="466"/>
      <c r="D276" s="466"/>
      <c r="E276" s="466"/>
    </row>
    <row r="277" spans="1:5" x14ac:dyDescent="0.2">
      <c r="A277" s="466"/>
      <c r="B277" s="466"/>
      <c r="C277" s="466"/>
      <c r="D277" s="466"/>
      <c r="E277" s="466"/>
    </row>
    <row r="278" spans="1:5" x14ac:dyDescent="0.2">
      <c r="A278" s="466"/>
      <c r="B278" s="466"/>
      <c r="C278" s="466"/>
      <c r="D278" s="466"/>
      <c r="E278" s="466"/>
    </row>
    <row r="279" spans="1:5" x14ac:dyDescent="0.2">
      <c r="A279" s="466"/>
      <c r="B279" s="466"/>
      <c r="C279" s="466"/>
      <c r="D279" s="466"/>
      <c r="E279" s="466"/>
    </row>
    <row r="280" spans="1:5" x14ac:dyDescent="0.2">
      <c r="A280" s="466"/>
      <c r="B280" s="466"/>
      <c r="C280" s="466"/>
      <c r="D280" s="466"/>
      <c r="E280" s="466"/>
    </row>
    <row r="281" spans="1:5" x14ac:dyDescent="0.2">
      <c r="A281" s="466"/>
      <c r="B281" s="466"/>
      <c r="C281" s="466"/>
      <c r="D281" s="466"/>
      <c r="E281" s="466"/>
    </row>
    <row r="282" spans="1:5" x14ac:dyDescent="0.2">
      <c r="A282" s="466"/>
      <c r="B282" s="466"/>
      <c r="C282" s="466"/>
      <c r="D282" s="466"/>
      <c r="E282" s="466"/>
    </row>
    <row r="283" spans="1:5" x14ac:dyDescent="0.2">
      <c r="A283" s="466"/>
      <c r="B283" s="466"/>
      <c r="C283" s="466"/>
      <c r="D283" s="466"/>
      <c r="E283" s="466"/>
    </row>
    <row r="284" spans="1:5" x14ac:dyDescent="0.2">
      <c r="A284" s="466"/>
      <c r="B284" s="466"/>
      <c r="C284" s="466"/>
      <c r="D284" s="466"/>
      <c r="E284" s="466"/>
    </row>
    <row r="285" spans="1:5" x14ac:dyDescent="0.2">
      <c r="A285" s="466"/>
      <c r="B285" s="466"/>
      <c r="C285" s="466"/>
      <c r="D285" s="466"/>
      <c r="E285" s="466"/>
    </row>
    <row r="286" spans="1:5" x14ac:dyDescent="0.2">
      <c r="A286" s="466"/>
      <c r="B286" s="466"/>
      <c r="C286" s="466"/>
      <c r="D286" s="466"/>
      <c r="E286" s="466"/>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4" customWidth="1"/>
    <col min="2" max="4" width="13.75" style="453" customWidth="1"/>
    <col min="5" max="7" width="13.75" style="488" customWidth="1"/>
    <col min="8" max="8" width="13.75" style="476" customWidth="1"/>
    <col min="9" max="14" width="13.75" style="488" customWidth="1"/>
    <col min="15" max="16384" width="11" style="453"/>
  </cols>
  <sheetData>
    <row r="1" spans="1:14" s="475" customFormat="1" ht="15" customHeight="1" x14ac:dyDescent="0.2">
      <c r="E1" s="476"/>
      <c r="F1" s="476"/>
      <c r="G1" s="476"/>
      <c r="H1" s="476"/>
      <c r="I1" s="476"/>
      <c r="J1" s="476"/>
      <c r="K1" s="476"/>
      <c r="L1" s="476"/>
      <c r="M1" s="476"/>
      <c r="N1" s="476"/>
    </row>
    <row r="2" spans="1:14" s="475" customFormat="1" ht="15" customHeight="1" x14ac:dyDescent="0.2">
      <c r="A2" s="477" t="s">
        <v>65</v>
      </c>
      <c r="E2" s="476"/>
      <c r="F2" s="476"/>
      <c r="G2" s="476"/>
      <c r="H2" s="476"/>
      <c r="I2" s="476"/>
      <c r="J2" s="476"/>
      <c r="K2" s="476"/>
      <c r="L2" s="476"/>
      <c r="M2" s="476"/>
      <c r="N2" s="476"/>
    </row>
    <row r="3" spans="1:14" s="475" customFormat="1" ht="15" customHeight="1" x14ac:dyDescent="0.2">
      <c r="E3" s="476"/>
      <c r="F3" s="476"/>
      <c r="G3" s="476"/>
      <c r="H3" s="476"/>
      <c r="I3" s="476"/>
      <c r="J3" s="476"/>
      <c r="K3" s="476"/>
      <c r="L3" s="476"/>
      <c r="M3" s="476"/>
      <c r="N3" s="476"/>
    </row>
    <row r="4" spans="1:14" s="475" customFormat="1" ht="15" customHeight="1" x14ac:dyDescent="0.2">
      <c r="B4" s="678" t="s">
        <v>436</v>
      </c>
      <c r="C4" s="678"/>
      <c r="D4" s="678" t="s">
        <v>437</v>
      </c>
      <c r="E4" s="678"/>
      <c r="F4" s="672" t="s">
        <v>438</v>
      </c>
      <c r="G4" s="672"/>
      <c r="H4" s="672" t="s">
        <v>439</v>
      </c>
      <c r="I4" s="672"/>
      <c r="J4" s="672" t="s">
        <v>440</v>
      </c>
      <c r="K4" s="672"/>
      <c r="L4" s="672"/>
      <c r="M4" s="672"/>
      <c r="N4" s="672"/>
    </row>
    <row r="5" spans="1:14" s="475" customFormat="1" ht="15" customHeight="1" x14ac:dyDescent="0.2">
      <c r="B5" s="475" t="s">
        <v>441</v>
      </c>
      <c r="C5" s="475" t="s">
        <v>442</v>
      </c>
      <c r="D5" s="475" t="s">
        <v>441</v>
      </c>
      <c r="E5" s="475" t="s">
        <v>442</v>
      </c>
      <c r="F5" s="475" t="s">
        <v>441</v>
      </c>
      <c r="G5" s="475" t="s">
        <v>442</v>
      </c>
      <c r="H5" s="475" t="s">
        <v>441</v>
      </c>
      <c r="I5" s="475" t="s">
        <v>442</v>
      </c>
      <c r="J5" s="476" t="s">
        <v>443</v>
      </c>
      <c r="K5" s="476" t="s">
        <v>444</v>
      </c>
      <c r="L5" s="476" t="s">
        <v>445</v>
      </c>
      <c r="M5" s="476" t="s">
        <v>446</v>
      </c>
      <c r="N5" s="476" t="s">
        <v>447</v>
      </c>
    </row>
    <row r="6" spans="1:14" s="475" customFormat="1" ht="15" customHeight="1" x14ac:dyDescent="0.2">
      <c r="A6" s="478" t="s">
        <v>448</v>
      </c>
      <c r="B6" s="479">
        <f>'Tabelle 2.3'!J11</f>
        <v>1.7772306745398243</v>
      </c>
      <c r="C6" s="480">
        <f>'Tabelle 3.3'!J11</f>
        <v>-0.56455406949391762</v>
      </c>
      <c r="D6" s="481">
        <f t="shared" ref="D6:E9" si="0">IF(OR(AND(B6&gt;=-50,B6&lt;=50),ISNUMBER(B6)=FALSE),B6,"")</f>
        <v>1.7772306745398243</v>
      </c>
      <c r="E6" s="481">
        <f t="shared" si="0"/>
        <v>-0.56455406949391762</v>
      </c>
      <c r="F6" s="476" t="str">
        <f t="shared" ref="F6:G9" si="1">IF(ISNUMBER(B6)=FALSE,"",IF(B6&lt;-50,"&lt; -50",IF(B6&gt;50,"&gt; 50","")))</f>
        <v/>
      </c>
      <c r="G6" s="476" t="str">
        <f t="shared" si="1"/>
        <v/>
      </c>
      <c r="H6" s="482" t="str">
        <f t="shared" ref="H6:I9" si="2">IF(B6&lt;-50,0.75,IF(B6&gt;50,-0.75,""))</f>
        <v/>
      </c>
      <c r="I6" s="482" t="str">
        <f t="shared" si="2"/>
        <v/>
      </c>
      <c r="J6" s="476" t="e">
        <f>IF(OR(B6&lt;-50,B6&gt;50),N6,#N/A)</f>
        <v>#N/A</v>
      </c>
      <c r="K6" s="476" t="e">
        <f>IF(B6&lt;-50,-45,IF(B6&gt;50,45,#N/A))</f>
        <v>#N/A</v>
      </c>
      <c r="L6" s="476" t="e">
        <f>IF(OR(C6&lt;-50,C6&gt;50),N6,#N/A)</f>
        <v>#N/A</v>
      </c>
      <c r="M6" s="476" t="e">
        <f>IF(C6&lt;-50,-45,IF(C6&gt;50,45,#N/A))</f>
        <v>#N/A</v>
      </c>
      <c r="N6" s="476">
        <v>5</v>
      </c>
    </row>
    <row r="7" spans="1:14" s="475" customFormat="1" ht="15" customHeight="1" x14ac:dyDescent="0.2">
      <c r="A7" s="478" t="s">
        <v>449</v>
      </c>
      <c r="B7" s="479">
        <f>'Tabelle 2.1'!J25</f>
        <v>1.0013227114154917</v>
      </c>
      <c r="C7" s="480">
        <f>'Tabelle 3.1'!J23</f>
        <v>-1.8915068707011207</v>
      </c>
      <c r="D7" s="481">
        <f t="shared" si="0"/>
        <v>1.0013227114154917</v>
      </c>
      <c r="E7" s="481">
        <f>IF(OR(AND(C7&gt;=-50,C7&lt;=50),ISNUMBER(C7)=FALSE),C7,"")</f>
        <v>-1.8915068707011207</v>
      </c>
      <c r="F7" s="476" t="str">
        <f t="shared" si="1"/>
        <v/>
      </c>
      <c r="G7" s="476" t="str">
        <f>IF(ISNUMBER(C7)=FALSE,"",IF(C7&lt;-50,"&lt; -50",IF(C7&gt;50,"&gt; 50","")))</f>
        <v/>
      </c>
      <c r="H7" s="482" t="str">
        <f t="shared" si="2"/>
        <v/>
      </c>
      <c r="I7" s="482" t="str">
        <f>IF(C7&lt;-50,0.75,IF(C7&gt;50,-0.75,""))</f>
        <v/>
      </c>
      <c r="J7" s="476" t="e">
        <f>IF(OR(B7&lt;-50,B7&gt;50),N7,#N/A)</f>
        <v>#N/A</v>
      </c>
      <c r="K7" s="476" t="e">
        <f>IF(B7&lt;-50,-45,IF(B7&gt;50,45,#N/A))</f>
        <v>#N/A</v>
      </c>
      <c r="L7" s="476" t="e">
        <f>IF(OR(C7&lt;-50,C7&gt;50),N7,#N/A)</f>
        <v>#N/A</v>
      </c>
      <c r="M7" s="476" t="e">
        <f>IF(C7&lt;-50,-45,IF(C7&gt;50,45,#N/A))</f>
        <v>#N/A</v>
      </c>
      <c r="N7" s="476">
        <v>15</v>
      </c>
    </row>
    <row r="8" spans="1:14" s="475" customFormat="1" ht="15" customHeight="1" x14ac:dyDescent="0.2">
      <c r="A8" s="478" t="s">
        <v>450</v>
      </c>
      <c r="B8" s="479">
        <f>'Tabelle 2.1'!J38</f>
        <v>1.1186464311118853</v>
      </c>
      <c r="C8" s="480">
        <f>'Tabelle 3.1'!J34</f>
        <v>-2.7637010795899166</v>
      </c>
      <c r="D8" s="481">
        <f t="shared" si="0"/>
        <v>1.1186464311118853</v>
      </c>
      <c r="E8" s="481">
        <f>IF(OR(AND(C8&gt;=-50,C8&lt;=50),ISNUMBER(C8)=FALSE),C8,"")</f>
        <v>-2.7637010795899166</v>
      </c>
      <c r="F8" s="476" t="str">
        <f t="shared" si="1"/>
        <v/>
      </c>
      <c r="G8" s="476" t="str">
        <f>IF(ISNUMBER(C8)=FALSE,"",IF(C8&lt;-50,"&lt; -50",IF(C8&gt;50,"&gt; 50","")))</f>
        <v/>
      </c>
      <c r="H8" s="482" t="str">
        <f t="shared" si="2"/>
        <v/>
      </c>
      <c r="I8" s="482" t="str">
        <f>IF(C8&lt;-50,0.75,IF(C8&gt;50,-0.75,""))</f>
        <v/>
      </c>
      <c r="J8" s="476" t="e">
        <f>IF(OR(B8&lt;-50,B8&gt;50),N8,#N/A)</f>
        <v>#N/A</v>
      </c>
      <c r="K8" s="476" t="e">
        <f>IF(B8&lt;-50,-45,IF(B8&gt;50,45,#N/A))</f>
        <v>#N/A</v>
      </c>
      <c r="L8" s="476" t="e">
        <f>IF(OR(C8&lt;-50,C8&gt;50),N8,#N/A)</f>
        <v>#N/A</v>
      </c>
      <c r="M8" s="476" t="e">
        <f>IF(C8&lt;-50,-45,IF(C8&gt;50,45,#N/A))</f>
        <v>#N/A</v>
      </c>
      <c r="N8" s="476">
        <v>25</v>
      </c>
    </row>
    <row r="9" spans="1:14" s="475" customFormat="1" ht="15" customHeight="1" x14ac:dyDescent="0.2">
      <c r="A9" s="478" t="s">
        <v>451</v>
      </c>
      <c r="B9" s="479">
        <f>'Tabelle 2.1'!J51</f>
        <v>1.0875687030768</v>
      </c>
      <c r="C9" s="480">
        <f>'Tabelle 3.1'!J45</f>
        <v>-2.8655893304673015</v>
      </c>
      <c r="D9" s="481">
        <f t="shared" si="0"/>
        <v>1.0875687030768</v>
      </c>
      <c r="E9" s="481">
        <f t="shared" si="0"/>
        <v>-2.8655893304673015</v>
      </c>
      <c r="F9" s="476" t="str">
        <f t="shared" si="1"/>
        <v/>
      </c>
      <c r="G9" s="476" t="str">
        <f t="shared" si="1"/>
        <v/>
      </c>
      <c r="H9" s="482" t="str">
        <f t="shared" si="2"/>
        <v/>
      </c>
      <c r="I9" s="482" t="str">
        <f t="shared" si="2"/>
        <v/>
      </c>
      <c r="J9" s="476" t="e">
        <f>IF(OR(B9&lt;-50,B9&gt;50),N9,#N/A)</f>
        <v>#N/A</v>
      </c>
      <c r="K9" s="476" t="e">
        <f>IF(B9&lt;-50,-45,IF(B9&gt;50,45,#N/A))</f>
        <v>#N/A</v>
      </c>
      <c r="L9" s="476" t="e">
        <f>IF(OR(C9&lt;-50,C9&gt;50),N9,#N/A)</f>
        <v>#N/A</v>
      </c>
      <c r="M9" s="476" t="e">
        <f>IF(C9&lt;-50,-45,IF(C9&gt;50,45,#N/A))</f>
        <v>#N/A</v>
      </c>
      <c r="N9" s="476">
        <v>35</v>
      </c>
    </row>
    <row r="10" spans="1:14" s="475" customFormat="1" ht="15" customHeight="1" x14ac:dyDescent="0.2">
      <c r="E10" s="476"/>
      <c r="F10" s="476"/>
      <c r="G10" s="476"/>
      <c r="H10" s="476"/>
      <c r="I10" s="476"/>
      <c r="J10" s="476"/>
      <c r="K10" s="476"/>
      <c r="L10" s="476"/>
      <c r="M10" s="476"/>
      <c r="N10" s="476"/>
    </row>
    <row r="11" spans="1:14" s="475" customFormat="1" ht="15" customHeight="1" x14ac:dyDescent="0.2">
      <c r="E11" s="476"/>
      <c r="F11" s="476"/>
      <c r="G11" s="476"/>
      <c r="H11" s="476"/>
      <c r="I11" s="476"/>
      <c r="J11" s="476"/>
      <c r="K11" s="476"/>
      <c r="L11" s="476"/>
      <c r="M11" s="476"/>
      <c r="N11" s="476"/>
    </row>
    <row r="12" spans="1:14" s="475" customFormat="1" ht="15" customHeight="1" x14ac:dyDescent="0.2">
      <c r="A12" s="679" t="s">
        <v>452</v>
      </c>
      <c r="B12" s="678" t="s">
        <v>436</v>
      </c>
      <c r="C12" s="678"/>
      <c r="D12" s="678" t="s">
        <v>437</v>
      </c>
      <c r="E12" s="678"/>
      <c r="F12" s="672" t="s">
        <v>438</v>
      </c>
      <c r="G12" s="672"/>
      <c r="H12" s="672" t="s">
        <v>439</v>
      </c>
      <c r="I12" s="672"/>
      <c r="J12" s="672" t="s">
        <v>440</v>
      </c>
      <c r="K12" s="672"/>
      <c r="L12" s="672"/>
      <c r="M12" s="672"/>
      <c r="N12" s="672"/>
    </row>
    <row r="13" spans="1:14" s="475" customFormat="1" ht="15" customHeight="1" x14ac:dyDescent="0.2">
      <c r="A13" s="679"/>
      <c r="B13" s="475" t="s">
        <v>441</v>
      </c>
      <c r="C13" s="475" t="s">
        <v>442</v>
      </c>
      <c r="D13" s="475" t="s">
        <v>441</v>
      </c>
      <c r="E13" s="475" t="s">
        <v>442</v>
      </c>
      <c r="F13" s="475" t="s">
        <v>441</v>
      </c>
      <c r="G13" s="475" t="s">
        <v>442</v>
      </c>
      <c r="H13" s="475" t="s">
        <v>441</v>
      </c>
      <c r="I13" s="475" t="s">
        <v>442</v>
      </c>
      <c r="J13" s="476" t="s">
        <v>443</v>
      </c>
      <c r="K13" s="476" t="s">
        <v>444</v>
      </c>
      <c r="L13" s="476" t="s">
        <v>445</v>
      </c>
      <c r="M13" s="476" t="s">
        <v>446</v>
      </c>
      <c r="N13" s="476" t="s">
        <v>447</v>
      </c>
    </row>
    <row r="14" spans="1:14" s="475" customFormat="1" ht="15" customHeight="1" x14ac:dyDescent="0.2">
      <c r="A14" s="475">
        <v>1</v>
      </c>
      <c r="B14" s="479">
        <f>'Tabelle 2.3'!J11</f>
        <v>1.7772306745398243</v>
      </c>
      <c r="C14" s="480">
        <f>'Tabelle 3.3'!J11</f>
        <v>-0.56455406949391762</v>
      </c>
      <c r="D14" s="481">
        <f>IF(OR(AND(B14&gt;=-50,B14&lt;=50),ISNUMBER(B14)=FALSE),B14,"")</f>
        <v>1.7772306745398243</v>
      </c>
      <c r="E14" s="481">
        <f>IF(OR(AND(C14&gt;=-50,C14&lt;=50),ISNUMBER(C14)=FALSE),C14,"")</f>
        <v>-0.56455406949391762</v>
      </c>
      <c r="F14" s="476" t="str">
        <f>IF(ISNUMBER(B14)=FALSE,"",IF(B14&lt;-50,"&lt; -50",IF(B14&gt;50,"&gt; 50","")))</f>
        <v/>
      </c>
      <c r="G14" s="476" t="str">
        <f>IF(ISNUMBER(C14)=FALSE,"",IF(C14&lt;-50,"&lt; -50",IF(C14&gt;50,"&gt; 50","")))</f>
        <v/>
      </c>
      <c r="H14" s="482" t="str">
        <f>IF(B14&lt;-50,0.75,IF(B14&gt;50,-0.75,""))</f>
        <v/>
      </c>
      <c r="I14" s="482" t="str">
        <f>IF(C14&lt;-50,0.75,IF(C14&gt;50,-0.75,""))</f>
        <v/>
      </c>
      <c r="J14" s="476" t="e">
        <f>IF(OR(B14&lt;-50,B14&gt;50),N14,#N/A)</f>
        <v>#N/A</v>
      </c>
      <c r="K14" s="476" t="e">
        <f>IF(B14&lt;-50,-45,IF(B14&gt;50,45,#N/A))</f>
        <v>#N/A</v>
      </c>
      <c r="L14" s="476" t="e">
        <f>IF(OR(C14&lt;-50,C14&gt;50),N14,#N/A)</f>
        <v>#N/A</v>
      </c>
      <c r="M14" s="476" t="e">
        <f>IF(C14&lt;-50,-45,IF(C14&gt;50,45,#N/A))</f>
        <v>#N/A</v>
      </c>
      <c r="N14" s="476">
        <v>5</v>
      </c>
    </row>
    <row r="15" spans="1:14" s="475" customFormat="1" ht="15" customHeight="1" x14ac:dyDescent="0.2">
      <c r="A15" s="475">
        <v>2</v>
      </c>
      <c r="B15" s="479">
        <f>'Tabelle 2.3'!J12</f>
        <v>1.9834710743801653</v>
      </c>
      <c r="C15" s="480">
        <f>'Tabelle 3.3'!J12</f>
        <v>11</v>
      </c>
      <c r="D15" s="481">
        <f t="shared" ref="D15:E45" si="3">IF(OR(AND(B15&gt;=-50,B15&lt;=50),ISNUMBER(B15)=FALSE),B15,"")</f>
        <v>1.9834710743801653</v>
      </c>
      <c r="E15" s="481">
        <f t="shared" si="3"/>
        <v>11</v>
      </c>
      <c r="F15" s="476" t="str">
        <f t="shared" ref="F15:G45" si="4">IF(ISNUMBER(B15)=FALSE,"",IF(B15&lt;-50,"&lt; -50",IF(B15&gt;50,"&gt; 50","")))</f>
        <v/>
      </c>
      <c r="G15" s="476" t="str">
        <f t="shared" si="4"/>
        <v/>
      </c>
      <c r="H15" s="482" t="str">
        <f t="shared" ref="H15:I45" si="5">IF(B15&lt;-50,0.75,IF(B15&gt;50,-0.75,""))</f>
        <v/>
      </c>
      <c r="I15" s="482" t="str">
        <f t="shared" si="5"/>
        <v/>
      </c>
      <c r="J15" s="476" t="e">
        <f t="shared" ref="J15:J45" si="6">IF(OR(B15&lt;-50,B15&gt;50),N15,#N/A)</f>
        <v>#N/A</v>
      </c>
      <c r="K15" s="476" t="e">
        <f t="shared" ref="K15:K45" si="7">IF(B15&lt;-50,-45,IF(B15&gt;50,45,#N/A))</f>
        <v>#N/A</v>
      </c>
      <c r="L15" s="476" t="e">
        <f t="shared" ref="L15:L45" si="8">IF(OR(C15&lt;-50,C15&gt;50),N15,#N/A)</f>
        <v>#N/A</v>
      </c>
      <c r="M15" s="476" t="e">
        <f t="shared" ref="M15:M45" si="9">IF(C15&lt;-50,-45,IF(C15&gt;50,45,#N/A))</f>
        <v>#N/A</v>
      </c>
      <c r="N15" s="476">
        <v>15</v>
      </c>
    </row>
    <row r="16" spans="1:14" s="475" customFormat="1" ht="15" customHeight="1" x14ac:dyDescent="0.2">
      <c r="A16" s="475">
        <v>3</v>
      </c>
      <c r="B16" s="479">
        <f>'Tabelle 2.3'!J13</f>
        <v>3.75234521575985</v>
      </c>
      <c r="C16" s="480">
        <f>'Tabelle 3.3'!J13</f>
        <v>-3.8461538461538463</v>
      </c>
      <c r="D16" s="481">
        <f t="shared" si="3"/>
        <v>3.75234521575985</v>
      </c>
      <c r="E16" s="481">
        <f t="shared" si="3"/>
        <v>-3.8461538461538463</v>
      </c>
      <c r="F16" s="476" t="str">
        <f t="shared" si="4"/>
        <v/>
      </c>
      <c r="G16" s="476" t="str">
        <f t="shared" si="4"/>
        <v/>
      </c>
      <c r="H16" s="482" t="str">
        <f t="shared" si="5"/>
        <v/>
      </c>
      <c r="I16" s="482" t="str">
        <f t="shared" si="5"/>
        <v/>
      </c>
      <c r="J16" s="476" t="e">
        <f t="shared" si="6"/>
        <v>#N/A</v>
      </c>
      <c r="K16" s="476" t="e">
        <f t="shared" si="7"/>
        <v>#N/A</v>
      </c>
      <c r="L16" s="476" t="e">
        <f t="shared" si="8"/>
        <v>#N/A</v>
      </c>
      <c r="M16" s="476" t="e">
        <f t="shared" si="9"/>
        <v>#N/A</v>
      </c>
      <c r="N16" s="476">
        <v>25</v>
      </c>
    </row>
    <row r="17" spans="1:14" s="475" customFormat="1" ht="15" customHeight="1" x14ac:dyDescent="0.2">
      <c r="A17" s="475">
        <v>4</v>
      </c>
      <c r="B17" s="479">
        <f>'Tabelle 2.3'!J14</f>
        <v>0.25387493319080706</v>
      </c>
      <c r="C17" s="480">
        <f>'Tabelle 3.3'!J14</f>
        <v>-3.0975735673722249</v>
      </c>
      <c r="D17" s="481">
        <f t="shared" si="3"/>
        <v>0.25387493319080706</v>
      </c>
      <c r="E17" s="481">
        <f t="shared" si="3"/>
        <v>-3.0975735673722249</v>
      </c>
      <c r="F17" s="476" t="str">
        <f t="shared" si="4"/>
        <v/>
      </c>
      <c r="G17" s="476" t="str">
        <f t="shared" si="4"/>
        <v/>
      </c>
      <c r="H17" s="482" t="str">
        <f t="shared" si="5"/>
        <v/>
      </c>
      <c r="I17" s="482" t="str">
        <f t="shared" si="5"/>
        <v/>
      </c>
      <c r="J17" s="476" t="e">
        <f t="shared" si="6"/>
        <v>#N/A</v>
      </c>
      <c r="K17" s="476" t="e">
        <f t="shared" si="7"/>
        <v>#N/A</v>
      </c>
      <c r="L17" s="476" t="e">
        <f t="shared" si="8"/>
        <v>#N/A</v>
      </c>
      <c r="M17" s="476" t="e">
        <f t="shared" si="9"/>
        <v>#N/A</v>
      </c>
      <c r="N17" s="476">
        <v>36</v>
      </c>
    </row>
    <row r="18" spans="1:14" s="475" customFormat="1" ht="15" customHeight="1" x14ac:dyDescent="0.2">
      <c r="A18" s="475">
        <v>5</v>
      </c>
      <c r="B18" s="479">
        <f>'Tabelle 2.3'!J15</f>
        <v>2.8779599271402549</v>
      </c>
      <c r="C18" s="480">
        <f>'Tabelle 3.3'!J15</f>
        <v>4.9518569463548827</v>
      </c>
      <c r="D18" s="481">
        <f t="shared" si="3"/>
        <v>2.8779599271402549</v>
      </c>
      <c r="E18" s="481">
        <f t="shared" si="3"/>
        <v>4.9518569463548827</v>
      </c>
      <c r="F18" s="476" t="str">
        <f t="shared" si="4"/>
        <v/>
      </c>
      <c r="G18" s="476" t="str">
        <f t="shared" si="4"/>
        <v/>
      </c>
      <c r="H18" s="482" t="str">
        <f t="shared" si="5"/>
        <v/>
      </c>
      <c r="I18" s="482" t="str">
        <f t="shared" si="5"/>
        <v/>
      </c>
      <c r="J18" s="476" t="e">
        <f t="shared" si="6"/>
        <v>#N/A</v>
      </c>
      <c r="K18" s="476" t="e">
        <f t="shared" si="7"/>
        <v>#N/A</v>
      </c>
      <c r="L18" s="476" t="e">
        <f t="shared" si="8"/>
        <v>#N/A</v>
      </c>
      <c r="M18" s="476" t="e">
        <f t="shared" si="9"/>
        <v>#N/A</v>
      </c>
      <c r="N18" s="476">
        <v>46</v>
      </c>
    </row>
    <row r="19" spans="1:14" s="475" customFormat="1" ht="15" customHeight="1" x14ac:dyDescent="0.2">
      <c r="A19" s="475">
        <v>6</v>
      </c>
      <c r="B19" s="479">
        <f>'Tabelle 2.3'!J16</f>
        <v>-0.41605325481661654</v>
      </c>
      <c r="C19" s="480">
        <f>'Tabelle 3.3'!J16</f>
        <v>-9.6511627906976738</v>
      </c>
      <c r="D19" s="481">
        <f t="shared" si="3"/>
        <v>-0.41605325481661654</v>
      </c>
      <c r="E19" s="481">
        <f t="shared" si="3"/>
        <v>-9.6511627906976738</v>
      </c>
      <c r="F19" s="476" t="str">
        <f t="shared" si="4"/>
        <v/>
      </c>
      <c r="G19" s="476" t="str">
        <f t="shared" si="4"/>
        <v/>
      </c>
      <c r="H19" s="482" t="str">
        <f t="shared" si="5"/>
        <v/>
      </c>
      <c r="I19" s="482" t="str">
        <f t="shared" si="5"/>
        <v/>
      </c>
      <c r="J19" s="476" t="e">
        <f t="shared" si="6"/>
        <v>#N/A</v>
      </c>
      <c r="K19" s="476" t="e">
        <f t="shared" si="7"/>
        <v>#N/A</v>
      </c>
      <c r="L19" s="476" t="e">
        <f t="shared" si="8"/>
        <v>#N/A</v>
      </c>
      <c r="M19" s="476" t="e">
        <f t="shared" si="9"/>
        <v>#N/A</v>
      </c>
      <c r="N19" s="476">
        <v>56</v>
      </c>
    </row>
    <row r="20" spans="1:14" s="475" customFormat="1" ht="15" customHeight="1" x14ac:dyDescent="0.2">
      <c r="A20" s="475">
        <v>7</v>
      </c>
      <c r="B20" s="479">
        <f>'Tabelle 2.3'!J17</f>
        <v>1.0528893241919686</v>
      </c>
      <c r="C20" s="480">
        <f>'Tabelle 3.3'!J17</f>
        <v>-3.7142857142857144</v>
      </c>
      <c r="D20" s="481">
        <f t="shared" si="3"/>
        <v>1.0528893241919686</v>
      </c>
      <c r="E20" s="481">
        <f t="shared" si="3"/>
        <v>-3.7142857142857144</v>
      </c>
      <c r="F20" s="476" t="str">
        <f t="shared" si="4"/>
        <v/>
      </c>
      <c r="G20" s="476" t="str">
        <f t="shared" si="4"/>
        <v/>
      </c>
      <c r="H20" s="482" t="str">
        <f t="shared" si="5"/>
        <v/>
      </c>
      <c r="I20" s="482" t="str">
        <f t="shared" si="5"/>
        <v/>
      </c>
      <c r="J20" s="476" t="e">
        <f t="shared" si="6"/>
        <v>#N/A</v>
      </c>
      <c r="K20" s="476" t="e">
        <f t="shared" si="7"/>
        <v>#N/A</v>
      </c>
      <c r="L20" s="476" t="e">
        <f t="shared" si="8"/>
        <v>#N/A</v>
      </c>
      <c r="M20" s="476" t="e">
        <f t="shared" si="9"/>
        <v>#N/A</v>
      </c>
      <c r="N20" s="476">
        <v>67</v>
      </c>
    </row>
    <row r="21" spans="1:14" s="475" customFormat="1" ht="15" customHeight="1" x14ac:dyDescent="0.2">
      <c r="A21" s="475">
        <v>8</v>
      </c>
      <c r="B21" s="479">
        <f>'Tabelle 2.3'!J18</f>
        <v>2.4891347293559858</v>
      </c>
      <c r="C21" s="480">
        <f>'Tabelle 3.3'!J18</f>
        <v>4.3893129770992365</v>
      </c>
      <c r="D21" s="481">
        <f t="shared" si="3"/>
        <v>2.4891347293559858</v>
      </c>
      <c r="E21" s="481">
        <f t="shared" si="3"/>
        <v>4.3893129770992365</v>
      </c>
      <c r="F21" s="476" t="str">
        <f t="shared" si="4"/>
        <v/>
      </c>
      <c r="G21" s="476" t="str">
        <f t="shared" si="4"/>
        <v/>
      </c>
      <c r="H21" s="482" t="str">
        <f t="shared" si="5"/>
        <v/>
      </c>
      <c r="I21" s="482" t="str">
        <f t="shared" si="5"/>
        <v/>
      </c>
      <c r="J21" s="476" t="e">
        <f t="shared" si="6"/>
        <v>#N/A</v>
      </c>
      <c r="K21" s="476" t="e">
        <f t="shared" si="7"/>
        <v>#N/A</v>
      </c>
      <c r="L21" s="476" t="e">
        <f t="shared" si="8"/>
        <v>#N/A</v>
      </c>
      <c r="M21" s="476" t="e">
        <f t="shared" si="9"/>
        <v>#N/A</v>
      </c>
      <c r="N21" s="476">
        <v>77</v>
      </c>
    </row>
    <row r="22" spans="1:14" s="475" customFormat="1" ht="15" customHeight="1" x14ac:dyDescent="0.2">
      <c r="A22" s="475">
        <v>9</v>
      </c>
      <c r="B22" s="479">
        <f>'Tabelle 2.3'!J19</f>
        <v>3.1381104212116129</v>
      </c>
      <c r="C22" s="480">
        <f>'Tabelle 3.3'!J19</f>
        <v>0.47598442232799654</v>
      </c>
      <c r="D22" s="481">
        <f t="shared" si="3"/>
        <v>3.1381104212116129</v>
      </c>
      <c r="E22" s="481">
        <f t="shared" si="3"/>
        <v>0.47598442232799654</v>
      </c>
      <c r="F22" s="476" t="str">
        <f t="shared" si="4"/>
        <v/>
      </c>
      <c r="G22" s="476" t="str">
        <f t="shared" si="4"/>
        <v/>
      </c>
      <c r="H22" s="482" t="str">
        <f t="shared" si="5"/>
        <v/>
      </c>
      <c r="I22" s="482" t="str">
        <f t="shared" si="5"/>
        <v/>
      </c>
      <c r="J22" s="476" t="e">
        <f t="shared" si="6"/>
        <v>#N/A</v>
      </c>
      <c r="K22" s="476" t="e">
        <f t="shared" si="7"/>
        <v>#N/A</v>
      </c>
      <c r="L22" s="476" t="e">
        <f t="shared" si="8"/>
        <v>#N/A</v>
      </c>
      <c r="M22" s="476" t="e">
        <f t="shared" si="9"/>
        <v>#N/A</v>
      </c>
      <c r="N22" s="476">
        <v>87</v>
      </c>
    </row>
    <row r="23" spans="1:14" s="475" customFormat="1" ht="15" customHeight="1" x14ac:dyDescent="0.2">
      <c r="A23" s="475">
        <v>10</v>
      </c>
      <c r="B23" s="479">
        <f>'Tabelle 2.3'!J20</f>
        <v>6.2704726251754792</v>
      </c>
      <c r="C23" s="480">
        <f>'Tabelle 3.3'!J20</f>
        <v>-0.49019607843137253</v>
      </c>
      <c r="D23" s="481">
        <f t="shared" si="3"/>
        <v>6.2704726251754792</v>
      </c>
      <c r="E23" s="481">
        <f t="shared" si="3"/>
        <v>-0.49019607843137253</v>
      </c>
      <c r="F23" s="476" t="str">
        <f t="shared" si="4"/>
        <v/>
      </c>
      <c r="G23" s="476" t="str">
        <f t="shared" si="4"/>
        <v/>
      </c>
      <c r="H23" s="482" t="str">
        <f t="shared" si="5"/>
        <v/>
      </c>
      <c r="I23" s="482" t="str">
        <f t="shared" si="5"/>
        <v/>
      </c>
      <c r="J23" s="476" t="e">
        <f t="shared" si="6"/>
        <v>#N/A</v>
      </c>
      <c r="K23" s="476" t="e">
        <f t="shared" si="7"/>
        <v>#N/A</v>
      </c>
      <c r="L23" s="476" t="e">
        <f t="shared" si="8"/>
        <v>#N/A</v>
      </c>
      <c r="M23" s="476" t="e">
        <f t="shared" si="9"/>
        <v>#N/A</v>
      </c>
      <c r="N23" s="476">
        <v>98</v>
      </c>
    </row>
    <row r="24" spans="1:14" s="475" customFormat="1" ht="15" customHeight="1" x14ac:dyDescent="0.2">
      <c r="A24" s="475">
        <v>11</v>
      </c>
      <c r="B24" s="479">
        <f>'Tabelle 2.3'!J21</f>
        <v>-1.9005030743432085</v>
      </c>
      <c r="C24" s="480">
        <f>'Tabelle 3.3'!J21</f>
        <v>-9.415262636273539</v>
      </c>
      <c r="D24" s="481">
        <f t="shared" si="3"/>
        <v>-1.9005030743432085</v>
      </c>
      <c r="E24" s="481">
        <f t="shared" si="3"/>
        <v>-9.415262636273539</v>
      </c>
      <c r="F24" s="476" t="str">
        <f t="shared" si="4"/>
        <v/>
      </c>
      <c r="G24" s="476" t="str">
        <f t="shared" si="4"/>
        <v/>
      </c>
      <c r="H24" s="482" t="str">
        <f t="shared" si="5"/>
        <v/>
      </c>
      <c r="I24" s="482" t="str">
        <f t="shared" si="5"/>
        <v/>
      </c>
      <c r="J24" s="476" t="e">
        <f t="shared" si="6"/>
        <v>#N/A</v>
      </c>
      <c r="K24" s="476" t="e">
        <f t="shared" si="7"/>
        <v>#N/A</v>
      </c>
      <c r="L24" s="476" t="e">
        <f t="shared" si="8"/>
        <v>#N/A</v>
      </c>
      <c r="M24" s="476" t="e">
        <f t="shared" si="9"/>
        <v>#N/A</v>
      </c>
      <c r="N24" s="476">
        <v>108</v>
      </c>
    </row>
    <row r="25" spans="1:14" s="475" customFormat="1" ht="15" customHeight="1" x14ac:dyDescent="0.2">
      <c r="A25" s="475">
        <v>12</v>
      </c>
      <c r="B25" s="479">
        <f>'Tabelle 2.3'!J22</f>
        <v>13.394919168591224</v>
      </c>
      <c r="C25" s="480">
        <f>'Tabelle 3.3'!J22</f>
        <v>-4.6296296296296298</v>
      </c>
      <c r="D25" s="481">
        <f t="shared" si="3"/>
        <v>13.394919168591224</v>
      </c>
      <c r="E25" s="481">
        <f t="shared" si="3"/>
        <v>-4.6296296296296298</v>
      </c>
      <c r="F25" s="476" t="str">
        <f t="shared" si="4"/>
        <v/>
      </c>
      <c r="G25" s="476" t="str">
        <f t="shared" si="4"/>
        <v/>
      </c>
      <c r="H25" s="482" t="str">
        <f t="shared" si="5"/>
        <v/>
      </c>
      <c r="I25" s="482" t="str">
        <f t="shared" si="5"/>
        <v/>
      </c>
      <c r="J25" s="476" t="e">
        <f t="shared" si="6"/>
        <v>#N/A</v>
      </c>
      <c r="K25" s="476" t="e">
        <f t="shared" si="7"/>
        <v>#N/A</v>
      </c>
      <c r="L25" s="476" t="e">
        <f t="shared" si="8"/>
        <v>#N/A</v>
      </c>
      <c r="M25" s="476" t="e">
        <f t="shared" si="9"/>
        <v>#N/A</v>
      </c>
      <c r="N25" s="476">
        <v>118</v>
      </c>
    </row>
    <row r="26" spans="1:14" s="475" customFormat="1" ht="15" customHeight="1" x14ac:dyDescent="0.2">
      <c r="A26" s="475">
        <v>13</v>
      </c>
      <c r="B26" s="479">
        <f>'Tabelle 2.3'!J23</f>
        <v>13.135593220338983</v>
      </c>
      <c r="C26" s="480">
        <f>'Tabelle 3.3'!J23</f>
        <v>31.937172774869111</v>
      </c>
      <c r="D26" s="481">
        <f t="shared" si="3"/>
        <v>13.135593220338983</v>
      </c>
      <c r="E26" s="481">
        <f t="shared" si="3"/>
        <v>31.937172774869111</v>
      </c>
      <c r="F26" s="476" t="str">
        <f t="shared" si="4"/>
        <v/>
      </c>
      <c r="G26" s="476" t="str">
        <f t="shared" si="4"/>
        <v/>
      </c>
      <c r="H26" s="482" t="str">
        <f t="shared" si="5"/>
        <v/>
      </c>
      <c r="I26" s="482" t="str">
        <f t="shared" si="5"/>
        <v/>
      </c>
      <c r="J26" s="476" t="e">
        <f t="shared" si="6"/>
        <v>#N/A</v>
      </c>
      <c r="K26" s="476" t="e">
        <f t="shared" si="7"/>
        <v>#N/A</v>
      </c>
      <c r="L26" s="476" t="e">
        <f t="shared" si="8"/>
        <v>#N/A</v>
      </c>
      <c r="M26" s="476" t="e">
        <f t="shared" si="9"/>
        <v>#N/A</v>
      </c>
      <c r="N26" s="476">
        <v>129</v>
      </c>
    </row>
    <row r="27" spans="1:14" s="475" customFormat="1" ht="15" customHeight="1" x14ac:dyDescent="0.2">
      <c r="A27" s="475">
        <v>14</v>
      </c>
      <c r="B27" s="479">
        <f>'Tabelle 2.3'!J24</f>
        <v>6.172106824925816</v>
      </c>
      <c r="C27" s="480">
        <f>'Tabelle 3.3'!J24</f>
        <v>0.61037639877924721</v>
      </c>
      <c r="D27" s="481">
        <f t="shared" si="3"/>
        <v>6.172106824925816</v>
      </c>
      <c r="E27" s="481">
        <f t="shared" si="3"/>
        <v>0.61037639877924721</v>
      </c>
      <c r="F27" s="476" t="str">
        <f t="shared" si="4"/>
        <v/>
      </c>
      <c r="G27" s="476" t="str">
        <f t="shared" si="4"/>
        <v/>
      </c>
      <c r="H27" s="482" t="str">
        <f t="shared" si="5"/>
        <v/>
      </c>
      <c r="I27" s="482" t="str">
        <f t="shared" si="5"/>
        <v/>
      </c>
      <c r="J27" s="476" t="e">
        <f t="shared" si="6"/>
        <v>#N/A</v>
      </c>
      <c r="K27" s="476" t="e">
        <f t="shared" si="7"/>
        <v>#N/A</v>
      </c>
      <c r="L27" s="476" t="e">
        <f t="shared" si="8"/>
        <v>#N/A</v>
      </c>
      <c r="M27" s="476" t="e">
        <f t="shared" si="9"/>
        <v>#N/A</v>
      </c>
      <c r="N27" s="476">
        <v>139</v>
      </c>
    </row>
    <row r="28" spans="1:14" s="475" customFormat="1" ht="15" customHeight="1" x14ac:dyDescent="0.2">
      <c r="A28" s="475">
        <v>15</v>
      </c>
      <c r="B28" s="479">
        <f>'Tabelle 2.3'!J25</f>
        <v>-13.691128148959475</v>
      </c>
      <c r="C28" s="480">
        <f>'Tabelle 3.3'!J25</f>
        <v>-1.3924050632911393</v>
      </c>
      <c r="D28" s="481">
        <f t="shared" si="3"/>
        <v>-13.691128148959475</v>
      </c>
      <c r="E28" s="481">
        <f t="shared" si="3"/>
        <v>-1.3924050632911393</v>
      </c>
      <c r="F28" s="476" t="str">
        <f t="shared" si="4"/>
        <v/>
      </c>
      <c r="G28" s="476" t="str">
        <f t="shared" si="4"/>
        <v/>
      </c>
      <c r="H28" s="482" t="str">
        <f t="shared" si="5"/>
        <v/>
      </c>
      <c r="I28" s="482" t="str">
        <f t="shared" si="5"/>
        <v/>
      </c>
      <c r="J28" s="476" t="e">
        <f t="shared" si="6"/>
        <v>#N/A</v>
      </c>
      <c r="K28" s="476" t="e">
        <f t="shared" si="7"/>
        <v>#N/A</v>
      </c>
      <c r="L28" s="476" t="e">
        <f t="shared" si="8"/>
        <v>#N/A</v>
      </c>
      <c r="M28" s="476" t="e">
        <f t="shared" si="9"/>
        <v>#N/A</v>
      </c>
      <c r="N28" s="476">
        <v>149</v>
      </c>
    </row>
    <row r="29" spans="1:14" s="475" customFormat="1" ht="15" customHeight="1" x14ac:dyDescent="0.2">
      <c r="A29" s="475">
        <v>16</v>
      </c>
      <c r="B29" s="479">
        <f>'Tabelle 2.3'!J26</f>
        <v>-36.434108527131784</v>
      </c>
      <c r="C29" s="480">
        <f>'Tabelle 3.3'!J26</f>
        <v>33.333333333333336</v>
      </c>
      <c r="D29" s="481">
        <f t="shared" si="3"/>
        <v>-36.434108527131784</v>
      </c>
      <c r="E29" s="481">
        <f t="shared" si="3"/>
        <v>33.333333333333336</v>
      </c>
      <c r="F29" s="476" t="str">
        <f t="shared" si="4"/>
        <v/>
      </c>
      <c r="G29" s="476" t="str">
        <f t="shared" si="4"/>
        <v/>
      </c>
      <c r="H29" s="482" t="str">
        <f t="shared" si="5"/>
        <v/>
      </c>
      <c r="I29" s="482" t="str">
        <f t="shared" si="5"/>
        <v/>
      </c>
      <c r="J29" s="476" t="e">
        <f t="shared" si="6"/>
        <v>#N/A</v>
      </c>
      <c r="K29" s="476" t="e">
        <f t="shared" si="7"/>
        <v>#N/A</v>
      </c>
      <c r="L29" s="476" t="e">
        <f t="shared" si="8"/>
        <v>#N/A</v>
      </c>
      <c r="M29" s="476" t="e">
        <f t="shared" si="9"/>
        <v>#N/A</v>
      </c>
      <c r="N29" s="476">
        <v>160</v>
      </c>
    </row>
    <row r="30" spans="1:14" s="475" customFormat="1" ht="15" customHeight="1" x14ac:dyDescent="0.2">
      <c r="A30" s="475">
        <v>17</v>
      </c>
      <c r="B30" s="479">
        <f>'Tabelle 2.3'!J27</f>
        <v>5.0829320492241843</v>
      </c>
      <c r="C30" s="480">
        <f>'Tabelle 3.3'!J27</f>
        <v>-3.2061068702290076</v>
      </c>
      <c r="D30" s="481">
        <f t="shared" si="3"/>
        <v>5.0829320492241843</v>
      </c>
      <c r="E30" s="481">
        <f t="shared" si="3"/>
        <v>-3.2061068702290076</v>
      </c>
      <c r="F30" s="476" t="str">
        <f t="shared" si="4"/>
        <v/>
      </c>
      <c r="G30" s="476" t="str">
        <f t="shared" si="4"/>
        <v/>
      </c>
      <c r="H30" s="482" t="str">
        <f t="shared" si="5"/>
        <v/>
      </c>
      <c r="I30" s="482" t="str">
        <f t="shared" si="5"/>
        <v/>
      </c>
      <c r="J30" s="476" t="e">
        <f t="shared" si="6"/>
        <v>#N/A</v>
      </c>
      <c r="K30" s="476" t="e">
        <f t="shared" si="7"/>
        <v>#N/A</v>
      </c>
      <c r="L30" s="476" t="e">
        <f t="shared" si="8"/>
        <v>#N/A</v>
      </c>
      <c r="M30" s="476" t="e">
        <f t="shared" si="9"/>
        <v>#N/A</v>
      </c>
      <c r="N30" s="476">
        <v>170</v>
      </c>
    </row>
    <row r="31" spans="1:14" s="475" customFormat="1" ht="15" customHeight="1" x14ac:dyDescent="0.2">
      <c r="A31" s="475">
        <v>18</v>
      </c>
      <c r="B31" s="479">
        <f>'Tabelle 2.3'!J28</f>
        <v>-0.6635071090047393</v>
      </c>
      <c r="C31" s="480">
        <f>'Tabelle 3.3'!J28</f>
        <v>1.2396694214876034</v>
      </c>
      <c r="D31" s="481">
        <f t="shared" si="3"/>
        <v>-0.6635071090047393</v>
      </c>
      <c r="E31" s="481">
        <f t="shared" si="3"/>
        <v>1.2396694214876034</v>
      </c>
      <c r="F31" s="476" t="str">
        <f t="shared" si="4"/>
        <v/>
      </c>
      <c r="G31" s="476" t="str">
        <f t="shared" si="4"/>
        <v/>
      </c>
      <c r="H31" s="482" t="str">
        <f t="shared" si="5"/>
        <v/>
      </c>
      <c r="I31" s="482" t="str">
        <f t="shared" si="5"/>
        <v/>
      </c>
      <c r="J31" s="476" t="e">
        <f t="shared" si="6"/>
        <v>#N/A</v>
      </c>
      <c r="K31" s="476" t="e">
        <f t="shared" si="7"/>
        <v>#N/A</v>
      </c>
      <c r="L31" s="476" t="e">
        <f t="shared" si="8"/>
        <v>#N/A</v>
      </c>
      <c r="M31" s="476" t="e">
        <f t="shared" si="9"/>
        <v>#N/A</v>
      </c>
      <c r="N31" s="476">
        <v>180</v>
      </c>
    </row>
    <row r="32" spans="1:14" s="475" customFormat="1" ht="15" customHeight="1" x14ac:dyDescent="0.2">
      <c r="A32" s="475">
        <v>19</v>
      </c>
      <c r="B32" s="479">
        <f>'Tabelle 2.3'!J29</f>
        <v>2.5237746891002195</v>
      </c>
      <c r="C32" s="480">
        <f>'Tabelle 3.3'!J29</f>
        <v>-5.054644808743169</v>
      </c>
      <c r="D32" s="481">
        <f t="shared" si="3"/>
        <v>2.5237746891002195</v>
      </c>
      <c r="E32" s="481">
        <f t="shared" si="3"/>
        <v>-5.054644808743169</v>
      </c>
      <c r="F32" s="476" t="str">
        <f t="shared" si="4"/>
        <v/>
      </c>
      <c r="G32" s="476" t="str">
        <f t="shared" si="4"/>
        <v/>
      </c>
      <c r="H32" s="482" t="str">
        <f t="shared" si="5"/>
        <v/>
      </c>
      <c r="I32" s="482" t="str">
        <f t="shared" si="5"/>
        <v/>
      </c>
      <c r="J32" s="476" t="e">
        <f t="shared" si="6"/>
        <v>#N/A</v>
      </c>
      <c r="K32" s="476" t="e">
        <f t="shared" si="7"/>
        <v>#N/A</v>
      </c>
      <c r="L32" s="476" t="e">
        <f t="shared" si="8"/>
        <v>#N/A</v>
      </c>
      <c r="M32" s="476" t="e">
        <f t="shared" si="9"/>
        <v>#N/A</v>
      </c>
      <c r="N32" s="476">
        <v>191</v>
      </c>
    </row>
    <row r="33" spans="1:14" s="475" customFormat="1" ht="15" customHeight="1" x14ac:dyDescent="0.2">
      <c r="A33" s="475">
        <v>20</v>
      </c>
      <c r="B33" s="479">
        <f>'Tabelle 2.3'!J30</f>
        <v>6.2073448163795906</v>
      </c>
      <c r="C33" s="480">
        <f>'Tabelle 3.3'!J30</f>
        <v>6.3793103448275863</v>
      </c>
      <c r="D33" s="481">
        <f t="shared" si="3"/>
        <v>6.2073448163795906</v>
      </c>
      <c r="E33" s="481">
        <f t="shared" si="3"/>
        <v>6.3793103448275863</v>
      </c>
      <c r="F33" s="476" t="str">
        <f t="shared" si="4"/>
        <v/>
      </c>
      <c r="G33" s="476" t="str">
        <f t="shared" si="4"/>
        <v/>
      </c>
      <c r="H33" s="482" t="str">
        <f t="shared" si="5"/>
        <v/>
      </c>
      <c r="I33" s="482" t="str">
        <f t="shared" si="5"/>
        <v/>
      </c>
      <c r="J33" s="476" t="e">
        <f t="shared" si="6"/>
        <v>#N/A</v>
      </c>
      <c r="K33" s="476" t="e">
        <f t="shared" si="7"/>
        <v>#N/A</v>
      </c>
      <c r="L33" s="476" t="e">
        <f t="shared" si="8"/>
        <v>#N/A</v>
      </c>
      <c r="M33" s="476" t="e">
        <f t="shared" si="9"/>
        <v>#N/A</v>
      </c>
      <c r="N33" s="476">
        <v>201</v>
      </c>
    </row>
    <row r="34" spans="1:14" s="475" customFormat="1" ht="15" customHeight="1" x14ac:dyDescent="0.2">
      <c r="A34" s="475">
        <v>21</v>
      </c>
      <c r="B34" s="479">
        <f>'Tabelle 2.3'!J31</f>
        <v>-0.82547169811320753</v>
      </c>
      <c r="C34" s="480">
        <f>'Tabelle 3.3'!J31</f>
        <v>1.3812154696132597</v>
      </c>
      <c r="D34" s="481">
        <f t="shared" si="3"/>
        <v>-0.82547169811320753</v>
      </c>
      <c r="E34" s="481">
        <f t="shared" si="3"/>
        <v>1.3812154696132597</v>
      </c>
      <c r="F34" s="476" t="str">
        <f t="shared" si="4"/>
        <v/>
      </c>
      <c r="G34" s="476" t="str">
        <f t="shared" si="4"/>
        <v/>
      </c>
      <c r="H34" s="482" t="str">
        <f t="shared" si="5"/>
        <v/>
      </c>
      <c r="I34" s="482" t="str">
        <f t="shared" si="5"/>
        <v/>
      </c>
      <c r="J34" s="476" t="e">
        <f t="shared" si="6"/>
        <v>#N/A</v>
      </c>
      <c r="K34" s="476" t="e">
        <f t="shared" si="7"/>
        <v>#N/A</v>
      </c>
      <c r="L34" s="476" t="e">
        <f t="shared" si="8"/>
        <v>#N/A</v>
      </c>
      <c r="M34" s="476" t="e">
        <f t="shared" si="9"/>
        <v>#N/A</v>
      </c>
      <c r="N34" s="476">
        <v>211</v>
      </c>
    </row>
    <row r="35" spans="1:14" s="475" customFormat="1" ht="15" customHeight="1" x14ac:dyDescent="0.2">
      <c r="A35" s="475">
        <v>22</v>
      </c>
      <c r="B35" s="479" t="str">
        <f>'Tabelle 2.3'!J32</f>
        <v>*</v>
      </c>
      <c r="C35" s="480" t="str">
        <f>'Tabelle 3.3'!J32</f>
        <v>*</v>
      </c>
      <c r="D35" s="481" t="str">
        <f t="shared" si="3"/>
        <v>*</v>
      </c>
      <c r="E35" s="481" t="str">
        <f t="shared" si="3"/>
        <v>*</v>
      </c>
      <c r="F35" s="476" t="str">
        <f t="shared" si="4"/>
        <v/>
      </c>
      <c r="G35" s="476" t="str">
        <f t="shared" si="4"/>
        <v/>
      </c>
      <c r="H35" s="482">
        <f t="shared" si="5"/>
        <v>-0.75</v>
      </c>
      <c r="I35" s="482">
        <f t="shared" si="5"/>
        <v>-0.75</v>
      </c>
      <c r="J35" s="476">
        <f t="shared" si="6"/>
        <v>222</v>
      </c>
      <c r="K35" s="476">
        <f t="shared" si="7"/>
        <v>45</v>
      </c>
      <c r="L35" s="476">
        <f t="shared" si="8"/>
        <v>222</v>
      </c>
      <c r="M35" s="476">
        <f t="shared" si="9"/>
        <v>45</v>
      </c>
      <c r="N35" s="476">
        <v>222</v>
      </c>
    </row>
    <row r="36" spans="1:14" s="475" customFormat="1" ht="15" customHeight="1" x14ac:dyDescent="0.2">
      <c r="A36" s="475">
        <v>23</v>
      </c>
      <c r="B36" s="479"/>
      <c r="C36" s="480"/>
      <c r="D36" s="481">
        <f t="shared" si="3"/>
        <v>0</v>
      </c>
      <c r="E36" s="481">
        <f t="shared" si="3"/>
        <v>0</v>
      </c>
      <c r="F36" s="476" t="str">
        <f t="shared" si="4"/>
        <v/>
      </c>
      <c r="G36" s="476" t="str">
        <f t="shared" si="4"/>
        <v/>
      </c>
      <c r="H36" s="482" t="str">
        <f t="shared" si="5"/>
        <v/>
      </c>
      <c r="I36" s="482" t="str">
        <f t="shared" si="5"/>
        <v/>
      </c>
      <c r="J36" s="476" t="e">
        <f t="shared" si="6"/>
        <v>#N/A</v>
      </c>
      <c r="K36" s="476" t="e">
        <f t="shared" si="7"/>
        <v>#N/A</v>
      </c>
      <c r="L36" s="476" t="e">
        <f t="shared" si="8"/>
        <v>#N/A</v>
      </c>
      <c r="M36" s="476" t="e">
        <f t="shared" si="9"/>
        <v>#N/A</v>
      </c>
      <c r="N36" s="476">
        <v>232</v>
      </c>
    </row>
    <row r="37" spans="1:14" s="475" customFormat="1" ht="15" customHeight="1" x14ac:dyDescent="0.2">
      <c r="A37" s="475">
        <v>24</v>
      </c>
      <c r="B37" s="479">
        <f>'Tabelle 2.3'!J34</f>
        <v>1.9834710743801653</v>
      </c>
      <c r="C37" s="480">
        <f>'Tabelle 3.3'!J34</f>
        <v>11</v>
      </c>
      <c r="D37" s="481">
        <f t="shared" si="3"/>
        <v>1.9834710743801653</v>
      </c>
      <c r="E37" s="481">
        <f t="shared" si="3"/>
        <v>11</v>
      </c>
      <c r="F37" s="476" t="str">
        <f t="shared" si="4"/>
        <v/>
      </c>
      <c r="G37" s="476" t="str">
        <f t="shared" si="4"/>
        <v/>
      </c>
      <c r="H37" s="482" t="str">
        <f t="shared" si="5"/>
        <v/>
      </c>
      <c r="I37" s="482" t="str">
        <f t="shared" si="5"/>
        <v/>
      </c>
      <c r="J37" s="476" t="e">
        <f t="shared" si="6"/>
        <v>#N/A</v>
      </c>
      <c r="K37" s="476" t="e">
        <f t="shared" si="7"/>
        <v>#N/A</v>
      </c>
      <c r="L37" s="476" t="e">
        <f t="shared" si="8"/>
        <v>#N/A</v>
      </c>
      <c r="M37" s="476" t="e">
        <f t="shared" si="9"/>
        <v>#N/A</v>
      </c>
      <c r="N37" s="476">
        <v>242</v>
      </c>
    </row>
    <row r="38" spans="1:14" s="475" customFormat="1" ht="15" customHeight="1" x14ac:dyDescent="0.2">
      <c r="A38" s="475">
        <v>25</v>
      </c>
      <c r="B38" s="479">
        <f>'Tabelle 2.3'!J35</f>
        <v>0.72378507505259027</v>
      </c>
      <c r="C38" s="480">
        <f>'Tabelle 3.3'!J35</f>
        <v>-0.68900720325712494</v>
      </c>
      <c r="D38" s="481">
        <f t="shared" si="3"/>
        <v>0.72378507505259027</v>
      </c>
      <c r="E38" s="481">
        <f t="shared" si="3"/>
        <v>-0.68900720325712494</v>
      </c>
      <c r="F38" s="476" t="str">
        <f t="shared" si="4"/>
        <v/>
      </c>
      <c r="G38" s="476" t="str">
        <f t="shared" si="4"/>
        <v/>
      </c>
      <c r="H38" s="482" t="str">
        <f t="shared" si="5"/>
        <v/>
      </c>
      <c r="I38" s="482" t="str">
        <f t="shared" si="5"/>
        <v/>
      </c>
      <c r="J38" s="476" t="e">
        <f t="shared" si="6"/>
        <v>#N/A</v>
      </c>
      <c r="K38" s="476" t="e">
        <f t="shared" si="7"/>
        <v>#N/A</v>
      </c>
      <c r="L38" s="476" t="e">
        <f t="shared" si="8"/>
        <v>#N/A</v>
      </c>
      <c r="M38" s="476" t="e">
        <f t="shared" si="9"/>
        <v>#N/A</v>
      </c>
      <c r="N38" s="476">
        <v>253</v>
      </c>
    </row>
    <row r="39" spans="1:14" s="475" customFormat="1" ht="15" customHeight="1" x14ac:dyDescent="0.2">
      <c r="A39" s="475">
        <v>26</v>
      </c>
      <c r="B39" s="479">
        <f>'Tabelle 2.3'!J36</f>
        <v>3.0467946520397668</v>
      </c>
      <c r="C39" s="480">
        <f>'Tabelle 3.3'!J36</f>
        <v>-1.163839769036449</v>
      </c>
      <c r="D39" s="481">
        <f t="shared" si="3"/>
        <v>3.0467946520397668</v>
      </c>
      <c r="E39" s="481">
        <f t="shared" si="3"/>
        <v>-1.163839769036449</v>
      </c>
      <c r="F39" s="476" t="str">
        <f t="shared" si="4"/>
        <v/>
      </c>
      <c r="G39" s="476" t="str">
        <f t="shared" si="4"/>
        <v/>
      </c>
      <c r="H39" s="482" t="str">
        <f t="shared" si="5"/>
        <v/>
      </c>
      <c r="I39" s="482" t="str">
        <f t="shared" si="5"/>
        <v/>
      </c>
      <c r="J39" s="476" t="e">
        <f t="shared" si="6"/>
        <v>#N/A</v>
      </c>
      <c r="K39" s="476" t="e">
        <f t="shared" si="7"/>
        <v>#N/A</v>
      </c>
      <c r="L39" s="476" t="e">
        <f t="shared" si="8"/>
        <v>#N/A</v>
      </c>
      <c r="M39" s="476" t="e">
        <f t="shared" si="9"/>
        <v>#N/A</v>
      </c>
      <c r="N39" s="476">
        <v>263</v>
      </c>
    </row>
    <row r="40" spans="1:14" s="475" customFormat="1" ht="15" customHeight="1" x14ac:dyDescent="0.2">
      <c r="A40" s="475">
        <v>27</v>
      </c>
      <c r="B40" s="479" t="e">
        <f>'Tabelle 2.3'!#REF!</f>
        <v>#REF!</v>
      </c>
      <c r="C40" s="480" t="e">
        <f>'Tabelle 3.3'!#REF!</f>
        <v>#REF!</v>
      </c>
      <c r="D40" s="481" t="e">
        <f t="shared" si="3"/>
        <v>#REF!</v>
      </c>
      <c r="E40" s="481" t="e">
        <f t="shared" si="3"/>
        <v>#REF!</v>
      </c>
      <c r="F40" s="476" t="str">
        <f t="shared" si="4"/>
        <v/>
      </c>
      <c r="G40" s="476" t="str">
        <f t="shared" si="4"/>
        <v/>
      </c>
      <c r="H40" s="482" t="e">
        <f t="shared" si="5"/>
        <v>#REF!</v>
      </c>
      <c r="I40" s="482" t="e">
        <f t="shared" si="5"/>
        <v>#REF!</v>
      </c>
      <c r="J40" s="476" t="e">
        <f t="shared" si="6"/>
        <v>#REF!</v>
      </c>
      <c r="K40" s="476" t="e">
        <f t="shared" si="7"/>
        <v>#REF!</v>
      </c>
      <c r="L40" s="476" t="e">
        <f t="shared" si="8"/>
        <v>#REF!</v>
      </c>
      <c r="M40" s="476" t="e">
        <f t="shared" si="9"/>
        <v>#REF!</v>
      </c>
      <c r="N40" s="476">
        <v>273</v>
      </c>
    </row>
    <row r="41" spans="1:14" s="475" customFormat="1" ht="15" customHeight="1" x14ac:dyDescent="0.2">
      <c r="A41" s="475">
        <v>28</v>
      </c>
      <c r="B41" s="479" t="e">
        <f>'Tabelle 2.3'!#REF!</f>
        <v>#REF!</v>
      </c>
      <c r="C41" s="480" t="e">
        <f>'Tabelle 3.3'!#REF!</f>
        <v>#REF!</v>
      </c>
      <c r="D41" s="481" t="e">
        <f t="shared" si="3"/>
        <v>#REF!</v>
      </c>
      <c r="E41" s="481" t="e">
        <f t="shared" si="3"/>
        <v>#REF!</v>
      </c>
      <c r="F41" s="476" t="str">
        <f t="shared" si="4"/>
        <v/>
      </c>
      <c r="G41" s="476" t="str">
        <f t="shared" si="4"/>
        <v/>
      </c>
      <c r="H41" s="482" t="e">
        <f t="shared" si="5"/>
        <v>#REF!</v>
      </c>
      <c r="I41" s="482" t="e">
        <f t="shared" si="5"/>
        <v>#REF!</v>
      </c>
      <c r="J41" s="476" t="e">
        <f t="shared" si="6"/>
        <v>#REF!</v>
      </c>
      <c r="K41" s="476" t="e">
        <f t="shared" si="7"/>
        <v>#REF!</v>
      </c>
      <c r="L41" s="476" t="e">
        <f t="shared" si="8"/>
        <v>#REF!</v>
      </c>
      <c r="M41" s="476" t="e">
        <f t="shared" si="9"/>
        <v>#REF!</v>
      </c>
      <c r="N41" s="476">
        <v>284</v>
      </c>
    </row>
    <row r="42" spans="1:14" s="475" customFormat="1" ht="15" customHeight="1" x14ac:dyDescent="0.2">
      <c r="A42" s="475">
        <v>29</v>
      </c>
      <c r="B42" s="479" t="e">
        <f>'Tabelle 2.3'!#REF!</f>
        <v>#REF!</v>
      </c>
      <c r="C42" s="480" t="e">
        <f>'Tabelle 3.3'!#REF!</f>
        <v>#REF!</v>
      </c>
      <c r="D42" s="481" t="e">
        <f t="shared" si="3"/>
        <v>#REF!</v>
      </c>
      <c r="E42" s="481" t="e">
        <f t="shared" si="3"/>
        <v>#REF!</v>
      </c>
      <c r="F42" s="476" t="str">
        <f t="shared" si="4"/>
        <v/>
      </c>
      <c r="G42" s="476" t="str">
        <f t="shared" si="4"/>
        <v/>
      </c>
      <c r="H42" s="482" t="e">
        <f t="shared" si="5"/>
        <v>#REF!</v>
      </c>
      <c r="I42" s="482" t="e">
        <f t="shared" si="5"/>
        <v>#REF!</v>
      </c>
      <c r="J42" s="476" t="e">
        <f t="shared" si="6"/>
        <v>#REF!</v>
      </c>
      <c r="K42" s="476" t="e">
        <f t="shared" si="7"/>
        <v>#REF!</v>
      </c>
      <c r="L42" s="476" t="e">
        <f t="shared" si="8"/>
        <v>#REF!</v>
      </c>
      <c r="M42" s="476" t="e">
        <f t="shared" si="9"/>
        <v>#REF!</v>
      </c>
      <c r="N42" s="476">
        <v>294</v>
      </c>
    </row>
    <row r="43" spans="1:14" s="475" customFormat="1" ht="15" customHeight="1" x14ac:dyDescent="0.2">
      <c r="A43" s="475">
        <v>30</v>
      </c>
      <c r="B43" s="479" t="e">
        <f>'Tabelle 2.3'!#REF!</f>
        <v>#REF!</v>
      </c>
      <c r="C43" s="480" t="e">
        <f>'Tabelle 3.3'!#REF!</f>
        <v>#REF!</v>
      </c>
      <c r="D43" s="481" t="e">
        <f t="shared" si="3"/>
        <v>#REF!</v>
      </c>
      <c r="E43" s="481" t="e">
        <f t="shared" si="3"/>
        <v>#REF!</v>
      </c>
      <c r="F43" s="476" t="str">
        <f t="shared" si="4"/>
        <v/>
      </c>
      <c r="G43" s="476" t="str">
        <f t="shared" si="4"/>
        <v/>
      </c>
      <c r="H43" s="482" t="e">
        <f t="shared" si="5"/>
        <v>#REF!</v>
      </c>
      <c r="I43" s="482" t="e">
        <f t="shared" si="5"/>
        <v>#REF!</v>
      </c>
      <c r="J43" s="476" t="e">
        <f t="shared" si="6"/>
        <v>#REF!</v>
      </c>
      <c r="K43" s="476" t="e">
        <f t="shared" si="7"/>
        <v>#REF!</v>
      </c>
      <c r="L43" s="476" t="e">
        <f t="shared" si="8"/>
        <v>#REF!</v>
      </c>
      <c r="M43" s="476" t="e">
        <f t="shared" si="9"/>
        <v>#REF!</v>
      </c>
      <c r="N43" s="476">
        <v>304</v>
      </c>
    </row>
    <row r="44" spans="1:14" s="475" customFormat="1" ht="15" customHeight="1" x14ac:dyDescent="0.2">
      <c r="A44" s="475">
        <v>31</v>
      </c>
      <c r="B44" s="479" t="e">
        <f>'Tabelle 2.3'!#REF!</f>
        <v>#REF!</v>
      </c>
      <c r="C44" s="480" t="e">
        <f>'Tabelle 3.3'!#REF!</f>
        <v>#REF!</v>
      </c>
      <c r="D44" s="481" t="e">
        <f t="shared" si="3"/>
        <v>#REF!</v>
      </c>
      <c r="E44" s="481" t="e">
        <f t="shared" si="3"/>
        <v>#REF!</v>
      </c>
      <c r="F44" s="476" t="str">
        <f t="shared" si="4"/>
        <v/>
      </c>
      <c r="G44" s="476" t="str">
        <f t="shared" si="4"/>
        <v/>
      </c>
      <c r="H44" s="482" t="e">
        <f t="shared" si="5"/>
        <v>#REF!</v>
      </c>
      <c r="I44" s="482" t="e">
        <f t="shared" si="5"/>
        <v>#REF!</v>
      </c>
      <c r="J44" s="476" t="e">
        <f t="shared" si="6"/>
        <v>#REF!</v>
      </c>
      <c r="K44" s="476" t="e">
        <f t="shared" si="7"/>
        <v>#REF!</v>
      </c>
      <c r="L44" s="476" t="e">
        <f t="shared" si="8"/>
        <v>#REF!</v>
      </c>
      <c r="M44" s="476" t="e">
        <f t="shared" si="9"/>
        <v>#REF!</v>
      </c>
      <c r="N44" s="476">
        <v>315</v>
      </c>
    </row>
    <row r="45" spans="1:14" s="475" customFormat="1" ht="15" customHeight="1" x14ac:dyDescent="0.2">
      <c r="A45" s="475">
        <v>32</v>
      </c>
      <c r="B45" s="479">
        <f>'Tabelle 2.3'!J36</f>
        <v>3.0467946520397668</v>
      </c>
      <c r="C45" s="480">
        <f>'Tabelle 3.3'!J36</f>
        <v>-1.163839769036449</v>
      </c>
      <c r="D45" s="481">
        <f t="shared" si="3"/>
        <v>3.0467946520397668</v>
      </c>
      <c r="E45" s="481">
        <f t="shared" si="3"/>
        <v>-1.163839769036449</v>
      </c>
      <c r="F45" s="476" t="str">
        <f t="shared" si="4"/>
        <v/>
      </c>
      <c r="G45" s="476" t="str">
        <f t="shared" si="4"/>
        <v/>
      </c>
      <c r="H45" s="482" t="str">
        <f t="shared" si="5"/>
        <v/>
      </c>
      <c r="I45" s="482" t="str">
        <f t="shared" si="5"/>
        <v/>
      </c>
      <c r="J45" s="476" t="e">
        <f t="shared" si="6"/>
        <v>#N/A</v>
      </c>
      <c r="K45" s="476" t="e">
        <f t="shared" si="7"/>
        <v>#N/A</v>
      </c>
      <c r="L45" s="476" t="e">
        <f t="shared" si="8"/>
        <v>#N/A</v>
      </c>
      <c r="M45" s="476" t="e">
        <f t="shared" si="9"/>
        <v>#N/A</v>
      </c>
      <c r="N45" s="476">
        <v>325</v>
      </c>
    </row>
    <row r="46" spans="1:14" s="475" customFormat="1" ht="15" customHeight="1" x14ac:dyDescent="0.2">
      <c r="E46" s="476"/>
      <c r="F46" s="476"/>
      <c r="G46" s="476"/>
      <c r="H46" s="476"/>
      <c r="I46" s="476"/>
      <c r="J46" s="476"/>
      <c r="K46" s="476"/>
      <c r="L46" s="476"/>
      <c r="M46" s="476"/>
      <c r="N46" s="476"/>
    </row>
    <row r="47" spans="1:14" s="475" customFormat="1" ht="15" customHeight="1" x14ac:dyDescent="0.2">
      <c r="D47" s="483"/>
      <c r="E47" s="476"/>
      <c r="F47" s="476"/>
      <c r="G47" s="476"/>
      <c r="H47" s="476"/>
      <c r="I47" s="476"/>
      <c r="J47" s="476"/>
      <c r="K47" s="476"/>
      <c r="L47" s="476"/>
      <c r="M47" s="476"/>
      <c r="N47" s="476"/>
    </row>
    <row r="48" spans="1:14" s="475" customFormat="1" ht="15" customHeight="1" x14ac:dyDescent="0.2">
      <c r="A48" s="477" t="s">
        <v>453</v>
      </c>
      <c r="E48" s="476"/>
      <c r="F48" s="476"/>
      <c r="G48" s="476"/>
      <c r="H48" s="476"/>
      <c r="I48" s="476"/>
      <c r="J48" s="476"/>
      <c r="K48" s="476"/>
      <c r="L48" s="476"/>
      <c r="M48" s="476"/>
      <c r="N48" s="476"/>
    </row>
    <row r="49" spans="1:14" ht="15" customHeight="1" x14ac:dyDescent="0.2">
      <c r="A49" s="673" t="s">
        <v>454</v>
      </c>
      <c r="B49" s="674" t="s">
        <v>102</v>
      </c>
      <c r="C49" s="674"/>
      <c r="D49" s="674"/>
      <c r="E49" s="675" t="s">
        <v>455</v>
      </c>
      <c r="F49" s="675"/>
      <c r="G49" s="675"/>
      <c r="H49" s="676" t="s">
        <v>456</v>
      </c>
      <c r="I49" s="677" t="s">
        <v>457</v>
      </c>
      <c r="J49" s="677"/>
      <c r="K49" s="677"/>
      <c r="L49" s="484" t="s">
        <v>458</v>
      </c>
      <c r="M49" s="461"/>
      <c r="N49" s="453"/>
    </row>
    <row r="50" spans="1:14" ht="39.950000000000003" customHeight="1" x14ac:dyDescent="0.2">
      <c r="A50" s="673"/>
      <c r="B50" s="485" t="s">
        <v>441</v>
      </c>
      <c r="C50" s="485" t="s">
        <v>120</v>
      </c>
      <c r="D50" s="485" t="s">
        <v>121</v>
      </c>
      <c r="E50" s="485" t="s">
        <v>441</v>
      </c>
      <c r="F50" s="485" t="s">
        <v>120</v>
      </c>
      <c r="G50" s="485" t="s">
        <v>121</v>
      </c>
      <c r="H50" s="676"/>
      <c r="I50" s="485" t="s">
        <v>441</v>
      </c>
      <c r="J50" s="485" t="s">
        <v>120</v>
      </c>
      <c r="K50" s="485" t="s">
        <v>121</v>
      </c>
      <c r="L50" s="485" t="s">
        <v>459</v>
      </c>
      <c r="M50" s="485"/>
      <c r="N50" s="485"/>
    </row>
    <row r="51" spans="1:14" ht="15" customHeight="1" x14ac:dyDescent="0.2">
      <c r="A51" s="486" t="s">
        <v>460</v>
      </c>
      <c r="B51" s="487">
        <v>43642</v>
      </c>
      <c r="C51" s="487">
        <v>8467</v>
      </c>
      <c r="D51" s="487">
        <v>5141</v>
      </c>
      <c r="E51" s="488">
        <f>IF($A$51=37802,IF(COUNTBLANK(B$51:B$70)&gt;0,#N/A,B51/B$51*100),IF(COUNTBLANK(B$51:B$75)&gt;0,#N/A,B51/B$51*100))</f>
        <v>100</v>
      </c>
      <c r="F51" s="488">
        <f>IF($A$51=37802,IF(COUNTBLANK(C$51:C$70)&gt;0,#N/A,C51/C$51*100),IF(COUNTBLANK(C$51:C$75)&gt;0,#N/A,C51/C$51*100))</f>
        <v>100</v>
      </c>
      <c r="G51" s="488">
        <f>IF($A$51=37802,IF(COUNTBLANK(D$51:D$70)&gt;0,#N/A,D51/D$51*100),IF(COUNTBLANK(D$51:D$75)&gt;0,#N/A,D51/D$51*100))</f>
        <v>100</v>
      </c>
      <c r="H51" s="489" t="str">
        <f>IF(ISERROR(L51)=TRUE,IF(MONTH(A51)=MONTH(MAX(A$51:A$75)),A51,""),"")</f>
        <v/>
      </c>
      <c r="I51" s="488" t="str">
        <f>IF($H51&lt;&gt;"",E51,"")</f>
        <v/>
      </c>
      <c r="J51" s="488" t="str">
        <f>IF($H51&lt;&gt;"",F51,"")</f>
        <v/>
      </c>
      <c r="K51" s="488" t="str">
        <f t="shared" ref="J51:K66" si="10">IF($H51&lt;&gt;"",G51,"")</f>
        <v/>
      </c>
      <c r="L51" s="488" t="e">
        <f>IF(A$51=37802,IF(AND(COUNTBLANK(B$51:B$70)&lt;&gt;0,COUNTBLANK(C$51:C$70)&lt;&gt;0,COUNTBLANK(D$51:D$70)&lt;&gt;0),135,#N/A),IF(AND(COUNTBLANK(B$51:B$75)&lt;&gt;0,COUNTBLANK(C$51:C$75)&lt;&gt;0,COUNTBLANK(D$51:D$75)&lt;&gt;0),135,#N/A))</f>
        <v>#N/A</v>
      </c>
    </row>
    <row r="52" spans="1:14" ht="15" customHeight="1" x14ac:dyDescent="0.2">
      <c r="A52" s="486" t="s">
        <v>461</v>
      </c>
      <c r="B52" s="487">
        <v>44241</v>
      </c>
      <c r="C52" s="487">
        <v>8651</v>
      </c>
      <c r="D52" s="487">
        <v>5339</v>
      </c>
      <c r="E52" s="488">
        <f t="shared" ref="E52:G70" si="11">IF($A$51=37802,IF(COUNTBLANK(B$51:B$70)&gt;0,#N/A,B52/B$51*100),IF(COUNTBLANK(B$51:B$75)&gt;0,#N/A,B52/B$51*100))</f>
        <v>101.37253104807296</v>
      </c>
      <c r="F52" s="488">
        <f t="shared" si="11"/>
        <v>102.17314278965395</v>
      </c>
      <c r="G52" s="488">
        <f t="shared" si="11"/>
        <v>103.8513907800039</v>
      </c>
      <c r="H52" s="489" t="str">
        <f>IF(ISERROR(L52)=TRUE,IF(MONTH(A52)=MONTH(MAX(A$51:A$75)),A52,""),"")</f>
        <v/>
      </c>
      <c r="I52" s="488" t="str">
        <f t="shared" ref="I52:K75" si="12">IF($H52&lt;&gt;"",E52,"")</f>
        <v/>
      </c>
      <c r="J52" s="488" t="str">
        <f t="shared" si="10"/>
        <v/>
      </c>
      <c r="K52" s="488" t="str">
        <f t="shared" si="10"/>
        <v/>
      </c>
      <c r="L52" s="488" t="e">
        <f t="shared" ref="L52:L75" si="13">IF(A$51=37802,IF(AND(COUNTBLANK(B$51:B$70)&lt;&gt;0,COUNTBLANK(C$51:C$70)&lt;&gt;0,COUNTBLANK(D$51:D$70)&lt;&gt;0),135,#N/A),IF(AND(COUNTBLANK(B$51:B$75)&lt;&gt;0,COUNTBLANK(C$51:C$75)&lt;&gt;0,COUNTBLANK(D$51:D$75)&lt;&gt;0),135,#N/A))</f>
        <v>#N/A</v>
      </c>
    </row>
    <row r="53" spans="1:14" ht="15" customHeight="1" x14ac:dyDescent="0.2">
      <c r="A53" s="490">
        <v>41883</v>
      </c>
      <c r="B53" s="487">
        <v>45139</v>
      </c>
      <c r="C53" s="487">
        <v>8645</v>
      </c>
      <c r="D53" s="487">
        <v>5425</v>
      </c>
      <c r="E53" s="488">
        <f t="shared" si="11"/>
        <v>103.43018193483343</v>
      </c>
      <c r="F53" s="488">
        <f t="shared" si="11"/>
        <v>102.1022794378174</v>
      </c>
      <c r="G53" s="488">
        <f t="shared" si="11"/>
        <v>105.52421707838941</v>
      </c>
      <c r="H53" s="489">
        <f>IF(ISERROR(L53)=TRUE,IF(MONTH(A53)=MONTH(MAX(A$51:A$75)),A53,""),"")</f>
        <v>41883</v>
      </c>
      <c r="I53" s="488">
        <f t="shared" si="12"/>
        <v>103.43018193483343</v>
      </c>
      <c r="J53" s="488">
        <f t="shared" si="10"/>
        <v>102.1022794378174</v>
      </c>
      <c r="K53" s="488">
        <f t="shared" si="10"/>
        <v>105.52421707838941</v>
      </c>
      <c r="L53" s="488" t="e">
        <f t="shared" si="13"/>
        <v>#N/A</v>
      </c>
    </row>
    <row r="54" spans="1:14" ht="15" customHeight="1" x14ac:dyDescent="0.2">
      <c r="A54" s="490" t="s">
        <v>462</v>
      </c>
      <c r="B54" s="487">
        <v>44702</v>
      </c>
      <c r="C54" s="487">
        <v>8771</v>
      </c>
      <c r="D54" s="487">
        <v>5311</v>
      </c>
      <c r="E54" s="488">
        <f t="shared" si="11"/>
        <v>102.4288529398286</v>
      </c>
      <c r="F54" s="488">
        <f t="shared" si="11"/>
        <v>103.59040982638479</v>
      </c>
      <c r="G54" s="488">
        <f t="shared" si="11"/>
        <v>103.30674965959929</v>
      </c>
      <c r="H54" s="489" t="str">
        <f>IF(ISERROR(L54)=TRUE,IF(MONTH(A54)=MONTH(MAX(A$51:A$75)),A54,""),"")</f>
        <v/>
      </c>
      <c r="I54" s="488" t="str">
        <f t="shared" si="12"/>
        <v/>
      </c>
      <c r="J54" s="488" t="str">
        <f t="shared" si="10"/>
        <v/>
      </c>
      <c r="K54" s="488" t="str">
        <f t="shared" si="10"/>
        <v/>
      </c>
      <c r="L54" s="488" t="e">
        <f t="shared" si="13"/>
        <v>#N/A</v>
      </c>
    </row>
    <row r="55" spans="1:14" ht="15" customHeight="1" x14ac:dyDescent="0.2">
      <c r="A55" s="490" t="s">
        <v>463</v>
      </c>
      <c r="B55" s="487">
        <v>45067</v>
      </c>
      <c r="C55" s="487">
        <v>8516</v>
      </c>
      <c r="D55" s="487">
        <v>5296</v>
      </c>
      <c r="E55" s="488">
        <f t="shared" si="11"/>
        <v>103.2652032445809</v>
      </c>
      <c r="F55" s="488">
        <f t="shared" si="11"/>
        <v>100.57871737333176</v>
      </c>
      <c r="G55" s="488">
        <f t="shared" si="11"/>
        <v>103.01497763081113</v>
      </c>
      <c r="H55" s="489" t="str">
        <f t="shared" ref="H55:H70" si="14">IF(ISERROR(L55)=TRUE,IF(MONTH(A55)=MONTH(MAX(A$51:A$75)),A55,""),"")</f>
        <v/>
      </c>
      <c r="I55" s="488" t="str">
        <f t="shared" si="12"/>
        <v/>
      </c>
      <c r="J55" s="488" t="str">
        <f t="shared" si="10"/>
        <v/>
      </c>
      <c r="K55" s="488" t="str">
        <f t="shared" si="10"/>
        <v/>
      </c>
      <c r="L55" s="488" t="e">
        <f t="shared" si="13"/>
        <v>#N/A</v>
      </c>
    </row>
    <row r="56" spans="1:14" ht="15" customHeight="1" x14ac:dyDescent="0.2">
      <c r="A56" s="490" t="s">
        <v>464</v>
      </c>
      <c r="B56" s="487">
        <v>45628</v>
      </c>
      <c r="C56" s="487">
        <v>8539</v>
      </c>
      <c r="D56" s="487">
        <v>5478</v>
      </c>
      <c r="E56" s="488">
        <f t="shared" si="11"/>
        <v>104.55066220613172</v>
      </c>
      <c r="F56" s="488">
        <f t="shared" si="11"/>
        <v>100.8503602220385</v>
      </c>
      <c r="G56" s="488">
        <f t="shared" si="11"/>
        <v>106.55514491344096</v>
      </c>
      <c r="H56" s="489" t="str">
        <f t="shared" si="14"/>
        <v/>
      </c>
      <c r="I56" s="488" t="str">
        <f t="shared" si="12"/>
        <v/>
      </c>
      <c r="J56" s="488" t="str">
        <f t="shared" si="10"/>
        <v/>
      </c>
      <c r="K56" s="488" t="str">
        <f t="shared" si="10"/>
        <v/>
      </c>
      <c r="L56" s="488" t="e">
        <f t="shared" si="13"/>
        <v>#N/A</v>
      </c>
    </row>
    <row r="57" spans="1:14" ht="15" customHeight="1" x14ac:dyDescent="0.2">
      <c r="A57" s="490">
        <v>42248</v>
      </c>
      <c r="B57" s="487">
        <v>46722</v>
      </c>
      <c r="C57" s="487">
        <v>8411</v>
      </c>
      <c r="D57" s="487">
        <v>5588</v>
      </c>
      <c r="E57" s="488">
        <f t="shared" si="11"/>
        <v>107.05742174969066</v>
      </c>
      <c r="F57" s="488">
        <f t="shared" si="11"/>
        <v>99.338608716192283</v>
      </c>
      <c r="G57" s="488">
        <f t="shared" si="11"/>
        <v>108.69480645788757</v>
      </c>
      <c r="H57" s="489">
        <f t="shared" si="14"/>
        <v>42248</v>
      </c>
      <c r="I57" s="488">
        <f t="shared" si="12"/>
        <v>107.05742174969066</v>
      </c>
      <c r="J57" s="488">
        <f t="shared" si="10"/>
        <v>99.338608716192283</v>
      </c>
      <c r="K57" s="488">
        <f t="shared" si="10"/>
        <v>108.69480645788757</v>
      </c>
      <c r="L57" s="488" t="e">
        <f t="shared" si="13"/>
        <v>#N/A</v>
      </c>
    </row>
    <row r="58" spans="1:14" ht="15" customHeight="1" x14ac:dyDescent="0.2">
      <c r="A58" s="490" t="s">
        <v>465</v>
      </c>
      <c r="B58" s="487">
        <v>46275</v>
      </c>
      <c r="C58" s="487">
        <v>8392</v>
      </c>
      <c r="D58" s="487">
        <v>5502</v>
      </c>
      <c r="E58" s="488">
        <f t="shared" si="11"/>
        <v>106.03317904770633</v>
      </c>
      <c r="F58" s="488">
        <f t="shared" si="11"/>
        <v>99.114208102043222</v>
      </c>
      <c r="G58" s="488">
        <f t="shared" si="11"/>
        <v>107.02198015950204</v>
      </c>
      <c r="H58" s="489" t="str">
        <f t="shared" si="14"/>
        <v/>
      </c>
      <c r="I58" s="488" t="str">
        <f t="shared" si="12"/>
        <v/>
      </c>
      <c r="J58" s="488" t="str">
        <f t="shared" si="10"/>
        <v/>
      </c>
      <c r="K58" s="488" t="str">
        <f t="shared" si="10"/>
        <v/>
      </c>
      <c r="L58" s="488" t="e">
        <f t="shared" si="13"/>
        <v>#N/A</v>
      </c>
    </row>
    <row r="59" spans="1:14" ht="15" customHeight="1" x14ac:dyDescent="0.2">
      <c r="A59" s="490" t="s">
        <v>466</v>
      </c>
      <c r="B59" s="487">
        <v>46736</v>
      </c>
      <c r="C59" s="487">
        <v>8285</v>
      </c>
      <c r="D59" s="487">
        <v>5578</v>
      </c>
      <c r="E59" s="488">
        <f t="shared" si="11"/>
        <v>107.08950093946198</v>
      </c>
      <c r="F59" s="488">
        <f t="shared" si="11"/>
        <v>97.850478327624899</v>
      </c>
      <c r="G59" s="488">
        <f t="shared" si="11"/>
        <v>108.50029177202877</v>
      </c>
      <c r="H59" s="489" t="str">
        <f t="shared" si="14"/>
        <v/>
      </c>
      <c r="I59" s="488" t="str">
        <f t="shared" si="12"/>
        <v/>
      </c>
      <c r="J59" s="488" t="str">
        <f t="shared" si="10"/>
        <v/>
      </c>
      <c r="K59" s="488" t="str">
        <f t="shared" si="10"/>
        <v/>
      </c>
      <c r="L59" s="488" t="e">
        <f t="shared" si="13"/>
        <v>#N/A</v>
      </c>
    </row>
    <row r="60" spans="1:14" ht="15" customHeight="1" x14ac:dyDescent="0.2">
      <c r="A60" s="490" t="s">
        <v>467</v>
      </c>
      <c r="B60" s="487">
        <v>47318</v>
      </c>
      <c r="C60" s="487">
        <v>8429</v>
      </c>
      <c r="D60" s="487">
        <v>5792</v>
      </c>
      <c r="E60" s="488">
        <f t="shared" si="11"/>
        <v>108.42307868566976</v>
      </c>
      <c r="F60" s="488">
        <f t="shared" si="11"/>
        <v>99.551198771701905</v>
      </c>
      <c r="G60" s="488">
        <f t="shared" si="11"/>
        <v>112.66290604940671</v>
      </c>
      <c r="H60" s="489" t="str">
        <f t="shared" si="14"/>
        <v/>
      </c>
      <c r="I60" s="488" t="str">
        <f t="shared" si="12"/>
        <v/>
      </c>
      <c r="J60" s="488" t="str">
        <f t="shared" si="10"/>
        <v/>
      </c>
      <c r="K60" s="488" t="str">
        <f t="shared" si="10"/>
        <v/>
      </c>
      <c r="L60" s="488" t="e">
        <f t="shared" si="13"/>
        <v>#N/A</v>
      </c>
    </row>
    <row r="61" spans="1:14" ht="15" customHeight="1" x14ac:dyDescent="0.2">
      <c r="A61" s="490">
        <v>42614</v>
      </c>
      <c r="B61" s="487">
        <v>48484</v>
      </c>
      <c r="C61" s="487">
        <v>8361</v>
      </c>
      <c r="D61" s="487">
        <v>6013</v>
      </c>
      <c r="E61" s="488">
        <f t="shared" si="11"/>
        <v>111.09481691948125</v>
      </c>
      <c r="F61" s="488">
        <f t="shared" si="11"/>
        <v>98.748080784221088</v>
      </c>
      <c r="G61" s="488">
        <f t="shared" si="11"/>
        <v>116.96168060688581</v>
      </c>
      <c r="H61" s="489">
        <f t="shared" si="14"/>
        <v>42614</v>
      </c>
      <c r="I61" s="488">
        <f t="shared" si="12"/>
        <v>111.09481691948125</v>
      </c>
      <c r="J61" s="488">
        <f t="shared" si="10"/>
        <v>98.748080784221088</v>
      </c>
      <c r="K61" s="488">
        <f t="shared" si="10"/>
        <v>116.96168060688581</v>
      </c>
      <c r="L61" s="488" t="e">
        <f t="shared" si="13"/>
        <v>#N/A</v>
      </c>
    </row>
    <row r="62" spans="1:14" ht="15" customHeight="1" x14ac:dyDescent="0.2">
      <c r="A62" s="490" t="s">
        <v>468</v>
      </c>
      <c r="B62" s="487">
        <v>48140</v>
      </c>
      <c r="C62" s="487">
        <v>8310</v>
      </c>
      <c r="D62" s="487">
        <v>6004</v>
      </c>
      <c r="E62" s="488">
        <f t="shared" si="11"/>
        <v>110.30658539938591</v>
      </c>
      <c r="F62" s="488">
        <f t="shared" si="11"/>
        <v>98.145742293610482</v>
      </c>
      <c r="G62" s="488">
        <f t="shared" si="11"/>
        <v>116.78661738961291</v>
      </c>
      <c r="H62" s="489" t="str">
        <f t="shared" si="14"/>
        <v/>
      </c>
      <c r="I62" s="488" t="str">
        <f t="shared" si="12"/>
        <v/>
      </c>
      <c r="J62" s="488" t="str">
        <f t="shared" si="10"/>
        <v/>
      </c>
      <c r="K62" s="488" t="str">
        <f t="shared" si="10"/>
        <v/>
      </c>
      <c r="L62" s="488" t="e">
        <f t="shared" si="13"/>
        <v>#N/A</v>
      </c>
    </row>
    <row r="63" spans="1:14" ht="15" customHeight="1" x14ac:dyDescent="0.2">
      <c r="A63" s="490" t="s">
        <v>469</v>
      </c>
      <c r="B63" s="487">
        <v>48588</v>
      </c>
      <c r="C63" s="487">
        <v>8327</v>
      </c>
      <c r="D63" s="487">
        <v>6079</v>
      </c>
      <c r="E63" s="488">
        <f t="shared" si="11"/>
        <v>111.33311947206819</v>
      </c>
      <c r="F63" s="488">
        <f t="shared" si="11"/>
        <v>98.346521790480693</v>
      </c>
      <c r="G63" s="488">
        <f t="shared" si="11"/>
        <v>118.24547753355378</v>
      </c>
      <c r="H63" s="489" t="str">
        <f t="shared" si="14"/>
        <v/>
      </c>
      <c r="I63" s="488" t="str">
        <f t="shared" si="12"/>
        <v/>
      </c>
      <c r="J63" s="488" t="str">
        <f t="shared" si="10"/>
        <v/>
      </c>
      <c r="K63" s="488" t="str">
        <f t="shared" si="10"/>
        <v/>
      </c>
      <c r="L63" s="488" t="e">
        <f t="shared" si="13"/>
        <v>#N/A</v>
      </c>
    </row>
    <row r="64" spans="1:14" ht="15" customHeight="1" x14ac:dyDescent="0.2">
      <c r="A64" s="490" t="s">
        <v>470</v>
      </c>
      <c r="B64" s="487">
        <v>48994</v>
      </c>
      <c r="C64" s="487">
        <v>8473</v>
      </c>
      <c r="D64" s="487">
        <v>6301</v>
      </c>
      <c r="E64" s="488">
        <f t="shared" si="11"/>
        <v>112.2634159754365</v>
      </c>
      <c r="F64" s="488">
        <f t="shared" si="11"/>
        <v>100.07086335183655</v>
      </c>
      <c r="G64" s="488">
        <f t="shared" si="11"/>
        <v>122.56370355961874</v>
      </c>
      <c r="H64" s="489" t="str">
        <f t="shared" si="14"/>
        <v/>
      </c>
      <c r="I64" s="488" t="str">
        <f t="shared" si="12"/>
        <v/>
      </c>
      <c r="J64" s="488" t="str">
        <f t="shared" si="10"/>
        <v/>
      </c>
      <c r="K64" s="488" t="str">
        <f t="shared" si="10"/>
        <v/>
      </c>
      <c r="L64" s="488" t="e">
        <f t="shared" si="13"/>
        <v>#N/A</v>
      </c>
    </row>
    <row r="65" spans="1:12" ht="15" customHeight="1" x14ac:dyDescent="0.2">
      <c r="A65" s="490">
        <v>42979</v>
      </c>
      <c r="B65" s="487">
        <v>50022</v>
      </c>
      <c r="C65" s="487">
        <v>8494</v>
      </c>
      <c r="D65" s="487">
        <v>6368</v>
      </c>
      <c r="E65" s="488">
        <f t="shared" si="11"/>
        <v>114.61894505293067</v>
      </c>
      <c r="F65" s="488">
        <f t="shared" si="11"/>
        <v>100.31888508326443</v>
      </c>
      <c r="G65" s="488">
        <f t="shared" si="11"/>
        <v>123.86695195487259</v>
      </c>
      <c r="H65" s="489">
        <f t="shared" si="14"/>
        <v>42979</v>
      </c>
      <c r="I65" s="488">
        <f t="shared" si="12"/>
        <v>114.61894505293067</v>
      </c>
      <c r="J65" s="488">
        <f t="shared" si="10"/>
        <v>100.31888508326443</v>
      </c>
      <c r="K65" s="488">
        <f t="shared" si="10"/>
        <v>123.86695195487259</v>
      </c>
      <c r="L65" s="488" t="e">
        <f t="shared" si="13"/>
        <v>#N/A</v>
      </c>
    </row>
    <row r="66" spans="1:12" ht="15" customHeight="1" x14ac:dyDescent="0.2">
      <c r="A66" s="490" t="s">
        <v>471</v>
      </c>
      <c r="B66" s="487">
        <v>49831</v>
      </c>
      <c r="C66" s="487">
        <v>8523</v>
      </c>
      <c r="D66" s="487">
        <v>6343</v>
      </c>
      <c r="E66" s="488">
        <f t="shared" si="11"/>
        <v>114.18129324962192</v>
      </c>
      <c r="F66" s="488">
        <f t="shared" si="11"/>
        <v>100.66139128380773</v>
      </c>
      <c r="G66" s="488">
        <f t="shared" si="11"/>
        <v>123.38066524022564</v>
      </c>
      <c r="H66" s="489" t="str">
        <f t="shared" si="14"/>
        <v/>
      </c>
      <c r="I66" s="488" t="str">
        <f t="shared" si="12"/>
        <v/>
      </c>
      <c r="J66" s="488" t="str">
        <f t="shared" si="10"/>
        <v/>
      </c>
      <c r="K66" s="488" t="str">
        <f t="shared" si="10"/>
        <v/>
      </c>
      <c r="L66" s="488" t="e">
        <f t="shared" si="13"/>
        <v>#N/A</v>
      </c>
    </row>
    <row r="67" spans="1:12" ht="15" customHeight="1" x14ac:dyDescent="0.2">
      <c r="A67" s="490" t="s">
        <v>472</v>
      </c>
      <c r="B67" s="487">
        <v>50408</v>
      </c>
      <c r="C67" s="487">
        <v>8385</v>
      </c>
      <c r="D67" s="487">
        <v>6403</v>
      </c>
      <c r="E67" s="488">
        <f t="shared" si="11"/>
        <v>115.50341414233995</v>
      </c>
      <c r="F67" s="488">
        <f t="shared" si="11"/>
        <v>99.03153419156726</v>
      </c>
      <c r="G67" s="488">
        <f t="shared" si="11"/>
        <v>124.54775335537833</v>
      </c>
      <c r="H67" s="489" t="str">
        <f t="shared" si="14"/>
        <v/>
      </c>
      <c r="I67" s="488" t="str">
        <f t="shared" si="12"/>
        <v/>
      </c>
      <c r="J67" s="488" t="str">
        <f t="shared" si="12"/>
        <v/>
      </c>
      <c r="K67" s="488" t="str">
        <f t="shared" si="12"/>
        <v/>
      </c>
      <c r="L67" s="488" t="e">
        <f t="shared" si="13"/>
        <v>#N/A</v>
      </c>
    </row>
    <row r="68" spans="1:12" ht="15" customHeight="1" x14ac:dyDescent="0.2">
      <c r="A68" s="490" t="s">
        <v>473</v>
      </c>
      <c r="B68" s="487">
        <v>51060</v>
      </c>
      <c r="C68" s="487">
        <v>8470</v>
      </c>
      <c r="D68" s="487">
        <v>6641</v>
      </c>
      <c r="E68" s="488">
        <f t="shared" si="11"/>
        <v>116.99738783740435</v>
      </c>
      <c r="F68" s="488">
        <f t="shared" si="11"/>
        <v>100.03543167591826</v>
      </c>
      <c r="G68" s="488">
        <f t="shared" si="11"/>
        <v>129.17720287881735</v>
      </c>
      <c r="H68" s="489" t="str">
        <f t="shared" si="14"/>
        <v/>
      </c>
      <c r="I68" s="488" t="str">
        <f t="shared" si="12"/>
        <v/>
      </c>
      <c r="J68" s="488" t="str">
        <f t="shared" si="12"/>
        <v/>
      </c>
      <c r="K68" s="488" t="str">
        <f t="shared" si="12"/>
        <v/>
      </c>
      <c r="L68" s="488" t="e">
        <f t="shared" si="13"/>
        <v>#N/A</v>
      </c>
    </row>
    <row r="69" spans="1:12" ht="15" customHeight="1" x14ac:dyDescent="0.2">
      <c r="A69" s="490">
        <v>43344</v>
      </c>
      <c r="B69" s="487">
        <v>52148</v>
      </c>
      <c r="C69" s="487">
        <v>8355</v>
      </c>
      <c r="D69" s="487">
        <v>6694</v>
      </c>
      <c r="E69" s="488">
        <f t="shared" si="11"/>
        <v>119.49039915677557</v>
      </c>
      <c r="F69" s="488">
        <f t="shared" si="11"/>
        <v>98.677217432384552</v>
      </c>
      <c r="G69" s="488">
        <f t="shared" si="11"/>
        <v>130.20813071386891</v>
      </c>
      <c r="H69" s="489">
        <f t="shared" si="14"/>
        <v>43344</v>
      </c>
      <c r="I69" s="488">
        <f t="shared" si="12"/>
        <v>119.49039915677557</v>
      </c>
      <c r="J69" s="488">
        <f t="shared" si="12"/>
        <v>98.677217432384552</v>
      </c>
      <c r="K69" s="488">
        <f t="shared" si="12"/>
        <v>130.20813071386891</v>
      </c>
      <c r="L69" s="488" t="e">
        <f t="shared" si="13"/>
        <v>#N/A</v>
      </c>
    </row>
    <row r="70" spans="1:12" ht="15" customHeight="1" x14ac:dyDescent="0.2">
      <c r="A70" s="490" t="s">
        <v>474</v>
      </c>
      <c r="B70" s="487">
        <v>51882</v>
      </c>
      <c r="C70" s="487">
        <v>8313</v>
      </c>
      <c r="D70" s="487">
        <v>6636</v>
      </c>
      <c r="E70" s="488">
        <f t="shared" si="11"/>
        <v>118.88089455112048</v>
      </c>
      <c r="F70" s="488">
        <f t="shared" si="11"/>
        <v>98.181173969528757</v>
      </c>
      <c r="G70" s="488">
        <f t="shared" si="11"/>
        <v>129.07994553588796</v>
      </c>
      <c r="H70" s="489" t="str">
        <f t="shared" si="14"/>
        <v/>
      </c>
      <c r="I70" s="488" t="str">
        <f t="shared" si="12"/>
        <v/>
      </c>
      <c r="J70" s="488" t="str">
        <f t="shared" si="12"/>
        <v/>
      </c>
      <c r="K70" s="488" t="str">
        <f t="shared" si="12"/>
        <v/>
      </c>
      <c r="L70" s="488" t="e">
        <f t="shared" si="13"/>
        <v>#N/A</v>
      </c>
    </row>
    <row r="71" spans="1:12" ht="15" customHeight="1" x14ac:dyDescent="0.2">
      <c r="A71" s="490" t="s">
        <v>475</v>
      </c>
      <c r="B71" s="487">
        <v>51991</v>
      </c>
      <c r="C71" s="487">
        <v>8234</v>
      </c>
      <c r="D71" s="487">
        <v>6645</v>
      </c>
      <c r="E71" s="491">
        <f t="shared" ref="E71:G75" si="15">IF($A$51=37802,IF(COUNTBLANK(B$51:B$70)&gt;0,#N/A,IF(ISBLANK(B71)=FALSE,B71/B$51*100,#N/A)),IF(COUNTBLANK(B$51:B$75)&gt;0,#N/A,B71/B$51*100))</f>
        <v>119.1306539571972</v>
      </c>
      <c r="F71" s="491">
        <f t="shared" si="15"/>
        <v>97.248139837014293</v>
      </c>
      <c r="G71" s="491">
        <f t="shared" si="15"/>
        <v>129.25500875316087</v>
      </c>
      <c r="H71" s="492" t="str">
        <f>IF(A$51=37802,IF(ISERROR(L71)=TRUE,IF(ISBLANK(A71)=FALSE,IF(MONTH(A71)=MONTH(MAX(A$51:A$75)),A71,""),""),""),IF(ISERROR(L71)=TRUE,IF(MONTH(A71)=MONTH(MAX(A$51:A$75)),A71,""),""))</f>
        <v/>
      </c>
      <c r="I71" s="488" t="str">
        <f t="shared" si="12"/>
        <v/>
      </c>
      <c r="J71" s="488" t="str">
        <f t="shared" si="12"/>
        <v/>
      </c>
      <c r="K71" s="488" t="str">
        <f t="shared" si="12"/>
        <v/>
      </c>
      <c r="L71" s="488" t="e">
        <f t="shared" si="13"/>
        <v>#N/A</v>
      </c>
    </row>
    <row r="72" spans="1:12" ht="15" customHeight="1" x14ac:dyDescent="0.2">
      <c r="A72" s="490" t="s">
        <v>476</v>
      </c>
      <c r="B72" s="487">
        <v>52433</v>
      </c>
      <c r="C72" s="487">
        <v>8336</v>
      </c>
      <c r="D72" s="487">
        <v>6902</v>
      </c>
      <c r="E72" s="491">
        <f t="shared" si="15"/>
        <v>120.14343980569176</v>
      </c>
      <c r="F72" s="491">
        <f t="shared" si="15"/>
        <v>98.452816818235505</v>
      </c>
      <c r="G72" s="491">
        <f t="shared" si="15"/>
        <v>134.25403617973157</v>
      </c>
      <c r="H72" s="492" t="str">
        <f>IF(A$51=37802,IF(ISERROR(L72)=TRUE,IF(ISBLANK(A72)=FALSE,IF(MONTH(A72)=MONTH(MAX(A$51:A$75)),A72,""),""),""),IF(ISERROR(L72)=TRUE,IF(MONTH(A72)=MONTH(MAX(A$51:A$75)),A72,""),""))</f>
        <v/>
      </c>
      <c r="I72" s="488" t="str">
        <f t="shared" si="12"/>
        <v/>
      </c>
      <c r="J72" s="488" t="str">
        <f t="shared" si="12"/>
        <v/>
      </c>
      <c r="K72" s="488" t="str">
        <f t="shared" si="12"/>
        <v/>
      </c>
      <c r="L72" s="488" t="e">
        <f t="shared" si="13"/>
        <v>#N/A</v>
      </c>
    </row>
    <row r="73" spans="1:12" ht="15" customHeight="1" x14ac:dyDescent="0.2">
      <c r="A73" s="490">
        <v>43709</v>
      </c>
      <c r="B73" s="487">
        <v>53415</v>
      </c>
      <c r="C73" s="487">
        <v>8251</v>
      </c>
      <c r="D73" s="487">
        <v>7024</v>
      </c>
      <c r="E73" s="491">
        <f t="shared" si="15"/>
        <v>122.39356583108014</v>
      </c>
      <c r="F73" s="491">
        <f t="shared" si="15"/>
        <v>97.44891933388449</v>
      </c>
      <c r="G73" s="491">
        <f t="shared" si="15"/>
        <v>136.6271153472087</v>
      </c>
      <c r="H73" s="492">
        <f>IF(A$51=37802,IF(ISERROR(L73)=TRUE,IF(ISBLANK(A73)=FALSE,IF(MONTH(A73)=MONTH(MAX(A$51:A$75)),A73,""),""),""),IF(ISERROR(L73)=TRUE,IF(MONTH(A73)=MONTH(MAX(A$51:A$75)),A73,""),""))</f>
        <v>43709</v>
      </c>
      <c r="I73" s="488">
        <f t="shared" si="12"/>
        <v>122.39356583108014</v>
      </c>
      <c r="J73" s="488">
        <f t="shared" si="12"/>
        <v>97.44891933388449</v>
      </c>
      <c r="K73" s="488">
        <f t="shared" si="12"/>
        <v>136.6271153472087</v>
      </c>
      <c r="L73" s="488" t="e">
        <f t="shared" si="13"/>
        <v>#N/A</v>
      </c>
    </row>
    <row r="74" spans="1:12" ht="15" customHeight="1" x14ac:dyDescent="0.2">
      <c r="A74" s="490" t="s">
        <v>477</v>
      </c>
      <c r="B74" s="487">
        <v>52864</v>
      </c>
      <c r="C74" s="487">
        <v>8201</v>
      </c>
      <c r="D74" s="487">
        <v>6942</v>
      </c>
      <c r="E74" s="491">
        <f t="shared" si="15"/>
        <v>121.13102057650886</v>
      </c>
      <c r="F74" s="491">
        <f t="shared" si="15"/>
        <v>96.858391401913309</v>
      </c>
      <c r="G74" s="491">
        <f t="shared" si="15"/>
        <v>135.03209492316671</v>
      </c>
      <c r="H74" s="492" t="str">
        <f>IF(A$51=37802,IF(ISERROR(L74)=TRUE,IF(ISBLANK(A74)=FALSE,IF(MONTH(A74)=MONTH(MAX(A$51:A$75)),A74,""),""),""),IF(ISERROR(L74)=TRUE,IF(MONTH(A74)=MONTH(MAX(A$51:A$75)),A74,""),""))</f>
        <v/>
      </c>
      <c r="I74" s="488" t="str">
        <f t="shared" si="12"/>
        <v/>
      </c>
      <c r="J74" s="488" t="str">
        <f t="shared" si="12"/>
        <v/>
      </c>
      <c r="K74" s="488" t="str">
        <f t="shared" si="12"/>
        <v/>
      </c>
      <c r="L74" s="488" t="e">
        <f t="shared" si="13"/>
        <v>#N/A</v>
      </c>
    </row>
    <row r="75" spans="1:12" ht="15" customHeight="1" x14ac:dyDescent="0.2">
      <c r="A75" s="490" t="s">
        <v>478</v>
      </c>
      <c r="B75" s="487">
        <v>52915</v>
      </c>
      <c r="C75" s="493">
        <v>7994</v>
      </c>
      <c r="D75" s="493">
        <v>6801</v>
      </c>
      <c r="E75" s="491">
        <f t="shared" si="15"/>
        <v>121.24788048210439</v>
      </c>
      <c r="F75" s="491">
        <f t="shared" si="15"/>
        <v>94.413605763552624</v>
      </c>
      <c r="G75" s="491">
        <f t="shared" si="15"/>
        <v>132.28943785255785</v>
      </c>
      <c r="H75" s="492" t="str">
        <f>IF(A$51=37802,IF(ISERROR(L75)=TRUE,IF(ISBLANK(A75)=FALSE,IF(MONTH(A75)=MONTH(MAX(A$51:A$75)),A75,""),""),""),IF(ISERROR(L75)=TRUE,IF(MONTH(A75)=MONTH(MAX(A$51:A$75)),A75,""),""))</f>
        <v/>
      </c>
      <c r="I75" s="488" t="str">
        <f t="shared" si="12"/>
        <v/>
      </c>
      <c r="J75" s="488" t="str">
        <f t="shared" si="12"/>
        <v/>
      </c>
      <c r="K75" s="488" t="str">
        <f t="shared" si="12"/>
        <v/>
      </c>
      <c r="L75" s="488" t="e">
        <f t="shared" si="13"/>
        <v>#N/A</v>
      </c>
    </row>
    <row r="77" spans="1:12" ht="15" customHeight="1" x14ac:dyDescent="0.2">
      <c r="I77" s="488">
        <f>IF(I75&lt;&gt;"",I75,IF(I74&lt;&gt;"",I74,IF(I73&lt;&gt;"",I73,IF(I72&lt;&gt;"",I72,IF(I71&lt;&gt;"",I71,IF(I70&lt;&gt;"",I70,""))))))</f>
        <v>122.39356583108014</v>
      </c>
      <c r="J77" s="488">
        <f>IF(J75&lt;&gt;"",J75,IF(J74&lt;&gt;"",J74,IF(J73&lt;&gt;"",J73,IF(J72&lt;&gt;"",J72,IF(J71&lt;&gt;"",J71,IF(J70&lt;&gt;"",J70,""))))))</f>
        <v>97.44891933388449</v>
      </c>
      <c r="K77" s="488">
        <f>IF(K75&lt;&gt;"",K75,IF(K74&lt;&gt;"",K74,IF(K73&lt;&gt;"",K73,IF(K72&lt;&gt;"",K72,IF(K71&lt;&gt;"",K71,IF(K70&lt;&gt;"",K70,""))))))</f>
        <v>136.6271153472087</v>
      </c>
    </row>
    <row r="78" spans="1:12" ht="15" customHeight="1" x14ac:dyDescent="0.2">
      <c r="I78" s="495">
        <f>RANK(I77,$I77:$K77)</f>
        <v>2</v>
      </c>
      <c r="J78" s="495">
        <f>RANK(J77,$I77:$K77)</f>
        <v>3</v>
      </c>
      <c r="K78" s="495">
        <f>RANK(K77,$I77:$K77)</f>
        <v>1</v>
      </c>
    </row>
    <row r="79" spans="1:12" ht="15" customHeight="1" x14ac:dyDescent="0.2">
      <c r="I79" s="488" t="str">
        <f>"SvB: "&amp;IF(I77&gt;100,"+","")&amp;TEXT(I77-100,"0,0")&amp;"%"</f>
        <v>SvB: +22,4%</v>
      </c>
      <c r="J79" s="488" t="str">
        <f>"GeB - ausschließlich: "&amp;IF(J77&gt;100,"+","")&amp;TEXT(J77-100,"0,0")&amp;"%"</f>
        <v>GeB - ausschließlich: -2,6%</v>
      </c>
      <c r="K79" s="488" t="str">
        <f>"GeB - im Nebenjob: "&amp;IF(K77&gt;100,"+","")&amp;TEXT(K77-100,"0,0")&amp;"%"</f>
        <v>GeB - im Nebenjob: +36,6%</v>
      </c>
    </row>
    <row r="81" spans="9:9" ht="15" customHeight="1" x14ac:dyDescent="0.2">
      <c r="I81" s="488" t="str">
        <f>IF(ISERROR(HLOOKUP(1,I$78:K$79,2,FALSE)),"",HLOOKUP(1,I$78:K$79,2,FALSE))</f>
        <v>GeB - im Nebenjob: +36,6%</v>
      </c>
    </row>
    <row r="82" spans="9:9" ht="15" customHeight="1" x14ac:dyDescent="0.2">
      <c r="I82" s="488" t="str">
        <f>IF(ISERROR(HLOOKUP(2,I$78:K$79,2,FALSE)),"",HLOOKUP(2,I$78:K$79,2,FALSE))</f>
        <v>SvB: +22,4%</v>
      </c>
    </row>
    <row r="83" spans="9:9" ht="15" customHeight="1" x14ac:dyDescent="0.2">
      <c r="I83" s="488" t="str">
        <f>IF(ISERROR(HLOOKUP(3,I$78:K$79,2,FALSE)),"",HLOOKUP(3,I$78:K$79,2,FALSE))</f>
        <v>GeB - ausschließlich: -2,6%</v>
      </c>
    </row>
  </sheetData>
  <mergeCells count="16">
    <mergeCell ref="B4:C4"/>
    <mergeCell ref="D4:E4"/>
    <mergeCell ref="F4:G4"/>
    <mergeCell ref="H4:I4"/>
    <mergeCell ref="J4:N4"/>
    <mergeCell ref="J12:N12"/>
    <mergeCell ref="A49:A50"/>
    <mergeCell ref="B49:D49"/>
    <mergeCell ref="E49:G49"/>
    <mergeCell ref="H49:H50"/>
    <mergeCell ref="I49:K49"/>
    <mergeCell ref="A12:A13"/>
    <mergeCell ref="B12:C12"/>
    <mergeCell ref="D12:E12"/>
    <mergeCell ref="F12:G12"/>
    <mergeCell ref="H12:I12"/>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3" customWidth="1"/>
    <col min="2" max="2" width="15.125" style="523" customWidth="1"/>
    <col min="3" max="3" width="20.375" style="523" customWidth="1"/>
    <col min="4" max="5" width="10" style="523" customWidth="1"/>
    <col min="6" max="8" width="11" style="523"/>
    <col min="9" max="9" width="13.75" style="523" customWidth="1"/>
    <col min="10" max="256" width="11" style="523"/>
    <col min="257" max="257" width="2.375" style="523" customWidth="1"/>
    <col min="258" max="258" width="15.125" style="523" customWidth="1"/>
    <col min="259" max="259" width="20.375" style="523" customWidth="1"/>
    <col min="260" max="261" width="10" style="523" customWidth="1"/>
    <col min="262" max="264" width="11" style="523"/>
    <col min="265" max="265" width="13.75" style="523" customWidth="1"/>
    <col min="266" max="512" width="11" style="523"/>
    <col min="513" max="513" width="2.375" style="523" customWidth="1"/>
    <col min="514" max="514" width="15.125" style="523" customWidth="1"/>
    <col min="515" max="515" width="20.375" style="523" customWidth="1"/>
    <col min="516" max="517" width="10" style="523" customWidth="1"/>
    <col min="518" max="520" width="11" style="523"/>
    <col min="521" max="521" width="13.75" style="523" customWidth="1"/>
    <col min="522" max="768" width="11" style="523"/>
    <col min="769" max="769" width="2.375" style="523" customWidth="1"/>
    <col min="770" max="770" width="15.125" style="523" customWidth="1"/>
    <col min="771" max="771" width="20.375" style="523" customWidth="1"/>
    <col min="772" max="773" width="10" style="523" customWidth="1"/>
    <col min="774" max="776" width="11" style="523"/>
    <col min="777" max="777" width="13.75" style="523" customWidth="1"/>
    <col min="778" max="1024" width="11" style="523"/>
    <col min="1025" max="1025" width="2.375" style="523" customWidth="1"/>
    <col min="1026" max="1026" width="15.125" style="523" customWidth="1"/>
    <col min="1027" max="1027" width="20.375" style="523" customWidth="1"/>
    <col min="1028" max="1029" width="10" style="523" customWidth="1"/>
    <col min="1030" max="1032" width="11" style="523"/>
    <col min="1033" max="1033" width="13.75" style="523" customWidth="1"/>
    <col min="1034" max="1280" width="11" style="523"/>
    <col min="1281" max="1281" width="2.375" style="523" customWidth="1"/>
    <col min="1282" max="1282" width="15.125" style="523" customWidth="1"/>
    <col min="1283" max="1283" width="20.375" style="523" customWidth="1"/>
    <col min="1284" max="1285" width="10" style="523" customWidth="1"/>
    <col min="1286" max="1288" width="11" style="523"/>
    <col min="1289" max="1289" width="13.75" style="523" customWidth="1"/>
    <col min="1290" max="1536" width="11" style="523"/>
    <col min="1537" max="1537" width="2.375" style="523" customWidth="1"/>
    <col min="1538" max="1538" width="15.125" style="523" customWidth="1"/>
    <col min="1539" max="1539" width="20.375" style="523" customWidth="1"/>
    <col min="1540" max="1541" width="10" style="523" customWidth="1"/>
    <col min="1542" max="1544" width="11" style="523"/>
    <col min="1545" max="1545" width="13.75" style="523" customWidth="1"/>
    <col min="1546" max="1792" width="11" style="523"/>
    <col min="1793" max="1793" width="2.375" style="523" customWidth="1"/>
    <col min="1794" max="1794" width="15.125" style="523" customWidth="1"/>
    <col min="1795" max="1795" width="20.375" style="523" customWidth="1"/>
    <col min="1796" max="1797" width="10" style="523" customWidth="1"/>
    <col min="1798" max="1800" width="11" style="523"/>
    <col min="1801" max="1801" width="13.75" style="523" customWidth="1"/>
    <col min="1802" max="2048" width="11" style="523"/>
    <col min="2049" max="2049" width="2.375" style="523" customWidth="1"/>
    <col min="2050" max="2050" width="15.125" style="523" customWidth="1"/>
    <col min="2051" max="2051" width="20.375" style="523" customWidth="1"/>
    <col min="2052" max="2053" width="10" style="523" customWidth="1"/>
    <col min="2054" max="2056" width="11" style="523"/>
    <col min="2057" max="2057" width="13.75" style="523" customWidth="1"/>
    <col min="2058" max="2304" width="11" style="523"/>
    <col min="2305" max="2305" width="2.375" style="523" customWidth="1"/>
    <col min="2306" max="2306" width="15.125" style="523" customWidth="1"/>
    <col min="2307" max="2307" width="20.375" style="523" customWidth="1"/>
    <col min="2308" max="2309" width="10" style="523" customWidth="1"/>
    <col min="2310" max="2312" width="11" style="523"/>
    <col min="2313" max="2313" width="13.75" style="523" customWidth="1"/>
    <col min="2314" max="2560" width="11" style="523"/>
    <col min="2561" max="2561" width="2.375" style="523" customWidth="1"/>
    <col min="2562" max="2562" width="15.125" style="523" customWidth="1"/>
    <col min="2563" max="2563" width="20.375" style="523" customWidth="1"/>
    <col min="2564" max="2565" width="10" style="523" customWidth="1"/>
    <col min="2566" max="2568" width="11" style="523"/>
    <col min="2569" max="2569" width="13.75" style="523" customWidth="1"/>
    <col min="2570" max="2816" width="11" style="523"/>
    <col min="2817" max="2817" width="2.375" style="523" customWidth="1"/>
    <col min="2818" max="2818" width="15.125" style="523" customWidth="1"/>
    <col min="2819" max="2819" width="20.375" style="523" customWidth="1"/>
    <col min="2820" max="2821" width="10" style="523" customWidth="1"/>
    <col min="2822" max="2824" width="11" style="523"/>
    <col min="2825" max="2825" width="13.75" style="523" customWidth="1"/>
    <col min="2826" max="3072" width="11" style="523"/>
    <col min="3073" max="3073" width="2.375" style="523" customWidth="1"/>
    <col min="3074" max="3074" width="15.125" style="523" customWidth="1"/>
    <col min="3075" max="3075" width="20.375" style="523" customWidth="1"/>
    <col min="3076" max="3077" width="10" style="523" customWidth="1"/>
    <col min="3078" max="3080" width="11" style="523"/>
    <col min="3081" max="3081" width="13.75" style="523" customWidth="1"/>
    <col min="3082" max="3328" width="11" style="523"/>
    <col min="3329" max="3329" width="2.375" style="523" customWidth="1"/>
    <col min="3330" max="3330" width="15.125" style="523" customWidth="1"/>
    <col min="3331" max="3331" width="20.375" style="523" customWidth="1"/>
    <col min="3332" max="3333" width="10" style="523" customWidth="1"/>
    <col min="3334" max="3336" width="11" style="523"/>
    <col min="3337" max="3337" width="13.75" style="523" customWidth="1"/>
    <col min="3338" max="3584" width="11" style="523"/>
    <col min="3585" max="3585" width="2.375" style="523" customWidth="1"/>
    <col min="3586" max="3586" width="15.125" style="523" customWidth="1"/>
    <col min="3587" max="3587" width="20.375" style="523" customWidth="1"/>
    <col min="3588" max="3589" width="10" style="523" customWidth="1"/>
    <col min="3590" max="3592" width="11" style="523"/>
    <col min="3593" max="3593" width="13.75" style="523" customWidth="1"/>
    <col min="3594" max="3840" width="11" style="523"/>
    <col min="3841" max="3841" width="2.375" style="523" customWidth="1"/>
    <col min="3842" max="3842" width="15.125" style="523" customWidth="1"/>
    <col min="3843" max="3843" width="20.375" style="523" customWidth="1"/>
    <col min="3844" max="3845" width="10" style="523" customWidth="1"/>
    <col min="3846" max="3848" width="11" style="523"/>
    <col min="3849" max="3849" width="13.75" style="523" customWidth="1"/>
    <col min="3850" max="4096" width="11" style="523"/>
    <col min="4097" max="4097" width="2.375" style="523" customWidth="1"/>
    <col min="4098" max="4098" width="15.125" style="523" customWidth="1"/>
    <col min="4099" max="4099" width="20.375" style="523" customWidth="1"/>
    <col min="4100" max="4101" width="10" style="523" customWidth="1"/>
    <col min="4102" max="4104" width="11" style="523"/>
    <col min="4105" max="4105" width="13.75" style="523" customWidth="1"/>
    <col min="4106" max="4352" width="11" style="523"/>
    <col min="4353" max="4353" width="2.375" style="523" customWidth="1"/>
    <col min="4354" max="4354" width="15.125" style="523" customWidth="1"/>
    <col min="4355" max="4355" width="20.375" style="523" customWidth="1"/>
    <col min="4356" max="4357" width="10" style="523" customWidth="1"/>
    <col min="4358" max="4360" width="11" style="523"/>
    <col min="4361" max="4361" width="13.75" style="523" customWidth="1"/>
    <col min="4362" max="4608" width="11" style="523"/>
    <col min="4609" max="4609" width="2.375" style="523" customWidth="1"/>
    <col min="4610" max="4610" width="15.125" style="523" customWidth="1"/>
    <col min="4611" max="4611" width="20.375" style="523" customWidth="1"/>
    <col min="4612" max="4613" width="10" style="523" customWidth="1"/>
    <col min="4614" max="4616" width="11" style="523"/>
    <col min="4617" max="4617" width="13.75" style="523" customWidth="1"/>
    <col min="4618" max="4864" width="11" style="523"/>
    <col min="4865" max="4865" width="2.375" style="523" customWidth="1"/>
    <col min="4866" max="4866" width="15.125" style="523" customWidth="1"/>
    <col min="4867" max="4867" width="20.375" style="523" customWidth="1"/>
    <col min="4868" max="4869" width="10" style="523" customWidth="1"/>
    <col min="4870" max="4872" width="11" style="523"/>
    <col min="4873" max="4873" width="13.75" style="523" customWidth="1"/>
    <col min="4874" max="5120" width="11" style="523"/>
    <col min="5121" max="5121" width="2.375" style="523" customWidth="1"/>
    <col min="5122" max="5122" width="15.125" style="523" customWidth="1"/>
    <col min="5123" max="5123" width="20.375" style="523" customWidth="1"/>
    <col min="5124" max="5125" width="10" style="523" customWidth="1"/>
    <col min="5126" max="5128" width="11" style="523"/>
    <col min="5129" max="5129" width="13.75" style="523" customWidth="1"/>
    <col min="5130" max="5376" width="11" style="523"/>
    <col min="5377" max="5377" width="2.375" style="523" customWidth="1"/>
    <col min="5378" max="5378" width="15.125" style="523" customWidth="1"/>
    <col min="5379" max="5379" width="20.375" style="523" customWidth="1"/>
    <col min="5380" max="5381" width="10" style="523" customWidth="1"/>
    <col min="5382" max="5384" width="11" style="523"/>
    <col min="5385" max="5385" width="13.75" style="523" customWidth="1"/>
    <col min="5386" max="5632" width="11" style="523"/>
    <col min="5633" max="5633" width="2.375" style="523" customWidth="1"/>
    <col min="5634" max="5634" width="15.125" style="523" customWidth="1"/>
    <col min="5635" max="5635" width="20.375" style="523" customWidth="1"/>
    <col min="5636" max="5637" width="10" style="523" customWidth="1"/>
    <col min="5638" max="5640" width="11" style="523"/>
    <col min="5641" max="5641" width="13.75" style="523" customWidth="1"/>
    <col min="5642" max="5888" width="11" style="523"/>
    <col min="5889" max="5889" width="2.375" style="523" customWidth="1"/>
    <col min="5890" max="5890" width="15.125" style="523" customWidth="1"/>
    <col min="5891" max="5891" width="20.375" style="523" customWidth="1"/>
    <col min="5892" max="5893" width="10" style="523" customWidth="1"/>
    <col min="5894" max="5896" width="11" style="523"/>
    <col min="5897" max="5897" width="13.75" style="523" customWidth="1"/>
    <col min="5898" max="6144" width="11" style="523"/>
    <col min="6145" max="6145" width="2.375" style="523" customWidth="1"/>
    <col min="6146" max="6146" width="15.125" style="523" customWidth="1"/>
    <col min="6147" max="6147" width="20.375" style="523" customWidth="1"/>
    <col min="6148" max="6149" width="10" style="523" customWidth="1"/>
    <col min="6150" max="6152" width="11" style="523"/>
    <col min="6153" max="6153" width="13.75" style="523" customWidth="1"/>
    <col min="6154" max="6400" width="11" style="523"/>
    <col min="6401" max="6401" width="2.375" style="523" customWidth="1"/>
    <col min="6402" max="6402" width="15.125" style="523" customWidth="1"/>
    <col min="6403" max="6403" width="20.375" style="523" customWidth="1"/>
    <col min="6404" max="6405" width="10" style="523" customWidth="1"/>
    <col min="6406" max="6408" width="11" style="523"/>
    <col min="6409" max="6409" width="13.75" style="523" customWidth="1"/>
    <col min="6410" max="6656" width="11" style="523"/>
    <col min="6657" max="6657" width="2.375" style="523" customWidth="1"/>
    <col min="6658" max="6658" width="15.125" style="523" customWidth="1"/>
    <col min="6659" max="6659" width="20.375" style="523" customWidth="1"/>
    <col min="6660" max="6661" width="10" style="523" customWidth="1"/>
    <col min="6662" max="6664" width="11" style="523"/>
    <col min="6665" max="6665" width="13.75" style="523" customWidth="1"/>
    <col min="6666" max="6912" width="11" style="523"/>
    <col min="6913" max="6913" width="2.375" style="523" customWidth="1"/>
    <col min="6914" max="6914" width="15.125" style="523" customWidth="1"/>
    <col min="6915" max="6915" width="20.375" style="523" customWidth="1"/>
    <col min="6916" max="6917" width="10" style="523" customWidth="1"/>
    <col min="6918" max="6920" width="11" style="523"/>
    <col min="6921" max="6921" width="13.75" style="523" customWidth="1"/>
    <col min="6922" max="7168" width="11" style="523"/>
    <col min="7169" max="7169" width="2.375" style="523" customWidth="1"/>
    <col min="7170" max="7170" width="15.125" style="523" customWidth="1"/>
    <col min="7171" max="7171" width="20.375" style="523" customWidth="1"/>
    <col min="7172" max="7173" width="10" style="523" customWidth="1"/>
    <col min="7174" max="7176" width="11" style="523"/>
    <col min="7177" max="7177" width="13.75" style="523" customWidth="1"/>
    <col min="7178" max="7424" width="11" style="523"/>
    <col min="7425" max="7425" width="2.375" style="523" customWidth="1"/>
    <col min="7426" max="7426" width="15.125" style="523" customWidth="1"/>
    <col min="7427" max="7427" width="20.375" style="523" customWidth="1"/>
    <col min="7428" max="7429" width="10" style="523" customWidth="1"/>
    <col min="7430" max="7432" width="11" style="523"/>
    <col min="7433" max="7433" width="13.75" style="523" customWidth="1"/>
    <col min="7434" max="7680" width="11" style="523"/>
    <col min="7681" max="7681" width="2.375" style="523" customWidth="1"/>
    <col min="7682" max="7682" width="15.125" style="523" customWidth="1"/>
    <col min="7683" max="7683" width="20.375" style="523" customWidth="1"/>
    <col min="7684" max="7685" width="10" style="523" customWidth="1"/>
    <col min="7686" max="7688" width="11" style="523"/>
    <col min="7689" max="7689" width="13.75" style="523" customWidth="1"/>
    <col min="7690" max="7936" width="11" style="523"/>
    <col min="7937" max="7937" width="2.375" style="523" customWidth="1"/>
    <col min="7938" max="7938" width="15.125" style="523" customWidth="1"/>
    <col min="7939" max="7939" width="20.375" style="523" customWidth="1"/>
    <col min="7940" max="7941" width="10" style="523" customWidth="1"/>
    <col min="7942" max="7944" width="11" style="523"/>
    <col min="7945" max="7945" width="13.75" style="523" customWidth="1"/>
    <col min="7946" max="8192" width="11" style="523"/>
    <col min="8193" max="8193" width="2.375" style="523" customWidth="1"/>
    <col min="8194" max="8194" width="15.125" style="523" customWidth="1"/>
    <col min="8195" max="8195" width="20.375" style="523" customWidth="1"/>
    <col min="8196" max="8197" width="10" style="523" customWidth="1"/>
    <col min="8198" max="8200" width="11" style="523"/>
    <col min="8201" max="8201" width="13.75" style="523" customWidth="1"/>
    <col min="8202" max="8448" width="11" style="523"/>
    <col min="8449" max="8449" width="2.375" style="523" customWidth="1"/>
    <col min="8450" max="8450" width="15.125" style="523" customWidth="1"/>
    <col min="8451" max="8451" width="20.375" style="523" customWidth="1"/>
    <col min="8452" max="8453" width="10" style="523" customWidth="1"/>
    <col min="8454" max="8456" width="11" style="523"/>
    <col min="8457" max="8457" width="13.75" style="523" customWidth="1"/>
    <col min="8458" max="8704" width="11" style="523"/>
    <col min="8705" max="8705" width="2.375" style="523" customWidth="1"/>
    <col min="8706" max="8706" width="15.125" style="523" customWidth="1"/>
    <col min="8707" max="8707" width="20.375" style="523" customWidth="1"/>
    <col min="8708" max="8709" width="10" style="523" customWidth="1"/>
    <col min="8710" max="8712" width="11" style="523"/>
    <col min="8713" max="8713" width="13.75" style="523" customWidth="1"/>
    <col min="8714" max="8960" width="11" style="523"/>
    <col min="8961" max="8961" width="2.375" style="523" customWidth="1"/>
    <col min="8962" max="8962" width="15.125" style="523" customWidth="1"/>
    <col min="8963" max="8963" width="20.375" style="523" customWidth="1"/>
    <col min="8964" max="8965" width="10" style="523" customWidth="1"/>
    <col min="8966" max="8968" width="11" style="523"/>
    <col min="8969" max="8969" width="13.75" style="523" customWidth="1"/>
    <col min="8970" max="9216" width="11" style="523"/>
    <col min="9217" max="9217" width="2.375" style="523" customWidth="1"/>
    <col min="9218" max="9218" width="15.125" style="523" customWidth="1"/>
    <col min="9219" max="9219" width="20.375" style="523" customWidth="1"/>
    <col min="9220" max="9221" width="10" style="523" customWidth="1"/>
    <col min="9222" max="9224" width="11" style="523"/>
    <col min="9225" max="9225" width="13.75" style="523" customWidth="1"/>
    <col min="9226" max="9472" width="11" style="523"/>
    <col min="9473" max="9473" width="2.375" style="523" customWidth="1"/>
    <col min="9474" max="9474" width="15.125" style="523" customWidth="1"/>
    <col min="9475" max="9475" width="20.375" style="523" customWidth="1"/>
    <col min="9476" max="9477" width="10" style="523" customWidth="1"/>
    <col min="9478" max="9480" width="11" style="523"/>
    <col min="9481" max="9481" width="13.75" style="523" customWidth="1"/>
    <col min="9482" max="9728" width="11" style="523"/>
    <col min="9729" max="9729" width="2.375" style="523" customWidth="1"/>
    <col min="9730" max="9730" width="15.125" style="523" customWidth="1"/>
    <col min="9731" max="9731" width="20.375" style="523" customWidth="1"/>
    <col min="9732" max="9733" width="10" style="523" customWidth="1"/>
    <col min="9734" max="9736" width="11" style="523"/>
    <col min="9737" max="9737" width="13.75" style="523" customWidth="1"/>
    <col min="9738" max="9984" width="11" style="523"/>
    <col min="9985" max="9985" width="2.375" style="523" customWidth="1"/>
    <col min="9986" max="9986" width="15.125" style="523" customWidth="1"/>
    <col min="9987" max="9987" width="20.375" style="523" customWidth="1"/>
    <col min="9988" max="9989" width="10" style="523" customWidth="1"/>
    <col min="9990" max="9992" width="11" style="523"/>
    <col min="9993" max="9993" width="13.75" style="523" customWidth="1"/>
    <col min="9994" max="10240" width="11" style="523"/>
    <col min="10241" max="10241" width="2.375" style="523" customWidth="1"/>
    <col min="10242" max="10242" width="15.125" style="523" customWidth="1"/>
    <col min="10243" max="10243" width="20.375" style="523" customWidth="1"/>
    <col min="10244" max="10245" width="10" style="523" customWidth="1"/>
    <col min="10246" max="10248" width="11" style="523"/>
    <col min="10249" max="10249" width="13.75" style="523" customWidth="1"/>
    <col min="10250" max="10496" width="11" style="523"/>
    <col min="10497" max="10497" width="2.375" style="523" customWidth="1"/>
    <col min="10498" max="10498" width="15.125" style="523" customWidth="1"/>
    <col min="10499" max="10499" width="20.375" style="523" customWidth="1"/>
    <col min="10500" max="10501" width="10" style="523" customWidth="1"/>
    <col min="10502" max="10504" width="11" style="523"/>
    <col min="10505" max="10505" width="13.75" style="523" customWidth="1"/>
    <col min="10506" max="10752" width="11" style="523"/>
    <col min="10753" max="10753" width="2.375" style="523" customWidth="1"/>
    <col min="10754" max="10754" width="15.125" style="523" customWidth="1"/>
    <col min="10755" max="10755" width="20.375" style="523" customWidth="1"/>
    <col min="10756" max="10757" width="10" style="523" customWidth="1"/>
    <col min="10758" max="10760" width="11" style="523"/>
    <col min="10761" max="10761" width="13.75" style="523" customWidth="1"/>
    <col min="10762" max="11008" width="11" style="523"/>
    <col min="11009" max="11009" width="2.375" style="523" customWidth="1"/>
    <col min="11010" max="11010" width="15.125" style="523" customWidth="1"/>
    <col min="11011" max="11011" width="20.375" style="523" customWidth="1"/>
    <col min="11012" max="11013" width="10" style="523" customWidth="1"/>
    <col min="11014" max="11016" width="11" style="523"/>
    <col min="11017" max="11017" width="13.75" style="523" customWidth="1"/>
    <col min="11018" max="11264" width="11" style="523"/>
    <col min="11265" max="11265" width="2.375" style="523" customWidth="1"/>
    <col min="11266" max="11266" width="15.125" style="523" customWidth="1"/>
    <col min="11267" max="11267" width="20.375" style="523" customWidth="1"/>
    <col min="11268" max="11269" width="10" style="523" customWidth="1"/>
    <col min="11270" max="11272" width="11" style="523"/>
    <col min="11273" max="11273" width="13.75" style="523" customWidth="1"/>
    <col min="11274" max="11520" width="11" style="523"/>
    <col min="11521" max="11521" width="2.375" style="523" customWidth="1"/>
    <col min="11522" max="11522" width="15.125" style="523" customWidth="1"/>
    <col min="11523" max="11523" width="20.375" style="523" customWidth="1"/>
    <col min="11524" max="11525" width="10" style="523" customWidth="1"/>
    <col min="11526" max="11528" width="11" style="523"/>
    <col min="11529" max="11529" width="13.75" style="523" customWidth="1"/>
    <col min="11530" max="11776" width="11" style="523"/>
    <col min="11777" max="11777" width="2.375" style="523" customWidth="1"/>
    <col min="11778" max="11778" width="15.125" style="523" customWidth="1"/>
    <col min="11779" max="11779" width="20.375" style="523" customWidth="1"/>
    <col min="11780" max="11781" width="10" style="523" customWidth="1"/>
    <col min="11782" max="11784" width="11" style="523"/>
    <col min="11785" max="11785" width="13.75" style="523" customWidth="1"/>
    <col min="11786" max="12032" width="11" style="523"/>
    <col min="12033" max="12033" width="2.375" style="523" customWidth="1"/>
    <col min="12034" max="12034" width="15.125" style="523" customWidth="1"/>
    <col min="12035" max="12035" width="20.375" style="523" customWidth="1"/>
    <col min="12036" max="12037" width="10" style="523" customWidth="1"/>
    <col min="12038" max="12040" width="11" style="523"/>
    <col min="12041" max="12041" width="13.75" style="523" customWidth="1"/>
    <col min="12042" max="12288" width="11" style="523"/>
    <col min="12289" max="12289" width="2.375" style="523" customWidth="1"/>
    <col min="12290" max="12290" width="15.125" style="523" customWidth="1"/>
    <col min="12291" max="12291" width="20.375" style="523" customWidth="1"/>
    <col min="12292" max="12293" width="10" style="523" customWidth="1"/>
    <col min="12294" max="12296" width="11" style="523"/>
    <col min="12297" max="12297" width="13.75" style="523" customWidth="1"/>
    <col min="12298" max="12544" width="11" style="523"/>
    <col min="12545" max="12545" width="2.375" style="523" customWidth="1"/>
    <col min="12546" max="12546" width="15.125" style="523" customWidth="1"/>
    <col min="12547" max="12547" width="20.375" style="523" customWidth="1"/>
    <col min="12548" max="12549" width="10" style="523" customWidth="1"/>
    <col min="12550" max="12552" width="11" style="523"/>
    <col min="12553" max="12553" width="13.75" style="523" customWidth="1"/>
    <col min="12554" max="12800" width="11" style="523"/>
    <col min="12801" max="12801" width="2.375" style="523" customWidth="1"/>
    <col min="12802" max="12802" width="15.125" style="523" customWidth="1"/>
    <col min="12803" max="12803" width="20.375" style="523" customWidth="1"/>
    <col min="12804" max="12805" width="10" style="523" customWidth="1"/>
    <col min="12806" max="12808" width="11" style="523"/>
    <col min="12809" max="12809" width="13.75" style="523" customWidth="1"/>
    <col min="12810" max="13056" width="11" style="523"/>
    <col min="13057" max="13057" width="2.375" style="523" customWidth="1"/>
    <col min="13058" max="13058" width="15.125" style="523" customWidth="1"/>
    <col min="13059" max="13059" width="20.375" style="523" customWidth="1"/>
    <col min="13060" max="13061" width="10" style="523" customWidth="1"/>
    <col min="13062" max="13064" width="11" style="523"/>
    <col min="13065" max="13065" width="13.75" style="523" customWidth="1"/>
    <col min="13066" max="13312" width="11" style="523"/>
    <col min="13313" max="13313" width="2.375" style="523" customWidth="1"/>
    <col min="13314" max="13314" width="15.125" style="523" customWidth="1"/>
    <col min="13315" max="13315" width="20.375" style="523" customWidth="1"/>
    <col min="13316" max="13317" width="10" style="523" customWidth="1"/>
    <col min="13318" max="13320" width="11" style="523"/>
    <col min="13321" max="13321" width="13.75" style="523" customWidth="1"/>
    <col min="13322" max="13568" width="11" style="523"/>
    <col min="13569" max="13569" width="2.375" style="523" customWidth="1"/>
    <col min="13570" max="13570" width="15.125" style="523" customWidth="1"/>
    <col min="13571" max="13571" width="20.375" style="523" customWidth="1"/>
    <col min="13572" max="13573" width="10" style="523" customWidth="1"/>
    <col min="13574" max="13576" width="11" style="523"/>
    <col min="13577" max="13577" width="13.75" style="523" customWidth="1"/>
    <col min="13578" max="13824" width="11" style="523"/>
    <col min="13825" max="13825" width="2.375" style="523" customWidth="1"/>
    <col min="13826" max="13826" width="15.125" style="523" customWidth="1"/>
    <col min="13827" max="13827" width="20.375" style="523" customWidth="1"/>
    <col min="13828" max="13829" width="10" style="523" customWidth="1"/>
    <col min="13830" max="13832" width="11" style="523"/>
    <col min="13833" max="13833" width="13.75" style="523" customWidth="1"/>
    <col min="13834" max="14080" width="11" style="523"/>
    <col min="14081" max="14081" width="2.375" style="523" customWidth="1"/>
    <col min="14082" max="14082" width="15.125" style="523" customWidth="1"/>
    <col min="14083" max="14083" width="20.375" style="523" customWidth="1"/>
    <col min="14084" max="14085" width="10" style="523" customWidth="1"/>
    <col min="14086" max="14088" width="11" style="523"/>
    <col min="14089" max="14089" width="13.75" style="523" customWidth="1"/>
    <col min="14090" max="14336" width="11" style="523"/>
    <col min="14337" max="14337" width="2.375" style="523" customWidth="1"/>
    <col min="14338" max="14338" width="15.125" style="523" customWidth="1"/>
    <col min="14339" max="14339" width="20.375" style="523" customWidth="1"/>
    <col min="14340" max="14341" width="10" style="523" customWidth="1"/>
    <col min="14342" max="14344" width="11" style="523"/>
    <col min="14345" max="14345" width="13.75" style="523" customWidth="1"/>
    <col min="14346" max="14592" width="11" style="523"/>
    <col min="14593" max="14593" width="2.375" style="523" customWidth="1"/>
    <col min="14594" max="14594" width="15.125" style="523" customWidth="1"/>
    <col min="14595" max="14595" width="20.375" style="523" customWidth="1"/>
    <col min="14596" max="14597" width="10" style="523" customWidth="1"/>
    <col min="14598" max="14600" width="11" style="523"/>
    <col min="14601" max="14601" width="13.75" style="523" customWidth="1"/>
    <col min="14602" max="14848" width="11" style="523"/>
    <col min="14849" max="14849" width="2.375" style="523" customWidth="1"/>
    <col min="14850" max="14850" width="15.125" style="523" customWidth="1"/>
    <col min="14851" max="14851" width="20.375" style="523" customWidth="1"/>
    <col min="14852" max="14853" width="10" style="523" customWidth="1"/>
    <col min="14854" max="14856" width="11" style="523"/>
    <col min="14857" max="14857" width="13.75" style="523" customWidth="1"/>
    <col min="14858" max="15104" width="11" style="523"/>
    <col min="15105" max="15105" width="2.375" style="523" customWidth="1"/>
    <col min="15106" max="15106" width="15.125" style="523" customWidth="1"/>
    <col min="15107" max="15107" width="20.375" style="523" customWidth="1"/>
    <col min="15108" max="15109" width="10" style="523" customWidth="1"/>
    <col min="15110" max="15112" width="11" style="523"/>
    <col min="15113" max="15113" width="13.75" style="523" customWidth="1"/>
    <col min="15114" max="15360" width="11" style="523"/>
    <col min="15361" max="15361" width="2.375" style="523" customWidth="1"/>
    <col min="15362" max="15362" width="15.125" style="523" customWidth="1"/>
    <col min="15363" max="15363" width="20.375" style="523" customWidth="1"/>
    <col min="15364" max="15365" width="10" style="523" customWidth="1"/>
    <col min="15366" max="15368" width="11" style="523"/>
    <col min="15369" max="15369" width="13.75" style="523" customWidth="1"/>
    <col min="15370" max="15616" width="11" style="523"/>
    <col min="15617" max="15617" width="2.375" style="523" customWidth="1"/>
    <col min="15618" max="15618" width="15.125" style="523" customWidth="1"/>
    <col min="15619" max="15619" width="20.375" style="523" customWidth="1"/>
    <col min="15620" max="15621" width="10" style="523" customWidth="1"/>
    <col min="15622" max="15624" width="11" style="523"/>
    <col min="15625" max="15625" width="13.75" style="523" customWidth="1"/>
    <col min="15626" max="15872" width="11" style="523"/>
    <col min="15873" max="15873" width="2.375" style="523" customWidth="1"/>
    <col min="15874" max="15874" width="15.125" style="523" customWidth="1"/>
    <col min="15875" max="15875" width="20.375" style="523" customWidth="1"/>
    <col min="15876" max="15877" width="10" style="523" customWidth="1"/>
    <col min="15878" max="15880" width="11" style="523"/>
    <col min="15881" max="15881" width="13.75" style="523" customWidth="1"/>
    <col min="15882" max="16128" width="11" style="523"/>
    <col min="16129" max="16129" width="2.375" style="523" customWidth="1"/>
    <col min="16130" max="16130" width="15.125" style="523" customWidth="1"/>
    <col min="16131" max="16131" width="20.375" style="523" customWidth="1"/>
    <col min="16132" max="16133" width="10" style="523" customWidth="1"/>
    <col min="16134" max="16136" width="11" style="523"/>
    <col min="16137" max="16137" width="13.75" style="523" customWidth="1"/>
    <col min="16138" max="16384" width="11" style="523"/>
  </cols>
  <sheetData>
    <row r="1" spans="1:11" s="497" customFormat="1" ht="33.6" customHeight="1" x14ac:dyDescent="0.2">
      <c r="A1" s="496"/>
      <c r="B1" s="496"/>
      <c r="C1" s="496"/>
      <c r="D1" s="496"/>
      <c r="E1" s="15"/>
      <c r="F1" s="15"/>
      <c r="G1" s="15"/>
      <c r="I1" s="498"/>
    </row>
    <row r="2" spans="1:11" s="71" customFormat="1" ht="13.15" customHeight="1" x14ac:dyDescent="0.2">
      <c r="A2" s="499"/>
      <c r="C2" s="500"/>
      <c r="D2" s="500"/>
      <c r="G2" s="501" t="s">
        <v>479</v>
      </c>
      <c r="H2" s="502"/>
      <c r="I2" s="502"/>
      <c r="K2" s="498"/>
    </row>
    <row r="3" spans="1:11" s="497" customFormat="1" ht="19.5" customHeight="1" x14ac:dyDescent="0.25">
      <c r="A3" s="503" t="s">
        <v>480</v>
      </c>
      <c r="D3" s="504"/>
    </row>
    <row r="4" spans="1:11" s="71" customFormat="1" ht="19.5" customHeight="1" x14ac:dyDescent="0.2">
      <c r="A4" s="499"/>
      <c r="C4" s="500"/>
      <c r="D4" s="500"/>
      <c r="E4" s="500"/>
      <c r="G4" s="505"/>
      <c r="H4" s="502"/>
      <c r="I4" s="502"/>
    </row>
    <row r="5" spans="1:11" s="71" customFormat="1" ht="13.15" customHeight="1" x14ac:dyDescent="0.2">
      <c r="A5" s="499"/>
      <c r="C5" s="500"/>
      <c r="D5" s="500"/>
      <c r="E5" s="500"/>
      <c r="G5" s="505"/>
      <c r="H5" s="502"/>
      <c r="I5" s="502"/>
    </row>
    <row r="6" spans="1:11" s="71" customFormat="1" ht="13.15" customHeight="1" x14ac:dyDescent="0.2">
      <c r="A6" s="689" t="s">
        <v>481</v>
      </c>
      <c r="B6" s="665"/>
      <c r="C6" s="665"/>
      <c r="D6" s="665"/>
      <c r="E6" s="665"/>
      <c r="F6" s="690"/>
      <c r="G6" s="690"/>
      <c r="H6" s="502"/>
      <c r="I6" s="502"/>
    </row>
    <row r="7" spans="1:11" s="71" customFormat="1" ht="13.15" customHeight="1" x14ac:dyDescent="0.2">
      <c r="A7" s="499"/>
      <c r="C7" s="500"/>
      <c r="D7" s="500"/>
      <c r="E7" s="500"/>
      <c r="G7" s="505"/>
      <c r="H7" s="502"/>
      <c r="I7" s="502"/>
    </row>
    <row r="8" spans="1:11" s="505" customFormat="1" ht="13.15" customHeight="1" x14ac:dyDescent="0.2">
      <c r="B8" s="506" t="s">
        <v>482</v>
      </c>
      <c r="C8" s="507"/>
      <c r="D8" s="507"/>
      <c r="E8" s="508"/>
      <c r="F8" s="509"/>
      <c r="G8" s="509"/>
      <c r="H8" s="502"/>
      <c r="I8" s="502"/>
    </row>
    <row r="9" spans="1:11" s="505" customFormat="1" ht="13.15" customHeight="1" x14ac:dyDescent="0.2">
      <c r="A9" s="510"/>
      <c r="B9" s="680" t="s">
        <v>483</v>
      </c>
      <c r="C9" s="680"/>
      <c r="D9" s="681"/>
      <c r="E9" s="461"/>
      <c r="F9" s="461"/>
      <c r="H9" s="502"/>
      <c r="I9" s="502"/>
    </row>
    <row r="10" spans="1:11" s="505" customFormat="1" ht="13.15" customHeight="1" x14ac:dyDescent="0.2">
      <c r="A10" s="510"/>
      <c r="B10" s="680" t="s">
        <v>484</v>
      </c>
      <c r="C10" s="680"/>
      <c r="D10" s="681"/>
      <c r="E10" s="511"/>
      <c r="G10" s="512"/>
      <c r="H10" s="513"/>
      <c r="I10" s="513"/>
    </row>
    <row r="11" spans="1:11" s="505" customFormat="1" ht="13.15" customHeight="1" x14ac:dyDescent="0.2">
      <c r="A11" s="510"/>
      <c r="B11" s="680" t="s">
        <v>485</v>
      </c>
      <c r="C11" s="680"/>
      <c r="D11" s="681"/>
      <c r="E11" s="511"/>
      <c r="G11" s="512"/>
      <c r="H11" s="514"/>
      <c r="I11" s="514"/>
    </row>
    <row r="12" spans="1:11" s="505" customFormat="1" ht="13.15" customHeight="1" x14ac:dyDescent="0.2">
      <c r="A12" s="510"/>
      <c r="B12" s="680" t="s">
        <v>486</v>
      </c>
      <c r="C12" s="680"/>
      <c r="D12" s="681"/>
      <c r="E12" s="511"/>
      <c r="G12" s="512"/>
      <c r="H12" s="514"/>
      <c r="I12" s="514"/>
    </row>
    <row r="13" spans="1:11" s="505" customFormat="1" ht="13.15" customHeight="1" x14ac:dyDescent="0.2">
      <c r="A13" s="510"/>
      <c r="B13" s="680" t="s">
        <v>487</v>
      </c>
      <c r="C13" s="680"/>
      <c r="D13" s="681"/>
      <c r="E13" s="511"/>
      <c r="G13" s="512"/>
    </row>
    <row r="14" spans="1:11" s="505" customFormat="1" ht="13.15" customHeight="1" x14ac:dyDescent="0.2">
      <c r="A14" s="510"/>
      <c r="B14" s="680" t="s">
        <v>488</v>
      </c>
      <c r="C14" s="680"/>
      <c r="D14" s="681"/>
      <c r="E14" s="511"/>
      <c r="G14" s="512"/>
    </row>
    <row r="15" spans="1:11" s="505" customFormat="1" ht="13.15" customHeight="1" x14ac:dyDescent="0.2">
      <c r="A15" s="510"/>
      <c r="B15" s="680" t="s">
        <v>489</v>
      </c>
      <c r="C15" s="680"/>
      <c r="D15" s="681"/>
      <c r="E15" s="511"/>
      <c r="G15" s="512"/>
    </row>
    <row r="16" spans="1:11" s="505" customFormat="1" ht="13.15" customHeight="1" x14ac:dyDescent="0.2">
      <c r="A16" s="510"/>
      <c r="B16" s="680" t="s">
        <v>490</v>
      </c>
      <c r="C16" s="680"/>
      <c r="D16" s="681"/>
      <c r="E16" s="511"/>
      <c r="G16" s="512"/>
    </row>
    <row r="17" spans="1:8" s="505" customFormat="1" ht="13.15" customHeight="1" x14ac:dyDescent="0.2">
      <c r="A17" s="510"/>
      <c r="B17" s="688"/>
      <c r="C17" s="688"/>
      <c r="D17" s="515"/>
      <c r="E17" s="511"/>
      <c r="G17" s="512"/>
    </row>
    <row r="18" spans="1:8" s="505" customFormat="1" ht="13.15" customHeight="1" x14ac:dyDescent="0.2">
      <c r="B18" s="506" t="s">
        <v>491</v>
      </c>
      <c r="C18" s="516"/>
      <c r="D18" s="515"/>
      <c r="E18" s="511"/>
      <c r="G18" s="512"/>
    </row>
    <row r="19" spans="1:8" s="505" customFormat="1" ht="13.15" customHeight="1" x14ac:dyDescent="0.2">
      <c r="A19" s="510"/>
      <c r="B19" s="680" t="s">
        <v>492</v>
      </c>
      <c r="C19" s="680"/>
      <c r="D19" s="681"/>
      <c r="E19" s="511"/>
      <c r="G19" s="512"/>
    </row>
    <row r="20" spans="1:8" s="505" customFormat="1" ht="13.15" customHeight="1" x14ac:dyDescent="0.2">
      <c r="A20" s="510"/>
      <c r="B20" s="680" t="s">
        <v>493</v>
      </c>
      <c r="C20" s="680"/>
      <c r="D20" s="681"/>
      <c r="E20" s="511"/>
      <c r="G20" s="512"/>
    </row>
    <row r="21" spans="1:8" s="505" customFormat="1" ht="13.15" customHeight="1" x14ac:dyDescent="0.2">
      <c r="A21" s="510"/>
      <c r="B21" s="680" t="s">
        <v>494</v>
      </c>
      <c r="C21" s="680"/>
      <c r="D21" s="681"/>
      <c r="E21" s="511"/>
      <c r="G21" s="512"/>
    </row>
    <row r="22" spans="1:8" s="505" customFormat="1" ht="13.15" customHeight="1" x14ac:dyDescent="0.2">
      <c r="A22" s="510"/>
      <c r="B22" s="680" t="s">
        <v>495</v>
      </c>
      <c r="C22" s="680"/>
      <c r="D22" s="681"/>
      <c r="E22" s="511"/>
      <c r="G22" s="512"/>
    </row>
    <row r="23" spans="1:8" s="505" customFormat="1" ht="13.15" customHeight="1" x14ac:dyDescent="0.2">
      <c r="A23" s="510"/>
      <c r="B23" s="680" t="s">
        <v>496</v>
      </c>
      <c r="C23" s="680"/>
      <c r="D23" s="681"/>
      <c r="E23" s="511"/>
      <c r="G23" s="512"/>
    </row>
    <row r="24" spans="1:8" s="505" customFormat="1" ht="13.15" customHeight="1" x14ac:dyDescent="0.2">
      <c r="A24" s="510"/>
      <c r="B24" s="680" t="s">
        <v>497</v>
      </c>
      <c r="C24" s="680"/>
      <c r="D24" s="681"/>
      <c r="E24" s="511"/>
      <c r="G24" s="512"/>
    </row>
    <row r="25" spans="1:8" s="505" customFormat="1" ht="13.15" customHeight="1" x14ac:dyDescent="0.2">
      <c r="A25" s="510"/>
      <c r="B25" s="680" t="s">
        <v>498</v>
      </c>
      <c r="C25" s="680"/>
      <c r="D25" s="681"/>
      <c r="E25" s="511"/>
      <c r="G25" s="512"/>
    </row>
    <row r="26" spans="1:8" s="505" customFormat="1" ht="13.15" customHeight="1" x14ac:dyDescent="0.2">
      <c r="A26" s="510"/>
      <c r="B26" s="680" t="s">
        <v>499</v>
      </c>
      <c r="C26" s="680"/>
      <c r="D26" s="681"/>
      <c r="E26" s="511"/>
      <c r="G26" s="71"/>
    </row>
    <row r="27" spans="1:8" s="505" customFormat="1" ht="13.15" customHeight="1" x14ac:dyDescent="0.2">
      <c r="A27" s="510"/>
      <c r="B27" s="680" t="s">
        <v>500</v>
      </c>
      <c r="C27" s="680"/>
      <c r="D27" s="681"/>
      <c r="E27" s="511"/>
      <c r="G27" s="71"/>
    </row>
    <row r="28" spans="1:8" s="71" customFormat="1" ht="13.15" customHeight="1" x14ac:dyDescent="0.2">
      <c r="A28" s="510"/>
      <c r="B28" s="680" t="s">
        <v>501</v>
      </c>
      <c r="C28" s="680"/>
      <c r="D28" s="681"/>
      <c r="E28" s="511"/>
      <c r="F28" s="505"/>
    </row>
    <row r="29" spans="1:8" s="71" customFormat="1" ht="13.15" customHeight="1" x14ac:dyDescent="0.2">
      <c r="A29" s="510"/>
      <c r="B29" s="680" t="s">
        <v>502</v>
      </c>
      <c r="C29" s="680"/>
      <c r="D29" s="681"/>
      <c r="E29" s="511"/>
    </row>
    <row r="30" spans="1:8" s="71" customFormat="1" ht="13.15" customHeight="1" x14ac:dyDescent="0.2">
      <c r="A30" s="510"/>
      <c r="B30" s="680" t="s">
        <v>503</v>
      </c>
      <c r="C30" s="680"/>
      <c r="D30" s="681"/>
      <c r="E30" s="511"/>
    </row>
    <row r="31" spans="1:8" s="71" customFormat="1" ht="13.15" customHeight="1" x14ac:dyDescent="0.2">
      <c r="A31" s="510"/>
      <c r="B31" s="680" t="s">
        <v>504</v>
      </c>
      <c r="C31" s="680"/>
      <c r="D31" s="681"/>
      <c r="E31" s="511"/>
      <c r="H31" s="517"/>
    </row>
    <row r="32" spans="1:8" s="71" customFormat="1" ht="13.15" customHeight="1" x14ac:dyDescent="0.2">
      <c r="A32" s="510"/>
      <c r="B32" s="680" t="s">
        <v>505</v>
      </c>
      <c r="C32" s="680"/>
      <c r="D32" s="681"/>
      <c r="E32" s="511"/>
      <c r="H32" s="517"/>
    </row>
    <row r="33" spans="1:8" s="505" customFormat="1" ht="13.15" customHeight="1" x14ac:dyDescent="0.2">
      <c r="A33" s="510"/>
      <c r="B33" s="680" t="s">
        <v>506</v>
      </c>
      <c r="C33" s="680"/>
      <c r="D33" s="681"/>
      <c r="E33" s="511"/>
      <c r="F33" s="71"/>
      <c r="G33" s="71"/>
      <c r="H33" s="518"/>
    </row>
    <row r="34" spans="1:8" ht="13.15" customHeight="1" x14ac:dyDescent="0.2">
      <c r="A34" s="510"/>
      <c r="B34" s="519"/>
      <c r="C34" s="520"/>
      <c r="D34" s="521"/>
      <c r="E34" s="511"/>
      <c r="F34" s="71"/>
      <c r="G34" s="71"/>
      <c r="H34" s="522"/>
    </row>
    <row r="35" spans="1:8" ht="13.15" customHeight="1" x14ac:dyDescent="0.2">
      <c r="A35" s="682" t="s">
        <v>507</v>
      </c>
      <c r="B35" s="682"/>
      <c r="C35" s="682"/>
      <c r="D35" s="682"/>
      <c r="E35" s="682"/>
      <c r="F35" s="682"/>
      <c r="G35" s="682"/>
      <c r="H35" s="522"/>
    </row>
    <row r="36" spans="1:8" ht="13.15" customHeight="1" x14ac:dyDescent="0.2">
      <c r="A36" s="524"/>
      <c r="B36" s="525"/>
      <c r="C36" s="525"/>
      <c r="D36" s="526"/>
      <c r="E36" s="526"/>
      <c r="F36" s="526"/>
      <c r="G36" s="526"/>
      <c r="H36" s="522"/>
    </row>
    <row r="37" spans="1:8" ht="13.15" customHeight="1" x14ac:dyDescent="0.2">
      <c r="A37" s="683" t="s">
        <v>508</v>
      </c>
      <c r="B37" s="683"/>
      <c r="C37" s="683"/>
      <c r="D37" s="683"/>
      <c r="E37" s="683"/>
      <c r="F37" s="683"/>
      <c r="G37" s="683"/>
      <c r="H37" s="522"/>
    </row>
    <row r="38" spans="1:8" ht="13.15" customHeight="1" x14ac:dyDescent="0.2">
      <c r="A38" s="527"/>
      <c r="B38" s="528"/>
      <c r="C38" s="528"/>
      <c r="D38" s="515"/>
      <c r="E38" s="529"/>
      <c r="F38" s="517"/>
      <c r="G38" s="517"/>
      <c r="H38" s="522"/>
    </row>
    <row r="39" spans="1:8" ht="13.15" customHeight="1" x14ac:dyDescent="0.2">
      <c r="A39" s="684" t="s">
        <v>509</v>
      </c>
      <c r="B39" s="684"/>
      <c r="C39" s="684"/>
      <c r="D39" s="684"/>
      <c r="E39" s="684"/>
      <c r="F39" s="685"/>
      <c r="G39" s="685"/>
    </row>
    <row r="40" spans="1:8" ht="13.15" customHeight="1" x14ac:dyDescent="0.2">
      <c r="A40" s="685"/>
      <c r="B40" s="685"/>
      <c r="C40" s="685"/>
      <c r="D40" s="685"/>
      <c r="E40" s="685"/>
      <c r="F40" s="685"/>
      <c r="G40" s="685"/>
    </row>
    <row r="41" spans="1:8" ht="13.15" customHeight="1" x14ac:dyDescent="0.2">
      <c r="A41" s="530"/>
      <c r="B41" s="530"/>
      <c r="C41" s="530"/>
      <c r="D41" s="531"/>
      <c r="E41" s="531"/>
      <c r="F41" s="522"/>
      <c r="G41" s="522"/>
    </row>
    <row r="42" spans="1:8" ht="13.15" customHeight="1" x14ac:dyDescent="0.2">
      <c r="A42" s="686" t="s">
        <v>510</v>
      </c>
      <c r="B42" s="687"/>
      <c r="C42" s="687"/>
      <c r="D42" s="687"/>
      <c r="E42" s="687"/>
      <c r="F42" s="687"/>
      <c r="G42" s="687"/>
    </row>
    <row r="43" spans="1:8" ht="13.15" customHeight="1" x14ac:dyDescent="0.2">
      <c r="A43" s="683" t="s">
        <v>511</v>
      </c>
      <c r="B43" s="683"/>
      <c r="C43" s="532" t="s">
        <v>512</v>
      </c>
      <c r="D43" s="532"/>
      <c r="E43" s="532"/>
      <c r="F43" s="532"/>
      <c r="G43" s="532"/>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62" t="s">
        <v>7</v>
      </c>
      <c r="B4" s="562"/>
      <c r="C4" s="562"/>
      <c r="D4" s="562"/>
      <c r="E4" s="562"/>
      <c r="F4" s="562"/>
    </row>
    <row r="5" spans="1:6" ht="12.75" customHeight="1" x14ac:dyDescent="0.2">
      <c r="A5" s="21"/>
      <c r="B5" s="22"/>
      <c r="C5" s="21"/>
      <c r="D5" s="22"/>
      <c r="E5" s="21"/>
      <c r="F5" s="21"/>
    </row>
    <row r="6" spans="1:6" ht="12.75" customHeight="1" x14ac:dyDescent="0.2">
      <c r="A6" s="25" t="s">
        <v>8</v>
      </c>
      <c r="B6" s="26"/>
      <c r="C6" s="555" t="s">
        <v>9</v>
      </c>
      <c r="D6" s="555"/>
      <c r="E6" s="555"/>
      <c r="F6" s="555"/>
    </row>
    <row r="7" spans="1:6" ht="12.75" customHeight="1" x14ac:dyDescent="0.2">
      <c r="A7" s="25"/>
      <c r="B7" s="26"/>
      <c r="C7" s="27"/>
      <c r="D7" s="27"/>
      <c r="E7" s="27"/>
      <c r="F7" s="27"/>
    </row>
    <row r="8" spans="1:6" ht="12.75" customHeight="1" x14ac:dyDescent="0.2">
      <c r="A8" s="25" t="s">
        <v>10</v>
      </c>
      <c r="B8" s="26"/>
      <c r="C8" s="555" t="s">
        <v>11</v>
      </c>
      <c r="D8" s="555"/>
      <c r="E8" s="555"/>
      <c r="F8" s="555"/>
    </row>
    <row r="9" spans="1:6" ht="12.75" customHeight="1" x14ac:dyDescent="0.2">
      <c r="A9" s="25"/>
      <c r="B9" s="26"/>
      <c r="C9" s="27"/>
      <c r="D9" s="27"/>
      <c r="E9" s="27"/>
      <c r="F9" s="27"/>
    </row>
    <row r="10" spans="1:6" ht="12.75" customHeight="1" x14ac:dyDescent="0.2">
      <c r="A10" s="25" t="s">
        <v>12</v>
      </c>
      <c r="C10" s="563" t="s">
        <v>13</v>
      </c>
      <c r="D10" s="563"/>
      <c r="E10" s="563"/>
      <c r="F10" s="563"/>
    </row>
    <row r="11" spans="1:6" ht="12.75" customHeight="1" x14ac:dyDescent="0.2">
      <c r="A11" s="22"/>
      <c r="B11" s="21"/>
      <c r="C11" s="28"/>
      <c r="D11" s="27"/>
      <c r="E11" s="29"/>
      <c r="F11" s="27"/>
    </row>
    <row r="12" spans="1:6" ht="12.75" customHeight="1" x14ac:dyDescent="0.2">
      <c r="A12" s="25" t="s">
        <v>14</v>
      </c>
      <c r="B12" s="21"/>
      <c r="C12" s="564" t="s">
        <v>15</v>
      </c>
      <c r="D12" s="564"/>
      <c r="E12" s="564"/>
      <c r="F12" s="564"/>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54" t="s">
        <v>20</v>
      </c>
      <c r="B18" s="554"/>
      <c r="C18" s="31" t="s">
        <v>21</v>
      </c>
      <c r="D18" s="27"/>
      <c r="E18" s="27"/>
      <c r="F18" s="27"/>
    </row>
    <row r="19" spans="1:6" ht="12.75" customHeight="1" x14ac:dyDescent="0.2">
      <c r="A19" s="22"/>
      <c r="B19" s="21"/>
      <c r="C19" s="32"/>
      <c r="D19" s="27"/>
      <c r="E19" s="27"/>
      <c r="F19" s="27"/>
    </row>
    <row r="20" spans="1:6" ht="89.25" customHeight="1" x14ac:dyDescent="0.2">
      <c r="A20" s="25" t="s">
        <v>22</v>
      </c>
      <c r="B20" s="21"/>
      <c r="C20" s="555" t="s">
        <v>23</v>
      </c>
      <c r="D20" s="555"/>
      <c r="E20" s="555"/>
      <c r="F20" s="555"/>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56" t="s">
        <v>38</v>
      </c>
      <c r="D33" s="557"/>
      <c r="E33" s="557"/>
      <c r="F33" s="557"/>
    </row>
    <row r="34" spans="1:6" ht="12.75" customHeight="1" x14ac:dyDescent="0.2">
      <c r="A34" s="26"/>
      <c r="B34" s="26"/>
      <c r="C34" s="558" t="s">
        <v>39</v>
      </c>
      <c r="D34" s="559"/>
      <c r="E34" s="559"/>
      <c r="F34" s="559"/>
    </row>
    <row r="35" spans="1:6" ht="25.5" customHeight="1" x14ac:dyDescent="0.2">
      <c r="A35" s="26"/>
      <c r="B35" s="26"/>
      <c r="C35" s="560" t="s">
        <v>40</v>
      </c>
      <c r="D35" s="561"/>
      <c r="E35" s="561"/>
      <c r="F35" s="561"/>
    </row>
    <row r="36" spans="1:6" ht="12.75" x14ac:dyDescent="0.2">
      <c r="B36" s="26"/>
    </row>
    <row r="37" spans="1:6" ht="12.75" x14ac:dyDescent="0.2">
      <c r="A37" s="22" t="s">
        <v>41</v>
      </c>
      <c r="C37" s="45" t="s">
        <v>42</v>
      </c>
      <c r="D37" s="36"/>
      <c r="E37" s="36"/>
      <c r="F37" s="36"/>
    </row>
    <row r="38" spans="1:6" ht="28.5" customHeight="1" x14ac:dyDescent="0.2">
      <c r="C38" s="557" t="s">
        <v>43</v>
      </c>
      <c r="D38" s="557"/>
      <c r="E38" s="557"/>
      <c r="F38" s="557"/>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5" t="s">
        <v>89</v>
      </c>
      <c r="C41" s="565"/>
      <c r="D41" s="565"/>
      <c r="E41" s="565"/>
      <c r="F41" s="565"/>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52915</v>
      </c>
      <c r="E12" s="114">
        <v>52864</v>
      </c>
      <c r="F12" s="114">
        <v>53415</v>
      </c>
      <c r="G12" s="114">
        <v>52433</v>
      </c>
      <c r="H12" s="114">
        <v>51991</v>
      </c>
      <c r="I12" s="115">
        <v>924</v>
      </c>
      <c r="J12" s="116">
        <v>1.7772306745398243</v>
      </c>
      <c r="N12" s="117"/>
    </row>
    <row r="13" spans="1:15" s="110" customFormat="1" ht="13.5" customHeight="1" x14ac:dyDescent="0.2">
      <c r="A13" s="118" t="s">
        <v>105</v>
      </c>
      <c r="B13" s="119" t="s">
        <v>106</v>
      </c>
      <c r="C13" s="113">
        <v>60.130397807804968</v>
      </c>
      <c r="D13" s="114">
        <v>31818</v>
      </c>
      <c r="E13" s="114">
        <v>31882</v>
      </c>
      <c r="F13" s="114">
        <v>32392</v>
      </c>
      <c r="G13" s="114">
        <v>31801</v>
      </c>
      <c r="H13" s="114">
        <v>31515</v>
      </c>
      <c r="I13" s="115">
        <v>303</v>
      </c>
      <c r="J13" s="116">
        <v>0.96144693003331749</v>
      </c>
    </row>
    <row r="14" spans="1:15" s="110" customFormat="1" ht="13.5" customHeight="1" x14ac:dyDescent="0.2">
      <c r="A14" s="120"/>
      <c r="B14" s="119" t="s">
        <v>107</v>
      </c>
      <c r="C14" s="113">
        <v>39.869602192195032</v>
      </c>
      <c r="D14" s="114">
        <v>21097</v>
      </c>
      <c r="E14" s="114">
        <v>20982</v>
      </c>
      <c r="F14" s="114">
        <v>21023</v>
      </c>
      <c r="G14" s="114">
        <v>20632</v>
      </c>
      <c r="H14" s="114">
        <v>20476</v>
      </c>
      <c r="I14" s="115">
        <v>621</v>
      </c>
      <c r="J14" s="116">
        <v>3.0328189099433485</v>
      </c>
    </row>
    <row r="15" spans="1:15" s="110" customFormat="1" ht="13.5" customHeight="1" x14ac:dyDescent="0.2">
      <c r="A15" s="118" t="s">
        <v>105</v>
      </c>
      <c r="B15" s="121" t="s">
        <v>108</v>
      </c>
      <c r="C15" s="113">
        <v>13.200415761126335</v>
      </c>
      <c r="D15" s="114">
        <v>6985</v>
      </c>
      <c r="E15" s="114">
        <v>7221</v>
      </c>
      <c r="F15" s="114">
        <v>7491</v>
      </c>
      <c r="G15" s="114">
        <v>6958</v>
      </c>
      <c r="H15" s="114">
        <v>7079</v>
      </c>
      <c r="I15" s="115">
        <v>-94</v>
      </c>
      <c r="J15" s="116">
        <v>-1.3278711682441022</v>
      </c>
    </row>
    <row r="16" spans="1:15" s="110" customFormat="1" ht="13.5" customHeight="1" x14ac:dyDescent="0.2">
      <c r="A16" s="118"/>
      <c r="B16" s="121" t="s">
        <v>109</v>
      </c>
      <c r="C16" s="113">
        <v>66.61816120192762</v>
      </c>
      <c r="D16" s="114">
        <v>35251</v>
      </c>
      <c r="E16" s="114">
        <v>35135</v>
      </c>
      <c r="F16" s="114">
        <v>35423</v>
      </c>
      <c r="G16" s="114">
        <v>35208</v>
      </c>
      <c r="H16" s="114">
        <v>34936</v>
      </c>
      <c r="I16" s="115">
        <v>315</v>
      </c>
      <c r="J16" s="116">
        <v>0.90164872910464855</v>
      </c>
    </row>
    <row r="17" spans="1:10" s="110" customFormat="1" ht="13.5" customHeight="1" x14ac:dyDescent="0.2">
      <c r="A17" s="118"/>
      <c r="B17" s="121" t="s">
        <v>110</v>
      </c>
      <c r="C17" s="113">
        <v>18.873665312293301</v>
      </c>
      <c r="D17" s="114">
        <v>9987</v>
      </c>
      <c r="E17" s="114">
        <v>9836</v>
      </c>
      <c r="F17" s="114">
        <v>9830</v>
      </c>
      <c r="G17" s="114">
        <v>9627</v>
      </c>
      <c r="H17" s="114">
        <v>9375</v>
      </c>
      <c r="I17" s="115">
        <v>612</v>
      </c>
      <c r="J17" s="116">
        <v>6.5279999999999996</v>
      </c>
    </row>
    <row r="18" spans="1:10" s="110" customFormat="1" ht="13.5" customHeight="1" x14ac:dyDescent="0.2">
      <c r="A18" s="120"/>
      <c r="B18" s="121" t="s">
        <v>111</v>
      </c>
      <c r="C18" s="113">
        <v>1.307757724652745</v>
      </c>
      <c r="D18" s="114">
        <v>692</v>
      </c>
      <c r="E18" s="114">
        <v>672</v>
      </c>
      <c r="F18" s="114">
        <v>671</v>
      </c>
      <c r="G18" s="114">
        <v>640</v>
      </c>
      <c r="H18" s="114">
        <v>601</v>
      </c>
      <c r="I18" s="115">
        <v>91</v>
      </c>
      <c r="J18" s="116">
        <v>15.141430948419302</v>
      </c>
    </row>
    <row r="19" spans="1:10" s="110" customFormat="1" ht="13.5" customHeight="1" x14ac:dyDescent="0.2">
      <c r="A19" s="120"/>
      <c r="B19" s="121" t="s">
        <v>112</v>
      </c>
      <c r="C19" s="113">
        <v>0.29670225833884534</v>
      </c>
      <c r="D19" s="114">
        <v>157</v>
      </c>
      <c r="E19" s="114">
        <v>141</v>
      </c>
      <c r="F19" s="114">
        <v>150</v>
      </c>
      <c r="G19" s="114">
        <v>142</v>
      </c>
      <c r="H19" s="114">
        <v>118</v>
      </c>
      <c r="I19" s="115">
        <v>39</v>
      </c>
      <c r="J19" s="116">
        <v>33.050847457627121</v>
      </c>
    </row>
    <row r="20" spans="1:10" s="110" customFormat="1" ht="13.5" customHeight="1" x14ac:dyDescent="0.2">
      <c r="A20" s="118" t="s">
        <v>113</v>
      </c>
      <c r="B20" s="122" t="s">
        <v>114</v>
      </c>
      <c r="C20" s="113">
        <v>74.617783237267318</v>
      </c>
      <c r="D20" s="114">
        <v>39484</v>
      </c>
      <c r="E20" s="114">
        <v>39583</v>
      </c>
      <c r="F20" s="114">
        <v>40151</v>
      </c>
      <c r="G20" s="114">
        <v>39464</v>
      </c>
      <c r="H20" s="114">
        <v>39234</v>
      </c>
      <c r="I20" s="115">
        <v>250</v>
      </c>
      <c r="J20" s="116">
        <v>0.63720242646684</v>
      </c>
    </row>
    <row r="21" spans="1:10" s="110" customFormat="1" ht="13.5" customHeight="1" x14ac:dyDescent="0.2">
      <c r="A21" s="120"/>
      <c r="B21" s="122" t="s">
        <v>115</v>
      </c>
      <c r="C21" s="113">
        <v>25.382216762732686</v>
      </c>
      <c r="D21" s="114">
        <v>13431</v>
      </c>
      <c r="E21" s="114">
        <v>13281</v>
      </c>
      <c r="F21" s="114">
        <v>13264</v>
      </c>
      <c r="G21" s="114">
        <v>12969</v>
      </c>
      <c r="H21" s="114">
        <v>12757</v>
      </c>
      <c r="I21" s="115">
        <v>674</v>
      </c>
      <c r="J21" s="116">
        <v>5.2833738339735046</v>
      </c>
    </row>
    <row r="22" spans="1:10" s="110" customFormat="1" ht="13.5" customHeight="1" x14ac:dyDescent="0.2">
      <c r="A22" s="118" t="s">
        <v>113</v>
      </c>
      <c r="B22" s="122" t="s">
        <v>116</v>
      </c>
      <c r="C22" s="113">
        <v>87.479920627421336</v>
      </c>
      <c r="D22" s="114">
        <v>46290</v>
      </c>
      <c r="E22" s="114">
        <v>46410</v>
      </c>
      <c r="F22" s="114">
        <v>46812</v>
      </c>
      <c r="G22" s="114">
        <v>46009</v>
      </c>
      <c r="H22" s="114">
        <v>45848</v>
      </c>
      <c r="I22" s="115">
        <v>442</v>
      </c>
      <c r="J22" s="116">
        <v>0.9640551387192462</v>
      </c>
    </row>
    <row r="23" spans="1:10" s="110" customFormat="1" ht="13.5" customHeight="1" x14ac:dyDescent="0.2">
      <c r="A23" s="123"/>
      <c r="B23" s="124" t="s">
        <v>117</v>
      </c>
      <c r="C23" s="125">
        <v>12.504960786166494</v>
      </c>
      <c r="D23" s="114">
        <v>6617</v>
      </c>
      <c r="E23" s="114">
        <v>6448</v>
      </c>
      <c r="F23" s="114">
        <v>6597</v>
      </c>
      <c r="G23" s="114">
        <v>6417</v>
      </c>
      <c r="H23" s="114">
        <v>6134</v>
      </c>
      <c r="I23" s="115">
        <v>483</v>
      </c>
      <c r="J23" s="116">
        <v>7.8741441147701341</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14795</v>
      </c>
      <c r="E26" s="114">
        <v>15143</v>
      </c>
      <c r="F26" s="114">
        <v>15275</v>
      </c>
      <c r="G26" s="114">
        <v>15238</v>
      </c>
      <c r="H26" s="140">
        <v>14879</v>
      </c>
      <c r="I26" s="115">
        <v>-84</v>
      </c>
      <c r="J26" s="116">
        <v>-0.56455406949391762</v>
      </c>
    </row>
    <row r="27" spans="1:10" s="110" customFormat="1" ht="13.5" customHeight="1" x14ac:dyDescent="0.2">
      <c r="A27" s="118" t="s">
        <v>105</v>
      </c>
      <c r="B27" s="119" t="s">
        <v>106</v>
      </c>
      <c r="C27" s="113">
        <v>39.263264616424465</v>
      </c>
      <c r="D27" s="115">
        <v>5809</v>
      </c>
      <c r="E27" s="114">
        <v>5922</v>
      </c>
      <c r="F27" s="114">
        <v>6023</v>
      </c>
      <c r="G27" s="114">
        <v>5984</v>
      </c>
      <c r="H27" s="140">
        <v>5798</v>
      </c>
      <c r="I27" s="115">
        <v>11</v>
      </c>
      <c r="J27" s="116">
        <v>0.18972059330803726</v>
      </c>
    </row>
    <row r="28" spans="1:10" s="110" customFormat="1" ht="13.5" customHeight="1" x14ac:dyDescent="0.2">
      <c r="A28" s="120"/>
      <c r="B28" s="119" t="s">
        <v>107</v>
      </c>
      <c r="C28" s="113">
        <v>60.736735383575535</v>
      </c>
      <c r="D28" s="115">
        <v>8986</v>
      </c>
      <c r="E28" s="114">
        <v>9221</v>
      </c>
      <c r="F28" s="114">
        <v>9252</v>
      </c>
      <c r="G28" s="114">
        <v>9254</v>
      </c>
      <c r="H28" s="140">
        <v>9081</v>
      </c>
      <c r="I28" s="115">
        <v>-95</v>
      </c>
      <c r="J28" s="116">
        <v>-1.046140292919282</v>
      </c>
    </row>
    <row r="29" spans="1:10" s="110" customFormat="1" ht="13.5" customHeight="1" x14ac:dyDescent="0.2">
      <c r="A29" s="118" t="s">
        <v>105</v>
      </c>
      <c r="B29" s="121" t="s">
        <v>108</v>
      </c>
      <c r="C29" s="113">
        <v>12.355525515376817</v>
      </c>
      <c r="D29" s="115">
        <v>1828</v>
      </c>
      <c r="E29" s="114">
        <v>1884</v>
      </c>
      <c r="F29" s="114">
        <v>1969</v>
      </c>
      <c r="G29" s="114">
        <v>2006</v>
      </c>
      <c r="H29" s="140">
        <v>1881</v>
      </c>
      <c r="I29" s="115">
        <v>-53</v>
      </c>
      <c r="J29" s="116">
        <v>-2.8176501860712388</v>
      </c>
    </row>
    <row r="30" spans="1:10" s="110" customFormat="1" ht="13.5" customHeight="1" x14ac:dyDescent="0.2">
      <c r="A30" s="118"/>
      <c r="B30" s="121" t="s">
        <v>109</v>
      </c>
      <c r="C30" s="113">
        <v>51.632308212233866</v>
      </c>
      <c r="D30" s="115">
        <v>7639</v>
      </c>
      <c r="E30" s="114">
        <v>7835</v>
      </c>
      <c r="F30" s="114">
        <v>7847</v>
      </c>
      <c r="G30" s="114">
        <v>7819</v>
      </c>
      <c r="H30" s="140">
        <v>7729</v>
      </c>
      <c r="I30" s="115">
        <v>-90</v>
      </c>
      <c r="J30" s="116">
        <v>-1.1644455945141674</v>
      </c>
    </row>
    <row r="31" spans="1:10" s="110" customFormat="1" ht="13.5" customHeight="1" x14ac:dyDescent="0.2">
      <c r="A31" s="118"/>
      <c r="B31" s="121" t="s">
        <v>110</v>
      </c>
      <c r="C31" s="113">
        <v>18.830686042581952</v>
      </c>
      <c r="D31" s="115">
        <v>2786</v>
      </c>
      <c r="E31" s="114">
        <v>2855</v>
      </c>
      <c r="F31" s="114">
        <v>2845</v>
      </c>
      <c r="G31" s="114">
        <v>2831</v>
      </c>
      <c r="H31" s="140">
        <v>2757</v>
      </c>
      <c r="I31" s="115">
        <v>29</v>
      </c>
      <c r="J31" s="116">
        <v>1.0518679724338049</v>
      </c>
    </row>
    <row r="32" spans="1:10" s="110" customFormat="1" ht="13.5" customHeight="1" x14ac:dyDescent="0.2">
      <c r="A32" s="120"/>
      <c r="B32" s="121" t="s">
        <v>111</v>
      </c>
      <c r="C32" s="113">
        <v>17.181480229807367</v>
      </c>
      <c r="D32" s="115">
        <v>2542</v>
      </c>
      <c r="E32" s="114">
        <v>2569</v>
      </c>
      <c r="F32" s="114">
        <v>2614</v>
      </c>
      <c r="G32" s="114">
        <v>2582</v>
      </c>
      <c r="H32" s="140">
        <v>2512</v>
      </c>
      <c r="I32" s="115">
        <v>30</v>
      </c>
      <c r="J32" s="116">
        <v>1.1942675159235669</v>
      </c>
    </row>
    <row r="33" spans="1:10" s="110" customFormat="1" ht="13.5" customHeight="1" x14ac:dyDescent="0.2">
      <c r="A33" s="120"/>
      <c r="B33" s="121" t="s">
        <v>112</v>
      </c>
      <c r="C33" s="113">
        <v>1.5680973301791146</v>
      </c>
      <c r="D33" s="115">
        <v>232</v>
      </c>
      <c r="E33" s="114">
        <v>220</v>
      </c>
      <c r="F33" s="114">
        <v>241</v>
      </c>
      <c r="G33" s="114">
        <v>206</v>
      </c>
      <c r="H33" s="140">
        <v>193</v>
      </c>
      <c r="I33" s="115">
        <v>39</v>
      </c>
      <c r="J33" s="116">
        <v>20.207253886010363</v>
      </c>
    </row>
    <row r="34" spans="1:10" s="110" customFormat="1" ht="13.5" customHeight="1" x14ac:dyDescent="0.2">
      <c r="A34" s="118" t="s">
        <v>113</v>
      </c>
      <c r="B34" s="122" t="s">
        <v>116</v>
      </c>
      <c r="C34" s="113">
        <v>91.118621155795879</v>
      </c>
      <c r="D34" s="115">
        <v>13481</v>
      </c>
      <c r="E34" s="114">
        <v>13791</v>
      </c>
      <c r="F34" s="114">
        <v>13916</v>
      </c>
      <c r="G34" s="114">
        <v>13902</v>
      </c>
      <c r="H34" s="140">
        <v>13597</v>
      </c>
      <c r="I34" s="115">
        <v>-116</v>
      </c>
      <c r="J34" s="116">
        <v>-0.85312936677208207</v>
      </c>
    </row>
    <row r="35" spans="1:10" s="110" customFormat="1" ht="13.5" customHeight="1" x14ac:dyDescent="0.2">
      <c r="A35" s="118"/>
      <c r="B35" s="119" t="s">
        <v>117</v>
      </c>
      <c r="C35" s="113">
        <v>8.7935113213923621</v>
      </c>
      <c r="D35" s="115">
        <v>1301</v>
      </c>
      <c r="E35" s="114">
        <v>1334</v>
      </c>
      <c r="F35" s="114">
        <v>1340</v>
      </c>
      <c r="G35" s="114">
        <v>1320</v>
      </c>
      <c r="H35" s="140">
        <v>1265</v>
      </c>
      <c r="I35" s="115">
        <v>36</v>
      </c>
      <c r="J35" s="116">
        <v>2.8458498023715415</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7994</v>
      </c>
      <c r="E37" s="114">
        <v>8201</v>
      </c>
      <c r="F37" s="114">
        <v>8251</v>
      </c>
      <c r="G37" s="114">
        <v>8336</v>
      </c>
      <c r="H37" s="140">
        <v>8234</v>
      </c>
      <c r="I37" s="115">
        <v>-240</v>
      </c>
      <c r="J37" s="116">
        <v>-2.9147437454457128</v>
      </c>
    </row>
    <row r="38" spans="1:10" s="110" customFormat="1" ht="13.5" customHeight="1" x14ac:dyDescent="0.2">
      <c r="A38" s="118" t="s">
        <v>105</v>
      </c>
      <c r="B38" s="119" t="s">
        <v>106</v>
      </c>
      <c r="C38" s="113">
        <v>33.500125093820365</v>
      </c>
      <c r="D38" s="115">
        <v>2678</v>
      </c>
      <c r="E38" s="114">
        <v>2756</v>
      </c>
      <c r="F38" s="114">
        <v>2783</v>
      </c>
      <c r="G38" s="114">
        <v>2827</v>
      </c>
      <c r="H38" s="140">
        <v>2789</v>
      </c>
      <c r="I38" s="115">
        <v>-111</v>
      </c>
      <c r="J38" s="116">
        <v>-3.9799211186805308</v>
      </c>
    </row>
    <row r="39" spans="1:10" s="110" customFormat="1" ht="13.5" customHeight="1" x14ac:dyDescent="0.2">
      <c r="A39" s="120"/>
      <c r="B39" s="119" t="s">
        <v>107</v>
      </c>
      <c r="C39" s="113">
        <v>66.499874906179642</v>
      </c>
      <c r="D39" s="115">
        <v>5316</v>
      </c>
      <c r="E39" s="114">
        <v>5445</v>
      </c>
      <c r="F39" s="114">
        <v>5468</v>
      </c>
      <c r="G39" s="114">
        <v>5509</v>
      </c>
      <c r="H39" s="140">
        <v>5445</v>
      </c>
      <c r="I39" s="115">
        <v>-129</v>
      </c>
      <c r="J39" s="116">
        <v>-2.3691460055096418</v>
      </c>
    </row>
    <row r="40" spans="1:10" s="110" customFormat="1" ht="13.5" customHeight="1" x14ac:dyDescent="0.2">
      <c r="A40" s="118" t="s">
        <v>105</v>
      </c>
      <c r="B40" s="121" t="s">
        <v>108</v>
      </c>
      <c r="C40" s="113">
        <v>11.871403552664498</v>
      </c>
      <c r="D40" s="115">
        <v>949</v>
      </c>
      <c r="E40" s="114">
        <v>963</v>
      </c>
      <c r="F40" s="114">
        <v>984</v>
      </c>
      <c r="G40" s="114">
        <v>1075</v>
      </c>
      <c r="H40" s="140">
        <v>1005</v>
      </c>
      <c r="I40" s="115">
        <v>-56</v>
      </c>
      <c r="J40" s="116">
        <v>-5.5721393034825875</v>
      </c>
    </row>
    <row r="41" spans="1:10" s="110" customFormat="1" ht="13.5" customHeight="1" x14ac:dyDescent="0.2">
      <c r="A41" s="118"/>
      <c r="B41" s="121" t="s">
        <v>109</v>
      </c>
      <c r="C41" s="113">
        <v>36.039529647235426</v>
      </c>
      <c r="D41" s="115">
        <v>2881</v>
      </c>
      <c r="E41" s="114">
        <v>2989</v>
      </c>
      <c r="F41" s="114">
        <v>2975</v>
      </c>
      <c r="G41" s="114">
        <v>2994</v>
      </c>
      <c r="H41" s="140">
        <v>3043</v>
      </c>
      <c r="I41" s="115">
        <v>-162</v>
      </c>
      <c r="J41" s="116">
        <v>-5.3236937232993755</v>
      </c>
    </row>
    <row r="42" spans="1:10" s="110" customFormat="1" ht="13.5" customHeight="1" x14ac:dyDescent="0.2">
      <c r="A42" s="118"/>
      <c r="B42" s="121" t="s">
        <v>110</v>
      </c>
      <c r="C42" s="113">
        <v>21.115836877658243</v>
      </c>
      <c r="D42" s="115">
        <v>1688</v>
      </c>
      <c r="E42" s="114">
        <v>1748</v>
      </c>
      <c r="F42" s="114">
        <v>1750</v>
      </c>
      <c r="G42" s="114">
        <v>1758</v>
      </c>
      <c r="H42" s="140">
        <v>1735</v>
      </c>
      <c r="I42" s="115">
        <v>-47</v>
      </c>
      <c r="J42" s="116">
        <v>-2.7089337175792507</v>
      </c>
    </row>
    <row r="43" spans="1:10" s="110" customFormat="1" ht="13.5" customHeight="1" x14ac:dyDescent="0.2">
      <c r="A43" s="120"/>
      <c r="B43" s="121" t="s">
        <v>111</v>
      </c>
      <c r="C43" s="113">
        <v>30.973229922441831</v>
      </c>
      <c r="D43" s="115">
        <v>2476</v>
      </c>
      <c r="E43" s="114">
        <v>2501</v>
      </c>
      <c r="F43" s="114">
        <v>2542</v>
      </c>
      <c r="G43" s="114">
        <v>2509</v>
      </c>
      <c r="H43" s="140">
        <v>2451</v>
      </c>
      <c r="I43" s="115">
        <v>25</v>
      </c>
      <c r="J43" s="116">
        <v>1.0199918400652794</v>
      </c>
    </row>
    <row r="44" spans="1:10" s="110" customFormat="1" ht="13.5" customHeight="1" x14ac:dyDescent="0.2">
      <c r="A44" s="120"/>
      <c r="B44" s="121" t="s">
        <v>112</v>
      </c>
      <c r="C44" s="113">
        <v>2.6770077558168626</v>
      </c>
      <c r="D44" s="115">
        <v>214</v>
      </c>
      <c r="E44" s="114">
        <v>202</v>
      </c>
      <c r="F44" s="114">
        <v>219</v>
      </c>
      <c r="G44" s="114">
        <v>190</v>
      </c>
      <c r="H44" s="140">
        <v>186</v>
      </c>
      <c r="I44" s="115">
        <v>28</v>
      </c>
      <c r="J44" s="116">
        <v>15.053763440860216</v>
      </c>
    </row>
    <row r="45" spans="1:10" s="110" customFormat="1" ht="13.5" customHeight="1" x14ac:dyDescent="0.2">
      <c r="A45" s="118" t="s">
        <v>113</v>
      </c>
      <c r="B45" s="122" t="s">
        <v>116</v>
      </c>
      <c r="C45" s="113">
        <v>92.594445834375776</v>
      </c>
      <c r="D45" s="115">
        <v>7402</v>
      </c>
      <c r="E45" s="114">
        <v>7567</v>
      </c>
      <c r="F45" s="114">
        <v>7625</v>
      </c>
      <c r="G45" s="114">
        <v>7711</v>
      </c>
      <c r="H45" s="140">
        <v>7607</v>
      </c>
      <c r="I45" s="115">
        <v>-205</v>
      </c>
      <c r="J45" s="116">
        <v>-2.6948862889443932</v>
      </c>
    </row>
    <row r="46" spans="1:10" s="110" customFormat="1" ht="13.5" customHeight="1" x14ac:dyDescent="0.2">
      <c r="A46" s="118"/>
      <c r="B46" s="119" t="s">
        <v>117</v>
      </c>
      <c r="C46" s="113">
        <v>7.2429321991493616</v>
      </c>
      <c r="D46" s="115">
        <v>579</v>
      </c>
      <c r="E46" s="114">
        <v>616</v>
      </c>
      <c r="F46" s="114">
        <v>608</v>
      </c>
      <c r="G46" s="114">
        <v>610</v>
      </c>
      <c r="H46" s="140">
        <v>611</v>
      </c>
      <c r="I46" s="115">
        <v>-32</v>
      </c>
      <c r="J46" s="116">
        <v>-5.2373158756137483</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6801</v>
      </c>
      <c r="E48" s="114">
        <v>6942</v>
      </c>
      <c r="F48" s="114">
        <v>7024</v>
      </c>
      <c r="G48" s="114">
        <v>6902</v>
      </c>
      <c r="H48" s="140">
        <v>6645</v>
      </c>
      <c r="I48" s="115">
        <v>156</v>
      </c>
      <c r="J48" s="116">
        <v>2.3476297968397293</v>
      </c>
    </row>
    <row r="49" spans="1:12" s="110" customFormat="1" ht="13.5" customHeight="1" x14ac:dyDescent="0.2">
      <c r="A49" s="118" t="s">
        <v>105</v>
      </c>
      <c r="B49" s="119" t="s">
        <v>106</v>
      </c>
      <c r="C49" s="113">
        <v>46.037347448904576</v>
      </c>
      <c r="D49" s="115">
        <v>3131</v>
      </c>
      <c r="E49" s="114">
        <v>3166</v>
      </c>
      <c r="F49" s="114">
        <v>3240</v>
      </c>
      <c r="G49" s="114">
        <v>3157</v>
      </c>
      <c r="H49" s="140">
        <v>3009</v>
      </c>
      <c r="I49" s="115">
        <v>122</v>
      </c>
      <c r="J49" s="116">
        <v>4.0545031571950814</v>
      </c>
    </row>
    <row r="50" spans="1:12" s="110" customFormat="1" ht="13.5" customHeight="1" x14ac:dyDescent="0.2">
      <c r="A50" s="120"/>
      <c r="B50" s="119" t="s">
        <v>107</v>
      </c>
      <c r="C50" s="113">
        <v>53.962652551095424</v>
      </c>
      <c r="D50" s="115">
        <v>3670</v>
      </c>
      <c r="E50" s="114">
        <v>3776</v>
      </c>
      <c r="F50" s="114">
        <v>3784</v>
      </c>
      <c r="G50" s="114">
        <v>3745</v>
      </c>
      <c r="H50" s="140">
        <v>3636</v>
      </c>
      <c r="I50" s="115">
        <v>34</v>
      </c>
      <c r="J50" s="116">
        <v>0.93509350935093505</v>
      </c>
    </row>
    <row r="51" spans="1:12" s="110" customFormat="1" ht="13.5" customHeight="1" x14ac:dyDescent="0.2">
      <c r="A51" s="118" t="s">
        <v>105</v>
      </c>
      <c r="B51" s="121" t="s">
        <v>108</v>
      </c>
      <c r="C51" s="113">
        <v>12.924569916188796</v>
      </c>
      <c r="D51" s="115">
        <v>879</v>
      </c>
      <c r="E51" s="114">
        <v>921</v>
      </c>
      <c r="F51" s="114">
        <v>985</v>
      </c>
      <c r="G51" s="114">
        <v>931</v>
      </c>
      <c r="H51" s="140">
        <v>876</v>
      </c>
      <c r="I51" s="115">
        <v>3</v>
      </c>
      <c r="J51" s="116">
        <v>0.34246575342465752</v>
      </c>
    </row>
    <row r="52" spans="1:12" s="110" customFormat="1" ht="13.5" customHeight="1" x14ac:dyDescent="0.2">
      <c r="A52" s="118"/>
      <c r="B52" s="121" t="s">
        <v>109</v>
      </c>
      <c r="C52" s="113">
        <v>69.960299955888843</v>
      </c>
      <c r="D52" s="115">
        <v>4758</v>
      </c>
      <c r="E52" s="114">
        <v>4846</v>
      </c>
      <c r="F52" s="114">
        <v>4872</v>
      </c>
      <c r="G52" s="114">
        <v>4825</v>
      </c>
      <c r="H52" s="140">
        <v>4686</v>
      </c>
      <c r="I52" s="115">
        <v>72</v>
      </c>
      <c r="J52" s="116">
        <v>1.5364916773367479</v>
      </c>
    </row>
    <row r="53" spans="1:12" s="110" customFormat="1" ht="13.5" customHeight="1" x14ac:dyDescent="0.2">
      <c r="A53" s="118"/>
      <c r="B53" s="121" t="s">
        <v>110</v>
      </c>
      <c r="C53" s="113">
        <v>16.144684605205118</v>
      </c>
      <c r="D53" s="115">
        <v>1098</v>
      </c>
      <c r="E53" s="114">
        <v>1107</v>
      </c>
      <c r="F53" s="114">
        <v>1095</v>
      </c>
      <c r="G53" s="114">
        <v>1073</v>
      </c>
      <c r="H53" s="140">
        <v>1022</v>
      </c>
      <c r="I53" s="115">
        <v>76</v>
      </c>
      <c r="J53" s="116">
        <v>7.4363992172211351</v>
      </c>
    </row>
    <row r="54" spans="1:12" s="110" customFormat="1" ht="13.5" customHeight="1" x14ac:dyDescent="0.2">
      <c r="A54" s="120"/>
      <c r="B54" s="121" t="s">
        <v>111</v>
      </c>
      <c r="C54" s="113">
        <v>0.97044552271724749</v>
      </c>
      <c r="D54" s="115">
        <v>66</v>
      </c>
      <c r="E54" s="114">
        <v>68</v>
      </c>
      <c r="F54" s="114">
        <v>72</v>
      </c>
      <c r="G54" s="114">
        <v>73</v>
      </c>
      <c r="H54" s="140">
        <v>61</v>
      </c>
      <c r="I54" s="115">
        <v>5</v>
      </c>
      <c r="J54" s="116">
        <v>8.1967213114754092</v>
      </c>
    </row>
    <row r="55" spans="1:12" s="110" customFormat="1" ht="13.5" customHeight="1" x14ac:dyDescent="0.2">
      <c r="A55" s="120"/>
      <c r="B55" s="121" t="s">
        <v>112</v>
      </c>
      <c r="C55" s="113">
        <v>0.26466696074106749</v>
      </c>
      <c r="D55" s="115">
        <v>18</v>
      </c>
      <c r="E55" s="114">
        <v>18</v>
      </c>
      <c r="F55" s="114">
        <v>22</v>
      </c>
      <c r="G55" s="114">
        <v>16</v>
      </c>
      <c r="H55" s="140">
        <v>7</v>
      </c>
      <c r="I55" s="115">
        <v>11</v>
      </c>
      <c r="J55" s="116">
        <v>157.14285714285714</v>
      </c>
    </row>
    <row r="56" spans="1:12" s="110" customFormat="1" ht="13.5" customHeight="1" x14ac:dyDescent="0.2">
      <c r="A56" s="118" t="s">
        <v>113</v>
      </c>
      <c r="B56" s="122" t="s">
        <v>116</v>
      </c>
      <c r="C56" s="113">
        <v>89.38391413027496</v>
      </c>
      <c r="D56" s="115">
        <v>6079</v>
      </c>
      <c r="E56" s="114">
        <v>6224</v>
      </c>
      <c r="F56" s="114">
        <v>6291</v>
      </c>
      <c r="G56" s="114">
        <v>6191</v>
      </c>
      <c r="H56" s="140">
        <v>5990</v>
      </c>
      <c r="I56" s="115">
        <v>89</v>
      </c>
      <c r="J56" s="116">
        <v>1.4858096828046745</v>
      </c>
    </row>
    <row r="57" spans="1:12" s="110" customFormat="1" ht="13.5" customHeight="1" x14ac:dyDescent="0.2">
      <c r="A57" s="142"/>
      <c r="B57" s="124" t="s">
        <v>117</v>
      </c>
      <c r="C57" s="125">
        <v>10.61608586972504</v>
      </c>
      <c r="D57" s="143">
        <v>722</v>
      </c>
      <c r="E57" s="144">
        <v>718</v>
      </c>
      <c r="F57" s="144">
        <v>732</v>
      </c>
      <c r="G57" s="144">
        <v>710</v>
      </c>
      <c r="H57" s="145">
        <v>654</v>
      </c>
      <c r="I57" s="143">
        <v>68</v>
      </c>
      <c r="J57" s="146">
        <v>10.397553516819572</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3" t="s">
        <v>514</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9" t="s">
        <v>57</v>
      </c>
      <c r="B6" s="599"/>
      <c r="C6" s="167"/>
      <c r="D6" s="600" t="s">
        <v>127</v>
      </c>
      <c r="E6" s="600"/>
      <c r="F6" s="600"/>
      <c r="G6" s="600"/>
      <c r="H6" s="600"/>
      <c r="I6" s="600"/>
      <c r="J6" s="160"/>
      <c r="K6" s="161"/>
    </row>
    <row r="7" spans="1:11" s="94" customFormat="1" ht="24.95" customHeight="1" x14ac:dyDescent="0.2">
      <c r="A7" s="168"/>
      <c r="B7" s="169"/>
      <c r="C7" s="170"/>
      <c r="D7" s="601" t="s">
        <v>66</v>
      </c>
      <c r="E7" s="601"/>
      <c r="F7" s="601"/>
      <c r="G7" s="601" t="s">
        <v>128</v>
      </c>
      <c r="H7" s="601"/>
      <c r="I7" s="601"/>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5" t="s">
        <v>13</v>
      </c>
      <c r="B15" s="572"/>
      <c r="C15" s="572"/>
      <c r="D15" s="572"/>
      <c r="E15" s="572"/>
      <c r="F15" s="572"/>
      <c r="G15" s="572"/>
      <c r="H15" s="572"/>
      <c r="I15" s="596"/>
      <c r="J15" s="188"/>
      <c r="K15" s="161"/>
    </row>
    <row r="16" spans="1:11" s="192" customFormat="1" ht="24.95" customHeight="1" x14ac:dyDescent="0.2">
      <c r="A16" s="597" t="s">
        <v>104</v>
      </c>
      <c r="B16" s="598"/>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3" t="s">
        <v>139</v>
      </c>
      <c r="C20" s="593"/>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3" t="s">
        <v>143</v>
      </c>
      <c r="C22" s="593"/>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3" t="s">
        <v>155</v>
      </c>
      <c r="C28" s="593"/>
      <c r="D28" s="196"/>
      <c r="E28" s="196"/>
      <c r="F28" s="196"/>
      <c r="G28" s="196"/>
      <c r="H28" s="196"/>
      <c r="I28" s="197"/>
    </row>
    <row r="29" spans="1:9" s="198" customFormat="1" ht="24.95" customHeight="1" x14ac:dyDescent="0.2">
      <c r="A29" s="193" t="s">
        <v>156</v>
      </c>
      <c r="B29" s="593" t="s">
        <v>157</v>
      </c>
      <c r="C29" s="593"/>
      <c r="D29" s="196"/>
      <c r="E29" s="196"/>
      <c r="F29" s="196"/>
      <c r="G29" s="196"/>
      <c r="H29" s="196"/>
      <c r="I29" s="197"/>
    </row>
    <row r="30" spans="1:9" s="198" customFormat="1" ht="24.95" customHeight="1" x14ac:dyDescent="0.2">
      <c r="A30" s="201" t="s">
        <v>158</v>
      </c>
      <c r="B30" s="592" t="s">
        <v>159</v>
      </c>
      <c r="C30" s="592"/>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3" t="s">
        <v>162</v>
      </c>
      <c r="C32" s="593"/>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3" t="s">
        <v>168</v>
      </c>
      <c r="C36" s="593"/>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4" t="s">
        <v>175</v>
      </c>
      <c r="B44" s="594"/>
      <c r="C44" s="594"/>
      <c r="D44" s="594"/>
      <c r="E44" s="594"/>
      <c r="F44" s="594"/>
      <c r="G44" s="594"/>
      <c r="H44" s="594"/>
      <c r="I44" s="594"/>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D7:F7"/>
    <mergeCell ref="G7:I7"/>
    <mergeCell ref="A3:I3"/>
    <mergeCell ref="A4:I4"/>
    <mergeCell ref="A5:D5"/>
    <mergeCell ref="A6:B6"/>
    <mergeCell ref="D6:I6"/>
    <mergeCell ref="B30:C30"/>
    <mergeCell ref="B32:C32"/>
    <mergeCell ref="B36:C36"/>
    <mergeCell ref="A44:I44"/>
    <mergeCell ref="A15:I15"/>
    <mergeCell ref="A16:B16"/>
    <mergeCell ref="B20:C20"/>
    <mergeCell ref="B22:C22"/>
    <mergeCell ref="B28:C28"/>
    <mergeCell ref="B29:C29"/>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52915</v>
      </c>
      <c r="E12" s="236">
        <v>52864</v>
      </c>
      <c r="F12" s="114">
        <v>53415</v>
      </c>
      <c r="G12" s="114">
        <v>52433</v>
      </c>
      <c r="H12" s="140">
        <v>51991</v>
      </c>
      <c r="I12" s="115">
        <v>924</v>
      </c>
      <c r="J12" s="116">
        <v>1.7772306745398243</v>
      </c>
    </row>
    <row r="13" spans="1:15" s="110" customFormat="1" ht="12" customHeight="1" x14ac:dyDescent="0.2">
      <c r="A13" s="118" t="s">
        <v>105</v>
      </c>
      <c r="B13" s="119" t="s">
        <v>106</v>
      </c>
      <c r="C13" s="113">
        <v>60.130397807804968</v>
      </c>
      <c r="D13" s="115">
        <v>31818</v>
      </c>
      <c r="E13" s="114">
        <v>31882</v>
      </c>
      <c r="F13" s="114">
        <v>32392</v>
      </c>
      <c r="G13" s="114">
        <v>31801</v>
      </c>
      <c r="H13" s="140">
        <v>31515</v>
      </c>
      <c r="I13" s="115">
        <v>303</v>
      </c>
      <c r="J13" s="116">
        <v>0.96144693003331749</v>
      </c>
    </row>
    <row r="14" spans="1:15" s="110" customFormat="1" ht="12" customHeight="1" x14ac:dyDescent="0.2">
      <c r="A14" s="118"/>
      <c r="B14" s="119" t="s">
        <v>107</v>
      </c>
      <c r="C14" s="113">
        <v>39.869602192195032</v>
      </c>
      <c r="D14" s="115">
        <v>21097</v>
      </c>
      <c r="E14" s="114">
        <v>20982</v>
      </c>
      <c r="F14" s="114">
        <v>21023</v>
      </c>
      <c r="G14" s="114">
        <v>20632</v>
      </c>
      <c r="H14" s="140">
        <v>20476</v>
      </c>
      <c r="I14" s="115">
        <v>621</v>
      </c>
      <c r="J14" s="116">
        <v>3.0328189099433485</v>
      </c>
    </row>
    <row r="15" spans="1:15" s="110" customFormat="1" ht="12" customHeight="1" x14ac:dyDescent="0.2">
      <c r="A15" s="118" t="s">
        <v>105</v>
      </c>
      <c r="B15" s="121" t="s">
        <v>108</v>
      </c>
      <c r="C15" s="113">
        <v>13.200415761126335</v>
      </c>
      <c r="D15" s="115">
        <v>6985</v>
      </c>
      <c r="E15" s="114">
        <v>7221</v>
      </c>
      <c r="F15" s="114">
        <v>7491</v>
      </c>
      <c r="G15" s="114">
        <v>6958</v>
      </c>
      <c r="H15" s="140">
        <v>7079</v>
      </c>
      <c r="I15" s="115">
        <v>-94</v>
      </c>
      <c r="J15" s="116">
        <v>-1.3278711682441022</v>
      </c>
    </row>
    <row r="16" spans="1:15" s="110" customFormat="1" ht="12" customHeight="1" x14ac:dyDescent="0.2">
      <c r="A16" s="118"/>
      <c r="B16" s="121" t="s">
        <v>109</v>
      </c>
      <c r="C16" s="113">
        <v>66.61816120192762</v>
      </c>
      <c r="D16" s="115">
        <v>35251</v>
      </c>
      <c r="E16" s="114">
        <v>35135</v>
      </c>
      <c r="F16" s="114">
        <v>35423</v>
      </c>
      <c r="G16" s="114">
        <v>35208</v>
      </c>
      <c r="H16" s="140">
        <v>34936</v>
      </c>
      <c r="I16" s="115">
        <v>315</v>
      </c>
      <c r="J16" s="116">
        <v>0.90164872910464855</v>
      </c>
    </row>
    <row r="17" spans="1:10" s="110" customFormat="1" ht="12" customHeight="1" x14ac:dyDescent="0.2">
      <c r="A17" s="118"/>
      <c r="B17" s="121" t="s">
        <v>110</v>
      </c>
      <c r="C17" s="113">
        <v>18.873665312293301</v>
      </c>
      <c r="D17" s="115">
        <v>9987</v>
      </c>
      <c r="E17" s="114">
        <v>9836</v>
      </c>
      <c r="F17" s="114">
        <v>9830</v>
      </c>
      <c r="G17" s="114">
        <v>9627</v>
      </c>
      <c r="H17" s="140">
        <v>9375</v>
      </c>
      <c r="I17" s="115">
        <v>612</v>
      </c>
      <c r="J17" s="116">
        <v>6.5279999999999996</v>
      </c>
    </row>
    <row r="18" spans="1:10" s="110" customFormat="1" ht="12" customHeight="1" x14ac:dyDescent="0.2">
      <c r="A18" s="120"/>
      <c r="B18" s="121" t="s">
        <v>111</v>
      </c>
      <c r="C18" s="113">
        <v>1.307757724652745</v>
      </c>
      <c r="D18" s="115">
        <v>692</v>
      </c>
      <c r="E18" s="114">
        <v>672</v>
      </c>
      <c r="F18" s="114">
        <v>671</v>
      </c>
      <c r="G18" s="114">
        <v>640</v>
      </c>
      <c r="H18" s="140">
        <v>601</v>
      </c>
      <c r="I18" s="115">
        <v>91</v>
      </c>
      <c r="J18" s="116">
        <v>15.141430948419302</v>
      </c>
    </row>
    <row r="19" spans="1:10" s="110" customFormat="1" ht="12" customHeight="1" x14ac:dyDescent="0.2">
      <c r="A19" s="120"/>
      <c r="B19" s="121" t="s">
        <v>112</v>
      </c>
      <c r="C19" s="113">
        <v>0.29670225833884534</v>
      </c>
      <c r="D19" s="115">
        <v>157</v>
      </c>
      <c r="E19" s="114">
        <v>141</v>
      </c>
      <c r="F19" s="114">
        <v>150</v>
      </c>
      <c r="G19" s="114">
        <v>142</v>
      </c>
      <c r="H19" s="140">
        <v>118</v>
      </c>
      <c r="I19" s="115">
        <v>39</v>
      </c>
      <c r="J19" s="116">
        <v>33.050847457627121</v>
      </c>
    </row>
    <row r="20" spans="1:10" s="110" customFormat="1" ht="12" customHeight="1" x14ac:dyDescent="0.2">
      <c r="A20" s="118" t="s">
        <v>113</v>
      </c>
      <c r="B20" s="119" t="s">
        <v>181</v>
      </c>
      <c r="C20" s="113">
        <v>74.617783237267318</v>
      </c>
      <c r="D20" s="115">
        <v>39484</v>
      </c>
      <c r="E20" s="114">
        <v>39583</v>
      </c>
      <c r="F20" s="114">
        <v>40151</v>
      </c>
      <c r="G20" s="114">
        <v>39464</v>
      </c>
      <c r="H20" s="140">
        <v>39234</v>
      </c>
      <c r="I20" s="115">
        <v>250</v>
      </c>
      <c r="J20" s="116">
        <v>0.63720242646684</v>
      </c>
    </row>
    <row r="21" spans="1:10" s="110" customFormat="1" ht="12" customHeight="1" x14ac:dyDescent="0.2">
      <c r="A21" s="118"/>
      <c r="B21" s="119" t="s">
        <v>182</v>
      </c>
      <c r="C21" s="113">
        <v>25.382216762732686</v>
      </c>
      <c r="D21" s="115">
        <v>13431</v>
      </c>
      <c r="E21" s="114">
        <v>13281</v>
      </c>
      <c r="F21" s="114">
        <v>13264</v>
      </c>
      <c r="G21" s="114">
        <v>12969</v>
      </c>
      <c r="H21" s="140">
        <v>12757</v>
      </c>
      <c r="I21" s="115">
        <v>674</v>
      </c>
      <c r="J21" s="116">
        <v>5.2833738339735046</v>
      </c>
    </row>
    <row r="22" spans="1:10" s="110" customFormat="1" ht="12" customHeight="1" x14ac:dyDescent="0.2">
      <c r="A22" s="118" t="s">
        <v>113</v>
      </c>
      <c r="B22" s="119" t="s">
        <v>116</v>
      </c>
      <c r="C22" s="113">
        <v>87.479920627421336</v>
      </c>
      <c r="D22" s="115">
        <v>46290</v>
      </c>
      <c r="E22" s="114">
        <v>46410</v>
      </c>
      <c r="F22" s="114">
        <v>46812</v>
      </c>
      <c r="G22" s="114">
        <v>46009</v>
      </c>
      <c r="H22" s="140">
        <v>45848</v>
      </c>
      <c r="I22" s="115">
        <v>442</v>
      </c>
      <c r="J22" s="116">
        <v>0.9640551387192462</v>
      </c>
    </row>
    <row r="23" spans="1:10" s="110" customFormat="1" ht="12" customHeight="1" x14ac:dyDescent="0.2">
      <c r="A23" s="118"/>
      <c r="B23" s="119" t="s">
        <v>117</v>
      </c>
      <c r="C23" s="113">
        <v>12.504960786166494</v>
      </c>
      <c r="D23" s="115">
        <v>6617</v>
      </c>
      <c r="E23" s="114">
        <v>6448</v>
      </c>
      <c r="F23" s="114">
        <v>6597</v>
      </c>
      <c r="G23" s="114">
        <v>6417</v>
      </c>
      <c r="H23" s="140">
        <v>6134</v>
      </c>
      <c r="I23" s="115">
        <v>483</v>
      </c>
      <c r="J23" s="116">
        <v>7.8741441147701341</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5724657</v>
      </c>
      <c r="E25" s="236">
        <v>5730037</v>
      </c>
      <c r="F25" s="236">
        <v>5778969</v>
      </c>
      <c r="G25" s="236">
        <v>5702850</v>
      </c>
      <c r="H25" s="241">
        <v>5667903</v>
      </c>
      <c r="I25" s="235">
        <v>56754</v>
      </c>
      <c r="J25" s="116">
        <v>1.0013227114154917</v>
      </c>
    </row>
    <row r="26" spans="1:10" s="110" customFormat="1" ht="12" customHeight="1" x14ac:dyDescent="0.2">
      <c r="A26" s="118" t="s">
        <v>105</v>
      </c>
      <c r="B26" s="119" t="s">
        <v>106</v>
      </c>
      <c r="C26" s="113">
        <v>54.110333597279279</v>
      </c>
      <c r="D26" s="115">
        <v>3097631</v>
      </c>
      <c r="E26" s="114">
        <v>3096697</v>
      </c>
      <c r="F26" s="114">
        <v>3142279</v>
      </c>
      <c r="G26" s="114">
        <v>3098993</v>
      </c>
      <c r="H26" s="140">
        <v>3073585</v>
      </c>
      <c r="I26" s="115">
        <v>24046</v>
      </c>
      <c r="J26" s="116">
        <v>0.78234374517054184</v>
      </c>
    </row>
    <row r="27" spans="1:10" s="110" customFormat="1" ht="12" customHeight="1" x14ac:dyDescent="0.2">
      <c r="A27" s="118"/>
      <c r="B27" s="119" t="s">
        <v>107</v>
      </c>
      <c r="C27" s="113">
        <v>45.889666402720721</v>
      </c>
      <c r="D27" s="115">
        <v>2627026</v>
      </c>
      <c r="E27" s="114">
        <v>2633340</v>
      </c>
      <c r="F27" s="114">
        <v>2636690</v>
      </c>
      <c r="G27" s="114">
        <v>2603857</v>
      </c>
      <c r="H27" s="140">
        <v>2594318</v>
      </c>
      <c r="I27" s="115">
        <v>32708</v>
      </c>
      <c r="J27" s="116">
        <v>1.2607552350945412</v>
      </c>
    </row>
    <row r="28" spans="1:10" s="110" customFormat="1" ht="12" customHeight="1" x14ac:dyDescent="0.2">
      <c r="A28" s="118" t="s">
        <v>105</v>
      </c>
      <c r="B28" s="121" t="s">
        <v>108</v>
      </c>
      <c r="C28" s="113">
        <v>11.34048729906438</v>
      </c>
      <c r="D28" s="115">
        <v>649204</v>
      </c>
      <c r="E28" s="114">
        <v>671269</v>
      </c>
      <c r="F28" s="114">
        <v>689123</v>
      </c>
      <c r="G28" s="114">
        <v>644208</v>
      </c>
      <c r="H28" s="140">
        <v>654381</v>
      </c>
      <c r="I28" s="115">
        <v>-5177</v>
      </c>
      <c r="J28" s="116">
        <v>-0.79112932679891379</v>
      </c>
    </row>
    <row r="29" spans="1:10" s="110" customFormat="1" ht="12" customHeight="1" x14ac:dyDescent="0.2">
      <c r="A29" s="118"/>
      <c r="B29" s="121" t="s">
        <v>109</v>
      </c>
      <c r="C29" s="113">
        <v>68.765779329661143</v>
      </c>
      <c r="D29" s="115">
        <v>3936605</v>
      </c>
      <c r="E29" s="114">
        <v>3932539</v>
      </c>
      <c r="F29" s="114">
        <v>3968891</v>
      </c>
      <c r="G29" s="114">
        <v>3957612</v>
      </c>
      <c r="H29" s="140">
        <v>3936643</v>
      </c>
      <c r="I29" s="115">
        <v>-38</v>
      </c>
      <c r="J29" s="116">
        <v>-9.6528946109667552E-4</v>
      </c>
    </row>
    <row r="30" spans="1:10" s="110" customFormat="1" ht="12" customHeight="1" x14ac:dyDescent="0.2">
      <c r="A30" s="118"/>
      <c r="B30" s="121" t="s">
        <v>110</v>
      </c>
      <c r="C30" s="113">
        <v>18.821302306845634</v>
      </c>
      <c r="D30" s="115">
        <v>1077455</v>
      </c>
      <c r="E30" s="114">
        <v>1065425</v>
      </c>
      <c r="F30" s="114">
        <v>1061053</v>
      </c>
      <c r="G30" s="114">
        <v>1042947</v>
      </c>
      <c r="H30" s="140">
        <v>1021467</v>
      </c>
      <c r="I30" s="115">
        <v>55988</v>
      </c>
      <c r="J30" s="116">
        <v>5.4811364439575634</v>
      </c>
    </row>
    <row r="31" spans="1:10" s="110" customFormat="1" ht="12" customHeight="1" x14ac:dyDescent="0.2">
      <c r="A31" s="120"/>
      <c r="B31" s="121" t="s">
        <v>111</v>
      </c>
      <c r="C31" s="113">
        <v>1.0724310644288382</v>
      </c>
      <c r="D31" s="115">
        <v>61393</v>
      </c>
      <c r="E31" s="114">
        <v>60803</v>
      </c>
      <c r="F31" s="114">
        <v>59902</v>
      </c>
      <c r="G31" s="114">
        <v>58083</v>
      </c>
      <c r="H31" s="140">
        <v>55412</v>
      </c>
      <c r="I31" s="115">
        <v>5981</v>
      </c>
      <c r="J31" s="116">
        <v>10.793690897278568</v>
      </c>
    </row>
    <row r="32" spans="1:10" s="110" customFormat="1" ht="12" customHeight="1" x14ac:dyDescent="0.2">
      <c r="A32" s="120"/>
      <c r="B32" s="121" t="s">
        <v>112</v>
      </c>
      <c r="C32" s="113">
        <v>0.29327521282061092</v>
      </c>
      <c r="D32" s="115">
        <v>16789</v>
      </c>
      <c r="E32" s="114">
        <v>16065</v>
      </c>
      <c r="F32" s="114">
        <v>16570</v>
      </c>
      <c r="G32" s="114">
        <v>14642</v>
      </c>
      <c r="H32" s="140">
        <v>13590</v>
      </c>
      <c r="I32" s="115">
        <v>3199</v>
      </c>
      <c r="J32" s="116">
        <v>23.539367181751288</v>
      </c>
    </row>
    <row r="33" spans="1:10" s="110" customFormat="1" ht="12" customHeight="1" x14ac:dyDescent="0.2">
      <c r="A33" s="118" t="s">
        <v>113</v>
      </c>
      <c r="B33" s="119" t="s">
        <v>181</v>
      </c>
      <c r="C33" s="113">
        <v>72.13829579658659</v>
      </c>
      <c r="D33" s="115">
        <v>4129670</v>
      </c>
      <c r="E33" s="114">
        <v>4136419</v>
      </c>
      <c r="F33" s="114">
        <v>4195173</v>
      </c>
      <c r="G33" s="114">
        <v>4138084</v>
      </c>
      <c r="H33" s="140">
        <v>4120883</v>
      </c>
      <c r="I33" s="115">
        <v>8787</v>
      </c>
      <c r="J33" s="116">
        <v>0.21323099927855269</v>
      </c>
    </row>
    <row r="34" spans="1:10" s="110" customFormat="1" ht="12" customHeight="1" x14ac:dyDescent="0.2">
      <c r="A34" s="118"/>
      <c r="B34" s="119" t="s">
        <v>182</v>
      </c>
      <c r="C34" s="113">
        <v>27.86170420341341</v>
      </c>
      <c r="D34" s="115">
        <v>1594987</v>
      </c>
      <c r="E34" s="114">
        <v>1593618</v>
      </c>
      <c r="F34" s="114">
        <v>1583796</v>
      </c>
      <c r="G34" s="114">
        <v>1564766</v>
      </c>
      <c r="H34" s="140">
        <v>1547020</v>
      </c>
      <c r="I34" s="115">
        <v>47967</v>
      </c>
      <c r="J34" s="116">
        <v>3.100606327002883</v>
      </c>
    </row>
    <row r="35" spans="1:10" s="110" customFormat="1" ht="12" customHeight="1" x14ac:dyDescent="0.2">
      <c r="A35" s="118" t="s">
        <v>113</v>
      </c>
      <c r="B35" s="119" t="s">
        <v>116</v>
      </c>
      <c r="C35" s="113">
        <v>84.27676976978708</v>
      </c>
      <c r="D35" s="115">
        <v>4824556</v>
      </c>
      <c r="E35" s="114">
        <v>4843707</v>
      </c>
      <c r="F35" s="114">
        <v>4878643</v>
      </c>
      <c r="G35" s="114">
        <v>4821356</v>
      </c>
      <c r="H35" s="140">
        <v>4811112</v>
      </c>
      <c r="I35" s="115">
        <v>13444</v>
      </c>
      <c r="J35" s="116">
        <v>0.27943643797941098</v>
      </c>
    </row>
    <row r="36" spans="1:10" s="110" customFormat="1" ht="12" customHeight="1" x14ac:dyDescent="0.2">
      <c r="A36" s="118"/>
      <c r="B36" s="119" t="s">
        <v>117</v>
      </c>
      <c r="C36" s="113">
        <v>15.688328575843059</v>
      </c>
      <c r="D36" s="115">
        <v>898103</v>
      </c>
      <c r="E36" s="114">
        <v>884405</v>
      </c>
      <c r="F36" s="114">
        <v>898394</v>
      </c>
      <c r="G36" s="114">
        <v>879450</v>
      </c>
      <c r="H36" s="140">
        <v>854782</v>
      </c>
      <c r="I36" s="115">
        <v>43321</v>
      </c>
      <c r="J36" s="116">
        <v>5.0680758368800465</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27441554</v>
      </c>
      <c r="E38" s="236">
        <v>27509686</v>
      </c>
      <c r="F38" s="236">
        <v>27669269</v>
      </c>
      <c r="G38" s="236">
        <v>27223430</v>
      </c>
      <c r="H38" s="241">
        <v>27137976</v>
      </c>
      <c r="I38" s="235">
        <v>303578</v>
      </c>
      <c r="J38" s="116">
        <v>1.1186464311118853</v>
      </c>
    </row>
    <row r="39" spans="1:10" s="110" customFormat="1" ht="12" customHeight="1" x14ac:dyDescent="0.2">
      <c r="A39" s="118" t="s">
        <v>105</v>
      </c>
      <c r="B39" s="119" t="s">
        <v>106</v>
      </c>
      <c r="C39" s="113">
        <v>54.248279816806296</v>
      </c>
      <c r="D39" s="115">
        <v>14886571</v>
      </c>
      <c r="E39" s="114">
        <v>14920349</v>
      </c>
      <c r="F39" s="114">
        <v>15072037</v>
      </c>
      <c r="G39" s="114">
        <v>14826108</v>
      </c>
      <c r="H39" s="140">
        <v>14759261</v>
      </c>
      <c r="I39" s="115">
        <v>127310</v>
      </c>
      <c r="J39" s="116">
        <v>0.86257706263206535</v>
      </c>
    </row>
    <row r="40" spans="1:10" s="110" customFormat="1" ht="12" customHeight="1" x14ac:dyDescent="0.2">
      <c r="A40" s="118"/>
      <c r="B40" s="119" t="s">
        <v>107</v>
      </c>
      <c r="C40" s="113">
        <v>45.751720183193704</v>
      </c>
      <c r="D40" s="115">
        <v>12554983</v>
      </c>
      <c r="E40" s="114">
        <v>12589337</v>
      </c>
      <c r="F40" s="114">
        <v>12597232</v>
      </c>
      <c r="G40" s="114">
        <v>12397322</v>
      </c>
      <c r="H40" s="140">
        <v>12378715</v>
      </c>
      <c r="I40" s="115">
        <v>176268</v>
      </c>
      <c r="J40" s="116">
        <v>1.4239604029982111</v>
      </c>
    </row>
    <row r="41" spans="1:10" s="110" customFormat="1" ht="12" customHeight="1" x14ac:dyDescent="0.2">
      <c r="A41" s="118" t="s">
        <v>105</v>
      </c>
      <c r="B41" s="121" t="s">
        <v>108</v>
      </c>
      <c r="C41" s="113">
        <v>10.538714389134086</v>
      </c>
      <c r="D41" s="115">
        <v>2891987</v>
      </c>
      <c r="E41" s="114">
        <v>2997767</v>
      </c>
      <c r="F41" s="114">
        <v>3072196</v>
      </c>
      <c r="G41" s="114">
        <v>2814032</v>
      </c>
      <c r="H41" s="140">
        <v>2889054</v>
      </c>
      <c r="I41" s="115">
        <v>2933</v>
      </c>
      <c r="J41" s="116">
        <v>0.10152112075440611</v>
      </c>
    </row>
    <row r="42" spans="1:10" s="110" customFormat="1" ht="12" customHeight="1" x14ac:dyDescent="0.2">
      <c r="A42" s="118"/>
      <c r="B42" s="121" t="s">
        <v>109</v>
      </c>
      <c r="C42" s="113">
        <v>68.326086780653895</v>
      </c>
      <c r="D42" s="115">
        <v>18749740</v>
      </c>
      <c r="E42" s="114">
        <v>18768586</v>
      </c>
      <c r="F42" s="114">
        <v>18897044</v>
      </c>
      <c r="G42" s="114">
        <v>18813939</v>
      </c>
      <c r="H42" s="140">
        <v>18759218</v>
      </c>
      <c r="I42" s="115">
        <v>-9478</v>
      </c>
      <c r="J42" s="116">
        <v>-5.0524494144691956E-2</v>
      </c>
    </row>
    <row r="43" spans="1:10" s="110" customFormat="1" ht="12" customHeight="1" x14ac:dyDescent="0.2">
      <c r="A43" s="118"/>
      <c r="B43" s="121" t="s">
        <v>110</v>
      </c>
      <c r="C43" s="113">
        <v>19.952805879725325</v>
      </c>
      <c r="D43" s="115">
        <v>5475360</v>
      </c>
      <c r="E43" s="114">
        <v>5419583</v>
      </c>
      <c r="F43" s="114">
        <v>5382047</v>
      </c>
      <c r="G43" s="114">
        <v>5289617</v>
      </c>
      <c r="H43" s="140">
        <v>5195801</v>
      </c>
      <c r="I43" s="115">
        <v>279559</v>
      </c>
      <c r="J43" s="116">
        <v>5.3804793524617285</v>
      </c>
    </row>
    <row r="44" spans="1:10" s="110" customFormat="1" ht="12" customHeight="1" x14ac:dyDescent="0.2">
      <c r="A44" s="120"/>
      <c r="B44" s="121" t="s">
        <v>111</v>
      </c>
      <c r="C44" s="113">
        <v>1.1823893063782029</v>
      </c>
      <c r="D44" s="115">
        <v>324466</v>
      </c>
      <c r="E44" s="114">
        <v>323748</v>
      </c>
      <c r="F44" s="114">
        <v>317982</v>
      </c>
      <c r="G44" s="114">
        <v>305842</v>
      </c>
      <c r="H44" s="140">
        <v>293903</v>
      </c>
      <c r="I44" s="115">
        <v>30563</v>
      </c>
      <c r="J44" s="116">
        <v>10.399009196911907</v>
      </c>
    </row>
    <row r="45" spans="1:10" s="110" customFormat="1" ht="12" customHeight="1" x14ac:dyDescent="0.2">
      <c r="A45" s="120"/>
      <c r="B45" s="121" t="s">
        <v>112</v>
      </c>
      <c r="C45" s="113">
        <v>0.34224738147118056</v>
      </c>
      <c r="D45" s="115">
        <v>93918</v>
      </c>
      <c r="E45" s="114">
        <v>91260</v>
      </c>
      <c r="F45" s="114">
        <v>93173</v>
      </c>
      <c r="G45" s="114">
        <v>81037</v>
      </c>
      <c r="H45" s="140">
        <v>76176</v>
      </c>
      <c r="I45" s="115">
        <v>17742</v>
      </c>
      <c r="J45" s="116">
        <v>23.290800252047887</v>
      </c>
    </row>
    <row r="46" spans="1:10" s="110" customFormat="1" ht="12" customHeight="1" x14ac:dyDescent="0.2">
      <c r="A46" s="118" t="s">
        <v>113</v>
      </c>
      <c r="B46" s="119" t="s">
        <v>181</v>
      </c>
      <c r="C46" s="113">
        <v>71.663525323675188</v>
      </c>
      <c r="D46" s="115">
        <v>19665585</v>
      </c>
      <c r="E46" s="114">
        <v>19737865</v>
      </c>
      <c r="F46" s="114">
        <v>19948582</v>
      </c>
      <c r="G46" s="114">
        <v>19598203</v>
      </c>
      <c r="H46" s="140">
        <v>19593539</v>
      </c>
      <c r="I46" s="115">
        <v>72046</v>
      </c>
      <c r="J46" s="116">
        <v>0.36770284326889596</v>
      </c>
    </row>
    <row r="47" spans="1:10" s="110" customFormat="1" ht="12" customHeight="1" x14ac:dyDescent="0.2">
      <c r="A47" s="118"/>
      <c r="B47" s="119" t="s">
        <v>182</v>
      </c>
      <c r="C47" s="113">
        <v>28.336474676324819</v>
      </c>
      <c r="D47" s="115">
        <v>7775969</v>
      </c>
      <c r="E47" s="114">
        <v>7771821</v>
      </c>
      <c r="F47" s="114">
        <v>7720686</v>
      </c>
      <c r="G47" s="114">
        <v>7625226</v>
      </c>
      <c r="H47" s="140">
        <v>7544437</v>
      </c>
      <c r="I47" s="115">
        <v>231532</v>
      </c>
      <c r="J47" s="116">
        <v>3.06891024472734</v>
      </c>
    </row>
    <row r="48" spans="1:10" s="110" customFormat="1" ht="12" customHeight="1" x14ac:dyDescent="0.2">
      <c r="A48" s="118" t="s">
        <v>113</v>
      </c>
      <c r="B48" s="119" t="s">
        <v>116</v>
      </c>
      <c r="C48" s="113">
        <v>86.197603823748466</v>
      </c>
      <c r="D48" s="115">
        <v>23653962</v>
      </c>
      <c r="E48" s="114">
        <v>23774742</v>
      </c>
      <c r="F48" s="114">
        <v>23889738</v>
      </c>
      <c r="G48" s="114">
        <v>23539136</v>
      </c>
      <c r="H48" s="140">
        <v>23545841</v>
      </c>
      <c r="I48" s="115">
        <v>108121</v>
      </c>
      <c r="J48" s="116">
        <v>0.45919362149774134</v>
      </c>
    </row>
    <row r="49" spans="1:10" s="110" customFormat="1" ht="12" customHeight="1" x14ac:dyDescent="0.2">
      <c r="A49" s="118"/>
      <c r="B49" s="119" t="s">
        <v>117</v>
      </c>
      <c r="C49" s="113">
        <v>13.748740322796587</v>
      </c>
      <c r="D49" s="115">
        <v>3772868</v>
      </c>
      <c r="E49" s="114">
        <v>3720476</v>
      </c>
      <c r="F49" s="114">
        <v>3765171</v>
      </c>
      <c r="G49" s="114">
        <v>3669112</v>
      </c>
      <c r="H49" s="140">
        <v>3577239</v>
      </c>
      <c r="I49" s="115">
        <v>195629</v>
      </c>
      <c r="J49" s="116">
        <v>5.4687148384550204</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63490</v>
      </c>
      <c r="E64" s="236">
        <v>63495</v>
      </c>
      <c r="F64" s="236">
        <v>63867</v>
      </c>
      <c r="G64" s="236">
        <v>62803</v>
      </c>
      <c r="H64" s="140">
        <v>62405</v>
      </c>
      <c r="I64" s="115">
        <v>1085</v>
      </c>
      <c r="J64" s="116">
        <v>1.7386427369601796</v>
      </c>
    </row>
    <row r="65" spans="1:12" s="110" customFormat="1" ht="12" customHeight="1" x14ac:dyDescent="0.2">
      <c r="A65" s="118" t="s">
        <v>105</v>
      </c>
      <c r="B65" s="119" t="s">
        <v>106</v>
      </c>
      <c r="C65" s="113">
        <v>56.238777760277209</v>
      </c>
      <c r="D65" s="235">
        <v>35706</v>
      </c>
      <c r="E65" s="236">
        <v>35689</v>
      </c>
      <c r="F65" s="236">
        <v>36079</v>
      </c>
      <c r="G65" s="236">
        <v>35469</v>
      </c>
      <c r="H65" s="140">
        <v>35210</v>
      </c>
      <c r="I65" s="115">
        <v>496</v>
      </c>
      <c r="J65" s="116">
        <v>1.4086907128656632</v>
      </c>
    </row>
    <row r="66" spans="1:12" s="110" customFormat="1" ht="12" customHeight="1" x14ac:dyDescent="0.2">
      <c r="A66" s="118"/>
      <c r="B66" s="119" t="s">
        <v>107</v>
      </c>
      <c r="C66" s="113">
        <v>43.761222239722791</v>
      </c>
      <c r="D66" s="235">
        <v>27784</v>
      </c>
      <c r="E66" s="236">
        <v>27806</v>
      </c>
      <c r="F66" s="236">
        <v>27788</v>
      </c>
      <c r="G66" s="236">
        <v>27334</v>
      </c>
      <c r="H66" s="140">
        <v>27195</v>
      </c>
      <c r="I66" s="115">
        <v>589</v>
      </c>
      <c r="J66" s="116">
        <v>2.1658393086964516</v>
      </c>
    </row>
    <row r="67" spans="1:12" s="110" customFormat="1" ht="12" customHeight="1" x14ac:dyDescent="0.2">
      <c r="A67" s="118" t="s">
        <v>105</v>
      </c>
      <c r="B67" s="121" t="s">
        <v>108</v>
      </c>
      <c r="C67" s="113">
        <v>13.948653331233265</v>
      </c>
      <c r="D67" s="235">
        <v>8856</v>
      </c>
      <c r="E67" s="236">
        <v>9191</v>
      </c>
      <c r="F67" s="236">
        <v>9417</v>
      </c>
      <c r="G67" s="236">
        <v>8808</v>
      </c>
      <c r="H67" s="140">
        <v>9016</v>
      </c>
      <c r="I67" s="115">
        <v>-160</v>
      </c>
      <c r="J67" s="116">
        <v>-1.7746228926353149</v>
      </c>
    </row>
    <row r="68" spans="1:12" s="110" customFormat="1" ht="12" customHeight="1" x14ac:dyDescent="0.2">
      <c r="A68" s="118"/>
      <c r="B68" s="121" t="s">
        <v>109</v>
      </c>
      <c r="C68" s="113">
        <v>65.485903291856985</v>
      </c>
      <c r="D68" s="235">
        <v>41577</v>
      </c>
      <c r="E68" s="236">
        <v>41499</v>
      </c>
      <c r="F68" s="236">
        <v>41742</v>
      </c>
      <c r="G68" s="236">
        <v>41494</v>
      </c>
      <c r="H68" s="140">
        <v>41219</v>
      </c>
      <c r="I68" s="115">
        <v>358</v>
      </c>
      <c r="J68" s="116">
        <v>0.86853150246245658</v>
      </c>
    </row>
    <row r="69" spans="1:12" s="110" customFormat="1" ht="12" customHeight="1" x14ac:dyDescent="0.2">
      <c r="A69" s="118"/>
      <c r="B69" s="121" t="s">
        <v>110</v>
      </c>
      <c r="C69" s="113">
        <v>19.373129626712867</v>
      </c>
      <c r="D69" s="235">
        <v>12300</v>
      </c>
      <c r="E69" s="236">
        <v>12080</v>
      </c>
      <c r="F69" s="236">
        <v>11986</v>
      </c>
      <c r="G69" s="236">
        <v>11788</v>
      </c>
      <c r="H69" s="140">
        <v>11520</v>
      </c>
      <c r="I69" s="115">
        <v>780</v>
      </c>
      <c r="J69" s="116">
        <v>6.770833333333333</v>
      </c>
    </row>
    <row r="70" spans="1:12" s="110" customFormat="1" ht="12" customHeight="1" x14ac:dyDescent="0.2">
      <c r="A70" s="120"/>
      <c r="B70" s="121" t="s">
        <v>111</v>
      </c>
      <c r="C70" s="113">
        <v>1.1923137501968815</v>
      </c>
      <c r="D70" s="235">
        <v>757</v>
      </c>
      <c r="E70" s="236">
        <v>725</v>
      </c>
      <c r="F70" s="236">
        <v>722</v>
      </c>
      <c r="G70" s="236">
        <v>713</v>
      </c>
      <c r="H70" s="140">
        <v>650</v>
      </c>
      <c r="I70" s="115">
        <v>107</v>
      </c>
      <c r="J70" s="116">
        <v>16.46153846153846</v>
      </c>
    </row>
    <row r="71" spans="1:12" s="110" customFormat="1" ht="12" customHeight="1" x14ac:dyDescent="0.2">
      <c r="A71" s="120"/>
      <c r="B71" s="121" t="s">
        <v>112</v>
      </c>
      <c r="C71" s="113">
        <v>0.30555993069774767</v>
      </c>
      <c r="D71" s="235">
        <v>194</v>
      </c>
      <c r="E71" s="236">
        <v>188</v>
      </c>
      <c r="F71" s="236">
        <v>199</v>
      </c>
      <c r="G71" s="236">
        <v>190</v>
      </c>
      <c r="H71" s="140">
        <v>140</v>
      </c>
      <c r="I71" s="115">
        <v>54</v>
      </c>
      <c r="J71" s="116">
        <v>38.571428571428569</v>
      </c>
    </row>
    <row r="72" spans="1:12" s="110" customFormat="1" ht="12" customHeight="1" x14ac:dyDescent="0.2">
      <c r="A72" s="118" t="s">
        <v>113</v>
      </c>
      <c r="B72" s="119" t="s">
        <v>181</v>
      </c>
      <c r="C72" s="113">
        <v>73.071349818869109</v>
      </c>
      <c r="D72" s="235">
        <v>46393</v>
      </c>
      <c r="E72" s="236">
        <v>46511</v>
      </c>
      <c r="F72" s="236">
        <v>47008</v>
      </c>
      <c r="G72" s="236">
        <v>46181</v>
      </c>
      <c r="H72" s="140">
        <v>46008</v>
      </c>
      <c r="I72" s="115">
        <v>385</v>
      </c>
      <c r="J72" s="116">
        <v>0.83681098939314902</v>
      </c>
    </row>
    <row r="73" spans="1:12" s="110" customFormat="1" ht="12" customHeight="1" x14ac:dyDescent="0.2">
      <c r="A73" s="118"/>
      <c r="B73" s="119" t="s">
        <v>182</v>
      </c>
      <c r="C73" s="113">
        <v>26.928650181130887</v>
      </c>
      <c r="D73" s="115">
        <v>17097</v>
      </c>
      <c r="E73" s="114">
        <v>16984</v>
      </c>
      <c r="F73" s="114">
        <v>16859</v>
      </c>
      <c r="G73" s="114">
        <v>16622</v>
      </c>
      <c r="H73" s="140">
        <v>16397</v>
      </c>
      <c r="I73" s="115">
        <v>700</v>
      </c>
      <c r="J73" s="116">
        <v>4.2690736110264069</v>
      </c>
    </row>
    <row r="74" spans="1:12" s="110" customFormat="1" ht="12" customHeight="1" x14ac:dyDescent="0.2">
      <c r="A74" s="118" t="s">
        <v>113</v>
      </c>
      <c r="B74" s="119" t="s">
        <v>116</v>
      </c>
      <c r="C74" s="113">
        <v>88.631280516616783</v>
      </c>
      <c r="D74" s="115">
        <v>56272</v>
      </c>
      <c r="E74" s="114">
        <v>56464</v>
      </c>
      <c r="F74" s="114">
        <v>56742</v>
      </c>
      <c r="G74" s="114">
        <v>55900</v>
      </c>
      <c r="H74" s="140">
        <v>55784</v>
      </c>
      <c r="I74" s="115">
        <v>488</v>
      </c>
      <c r="J74" s="116">
        <v>0.87480281084181843</v>
      </c>
    </row>
    <row r="75" spans="1:12" s="110" customFormat="1" ht="12" customHeight="1" x14ac:dyDescent="0.2">
      <c r="A75" s="142"/>
      <c r="B75" s="124" t="s">
        <v>117</v>
      </c>
      <c r="C75" s="125">
        <v>11.345093715545755</v>
      </c>
      <c r="D75" s="143">
        <v>7203</v>
      </c>
      <c r="E75" s="144">
        <v>7019</v>
      </c>
      <c r="F75" s="144">
        <v>7112</v>
      </c>
      <c r="G75" s="144">
        <v>6892</v>
      </c>
      <c r="H75" s="145">
        <v>6610</v>
      </c>
      <c r="I75" s="143">
        <v>593</v>
      </c>
      <c r="J75" s="146">
        <v>8.9712556732223909</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3" t="s">
        <v>514</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2"/>
      <c r="B80" s="603"/>
      <c r="C80" s="603"/>
      <c r="D80" s="603"/>
      <c r="E80" s="603"/>
      <c r="F80" s="603"/>
      <c r="G80" s="603"/>
      <c r="H80" s="603"/>
      <c r="I80" s="603"/>
      <c r="J80" s="603"/>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3:J3"/>
    <mergeCell ref="A4:J4"/>
    <mergeCell ref="A5:D5"/>
    <mergeCell ref="A7:B10"/>
    <mergeCell ref="C7:C10"/>
    <mergeCell ref="D7:H7"/>
    <mergeCell ref="I7:J8"/>
    <mergeCell ref="D8:D9"/>
    <mergeCell ref="E8:E9"/>
    <mergeCell ref="F8:F9"/>
    <mergeCell ref="G8:G9"/>
    <mergeCell ref="H8:H9"/>
    <mergeCell ref="A78:J78"/>
    <mergeCell ref="A79:J79"/>
    <mergeCell ref="A80:J80"/>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52915</v>
      </c>
      <c r="G11" s="114">
        <v>52864</v>
      </c>
      <c r="H11" s="114">
        <v>53415</v>
      </c>
      <c r="I11" s="114">
        <v>52433</v>
      </c>
      <c r="J11" s="140">
        <v>51991</v>
      </c>
      <c r="K11" s="114">
        <v>924</v>
      </c>
      <c r="L11" s="116">
        <v>1.7772306745398243</v>
      </c>
    </row>
    <row r="12" spans="1:17" s="110" customFormat="1" ht="24.95" customHeight="1" x14ac:dyDescent="0.2">
      <c r="A12" s="604" t="s">
        <v>185</v>
      </c>
      <c r="B12" s="605"/>
      <c r="C12" s="605"/>
      <c r="D12" s="606"/>
      <c r="E12" s="113">
        <v>60.130397807804968</v>
      </c>
      <c r="F12" s="115">
        <v>31818</v>
      </c>
      <c r="G12" s="114">
        <v>31882</v>
      </c>
      <c r="H12" s="114">
        <v>32392</v>
      </c>
      <c r="I12" s="114">
        <v>31801</v>
      </c>
      <c r="J12" s="140">
        <v>31515</v>
      </c>
      <c r="K12" s="114">
        <v>303</v>
      </c>
      <c r="L12" s="116">
        <v>0.96144693003331749</v>
      </c>
    </row>
    <row r="13" spans="1:17" s="110" customFormat="1" ht="15" customHeight="1" x14ac:dyDescent="0.2">
      <c r="A13" s="120"/>
      <c r="B13" s="612" t="s">
        <v>107</v>
      </c>
      <c r="C13" s="612"/>
      <c r="E13" s="113">
        <v>39.869602192195032</v>
      </c>
      <c r="F13" s="115">
        <v>21097</v>
      </c>
      <c r="G13" s="114">
        <v>20982</v>
      </c>
      <c r="H13" s="114">
        <v>21023</v>
      </c>
      <c r="I13" s="114">
        <v>20632</v>
      </c>
      <c r="J13" s="140">
        <v>20476</v>
      </c>
      <c r="K13" s="114">
        <v>621</v>
      </c>
      <c r="L13" s="116">
        <v>3.0328189099433485</v>
      </c>
    </row>
    <row r="14" spans="1:17" s="110" customFormat="1" ht="24.95" customHeight="1" x14ac:dyDescent="0.2">
      <c r="A14" s="604" t="s">
        <v>186</v>
      </c>
      <c r="B14" s="605"/>
      <c r="C14" s="605"/>
      <c r="D14" s="606"/>
      <c r="E14" s="113">
        <v>13.200415761126335</v>
      </c>
      <c r="F14" s="115">
        <v>6985</v>
      </c>
      <c r="G14" s="114">
        <v>7221</v>
      </c>
      <c r="H14" s="114">
        <v>7491</v>
      </c>
      <c r="I14" s="114">
        <v>6958</v>
      </c>
      <c r="J14" s="140">
        <v>7079</v>
      </c>
      <c r="K14" s="114">
        <v>-94</v>
      </c>
      <c r="L14" s="116">
        <v>-1.3278711682441022</v>
      </c>
    </row>
    <row r="15" spans="1:17" s="110" customFormat="1" ht="15" customHeight="1" x14ac:dyDescent="0.2">
      <c r="A15" s="120"/>
      <c r="B15" s="119"/>
      <c r="C15" s="258" t="s">
        <v>106</v>
      </c>
      <c r="E15" s="113">
        <v>62.820329277022189</v>
      </c>
      <c r="F15" s="115">
        <v>4388</v>
      </c>
      <c r="G15" s="114">
        <v>4527</v>
      </c>
      <c r="H15" s="114">
        <v>4719</v>
      </c>
      <c r="I15" s="114">
        <v>4375</v>
      </c>
      <c r="J15" s="140">
        <v>4450</v>
      </c>
      <c r="K15" s="114">
        <v>-62</v>
      </c>
      <c r="L15" s="116">
        <v>-1.3932584269662922</v>
      </c>
    </row>
    <row r="16" spans="1:17" s="110" customFormat="1" ht="15" customHeight="1" x14ac:dyDescent="0.2">
      <c r="A16" s="120"/>
      <c r="B16" s="119"/>
      <c r="C16" s="258" t="s">
        <v>107</v>
      </c>
      <c r="E16" s="113">
        <v>37.179670722977811</v>
      </c>
      <c r="F16" s="115">
        <v>2597</v>
      </c>
      <c r="G16" s="114">
        <v>2694</v>
      </c>
      <c r="H16" s="114">
        <v>2772</v>
      </c>
      <c r="I16" s="114">
        <v>2583</v>
      </c>
      <c r="J16" s="140">
        <v>2629</v>
      </c>
      <c r="K16" s="114">
        <v>-32</v>
      </c>
      <c r="L16" s="116">
        <v>-1.2171928489920121</v>
      </c>
    </row>
    <row r="17" spans="1:12" s="110" customFormat="1" ht="15" customHeight="1" x14ac:dyDescent="0.2">
      <c r="A17" s="120"/>
      <c r="B17" s="121" t="s">
        <v>109</v>
      </c>
      <c r="C17" s="258"/>
      <c r="E17" s="113">
        <v>66.61816120192762</v>
      </c>
      <c r="F17" s="115">
        <v>35251</v>
      </c>
      <c r="G17" s="114">
        <v>35135</v>
      </c>
      <c r="H17" s="114">
        <v>35423</v>
      </c>
      <c r="I17" s="114">
        <v>35208</v>
      </c>
      <c r="J17" s="140">
        <v>34936</v>
      </c>
      <c r="K17" s="114">
        <v>315</v>
      </c>
      <c r="L17" s="116">
        <v>0.90164872910464855</v>
      </c>
    </row>
    <row r="18" spans="1:12" s="110" customFormat="1" ht="15" customHeight="1" x14ac:dyDescent="0.2">
      <c r="A18" s="120"/>
      <c r="B18" s="119"/>
      <c r="C18" s="258" t="s">
        <v>106</v>
      </c>
      <c r="E18" s="113">
        <v>60.716008056509033</v>
      </c>
      <c r="F18" s="115">
        <v>21403</v>
      </c>
      <c r="G18" s="114">
        <v>21403</v>
      </c>
      <c r="H18" s="114">
        <v>21696</v>
      </c>
      <c r="I18" s="114">
        <v>21604</v>
      </c>
      <c r="J18" s="140">
        <v>21423</v>
      </c>
      <c r="K18" s="114">
        <v>-20</v>
      </c>
      <c r="L18" s="116">
        <v>-9.3357606310974187E-2</v>
      </c>
    </row>
    <row r="19" spans="1:12" s="110" customFormat="1" ht="15" customHeight="1" x14ac:dyDescent="0.2">
      <c r="A19" s="120"/>
      <c r="B19" s="119"/>
      <c r="C19" s="258" t="s">
        <v>107</v>
      </c>
      <c r="E19" s="113">
        <v>39.283991943490967</v>
      </c>
      <c r="F19" s="115">
        <v>13848</v>
      </c>
      <c r="G19" s="114">
        <v>13732</v>
      </c>
      <c r="H19" s="114">
        <v>13727</v>
      </c>
      <c r="I19" s="114">
        <v>13604</v>
      </c>
      <c r="J19" s="140">
        <v>13513</v>
      </c>
      <c r="K19" s="114">
        <v>335</v>
      </c>
      <c r="L19" s="116">
        <v>2.4790942055798122</v>
      </c>
    </row>
    <row r="20" spans="1:12" s="110" customFormat="1" ht="15" customHeight="1" x14ac:dyDescent="0.2">
      <c r="A20" s="120"/>
      <c r="B20" s="121" t="s">
        <v>110</v>
      </c>
      <c r="C20" s="258"/>
      <c r="E20" s="113">
        <v>18.873665312293301</v>
      </c>
      <c r="F20" s="115">
        <v>9987</v>
      </c>
      <c r="G20" s="114">
        <v>9836</v>
      </c>
      <c r="H20" s="114">
        <v>9830</v>
      </c>
      <c r="I20" s="114">
        <v>9627</v>
      </c>
      <c r="J20" s="140">
        <v>9375</v>
      </c>
      <c r="K20" s="114">
        <v>612</v>
      </c>
      <c r="L20" s="116">
        <v>6.5279999999999996</v>
      </c>
    </row>
    <row r="21" spans="1:12" s="110" customFormat="1" ht="15" customHeight="1" x14ac:dyDescent="0.2">
      <c r="A21" s="120"/>
      <c r="B21" s="119"/>
      <c r="C21" s="258" t="s">
        <v>106</v>
      </c>
      <c r="E21" s="113">
        <v>56.14298588164614</v>
      </c>
      <c r="F21" s="115">
        <v>5607</v>
      </c>
      <c r="G21" s="114">
        <v>5533</v>
      </c>
      <c r="H21" s="114">
        <v>5564</v>
      </c>
      <c r="I21" s="114">
        <v>5425</v>
      </c>
      <c r="J21" s="140">
        <v>5273</v>
      </c>
      <c r="K21" s="114">
        <v>334</v>
      </c>
      <c r="L21" s="116">
        <v>6.3341551299070735</v>
      </c>
    </row>
    <row r="22" spans="1:12" s="110" customFormat="1" ht="15" customHeight="1" x14ac:dyDescent="0.2">
      <c r="A22" s="120"/>
      <c r="B22" s="119"/>
      <c r="C22" s="258" t="s">
        <v>107</v>
      </c>
      <c r="E22" s="113">
        <v>43.85701411835386</v>
      </c>
      <c r="F22" s="115">
        <v>4380</v>
      </c>
      <c r="G22" s="114">
        <v>4303</v>
      </c>
      <c r="H22" s="114">
        <v>4266</v>
      </c>
      <c r="I22" s="114">
        <v>4202</v>
      </c>
      <c r="J22" s="140">
        <v>4102</v>
      </c>
      <c r="K22" s="114">
        <v>278</v>
      </c>
      <c r="L22" s="116">
        <v>6.7771818625060947</v>
      </c>
    </row>
    <row r="23" spans="1:12" s="110" customFormat="1" ht="15" customHeight="1" x14ac:dyDescent="0.2">
      <c r="A23" s="120"/>
      <c r="B23" s="121" t="s">
        <v>111</v>
      </c>
      <c r="C23" s="258"/>
      <c r="E23" s="113">
        <v>1.307757724652745</v>
      </c>
      <c r="F23" s="115">
        <v>692</v>
      </c>
      <c r="G23" s="114">
        <v>672</v>
      </c>
      <c r="H23" s="114">
        <v>671</v>
      </c>
      <c r="I23" s="114">
        <v>640</v>
      </c>
      <c r="J23" s="140">
        <v>601</v>
      </c>
      <c r="K23" s="114">
        <v>91</v>
      </c>
      <c r="L23" s="116">
        <v>15.141430948419302</v>
      </c>
    </row>
    <row r="24" spans="1:12" s="110" customFormat="1" ht="15" customHeight="1" x14ac:dyDescent="0.2">
      <c r="A24" s="120"/>
      <c r="B24" s="119"/>
      <c r="C24" s="258" t="s">
        <v>106</v>
      </c>
      <c r="E24" s="113">
        <v>60.693641618497111</v>
      </c>
      <c r="F24" s="115">
        <v>420</v>
      </c>
      <c r="G24" s="114">
        <v>419</v>
      </c>
      <c r="H24" s="114">
        <v>413</v>
      </c>
      <c r="I24" s="114">
        <v>397</v>
      </c>
      <c r="J24" s="140">
        <v>369</v>
      </c>
      <c r="K24" s="114">
        <v>51</v>
      </c>
      <c r="L24" s="116">
        <v>13.821138211382113</v>
      </c>
    </row>
    <row r="25" spans="1:12" s="110" customFormat="1" ht="15" customHeight="1" x14ac:dyDescent="0.2">
      <c r="A25" s="120"/>
      <c r="B25" s="119"/>
      <c r="C25" s="258" t="s">
        <v>107</v>
      </c>
      <c r="E25" s="113">
        <v>39.306358381502889</v>
      </c>
      <c r="F25" s="115">
        <v>272</v>
      </c>
      <c r="G25" s="114">
        <v>253</v>
      </c>
      <c r="H25" s="114">
        <v>258</v>
      </c>
      <c r="I25" s="114">
        <v>243</v>
      </c>
      <c r="J25" s="140">
        <v>232</v>
      </c>
      <c r="K25" s="114">
        <v>40</v>
      </c>
      <c r="L25" s="116">
        <v>17.241379310344829</v>
      </c>
    </row>
    <row r="26" spans="1:12" s="110" customFormat="1" ht="15" customHeight="1" x14ac:dyDescent="0.2">
      <c r="A26" s="120"/>
      <c r="C26" s="121" t="s">
        <v>187</v>
      </c>
      <c r="D26" s="110" t="s">
        <v>188</v>
      </c>
      <c r="E26" s="113">
        <v>0.29670225833884534</v>
      </c>
      <c r="F26" s="115">
        <v>157</v>
      </c>
      <c r="G26" s="114">
        <v>141</v>
      </c>
      <c r="H26" s="114">
        <v>150</v>
      </c>
      <c r="I26" s="114">
        <v>142</v>
      </c>
      <c r="J26" s="140">
        <v>118</v>
      </c>
      <c r="K26" s="114">
        <v>39</v>
      </c>
      <c r="L26" s="116">
        <v>33.050847457627121</v>
      </c>
    </row>
    <row r="27" spans="1:12" s="110" customFormat="1" ht="15" customHeight="1" x14ac:dyDescent="0.2">
      <c r="A27" s="120"/>
      <c r="B27" s="119"/>
      <c r="D27" s="259" t="s">
        <v>106</v>
      </c>
      <c r="E27" s="113">
        <v>54.140127388535035</v>
      </c>
      <c r="F27" s="115">
        <v>85</v>
      </c>
      <c r="G27" s="114">
        <v>83</v>
      </c>
      <c r="H27" s="114">
        <v>84</v>
      </c>
      <c r="I27" s="114">
        <v>85</v>
      </c>
      <c r="J27" s="140">
        <v>71</v>
      </c>
      <c r="K27" s="114">
        <v>14</v>
      </c>
      <c r="L27" s="116">
        <v>19.718309859154928</v>
      </c>
    </row>
    <row r="28" spans="1:12" s="110" customFormat="1" ht="15" customHeight="1" x14ac:dyDescent="0.2">
      <c r="A28" s="120"/>
      <c r="B28" s="119"/>
      <c r="D28" s="259" t="s">
        <v>107</v>
      </c>
      <c r="E28" s="113">
        <v>45.859872611464965</v>
      </c>
      <c r="F28" s="115">
        <v>72</v>
      </c>
      <c r="G28" s="114">
        <v>58</v>
      </c>
      <c r="H28" s="114">
        <v>66</v>
      </c>
      <c r="I28" s="114">
        <v>57</v>
      </c>
      <c r="J28" s="140">
        <v>47</v>
      </c>
      <c r="K28" s="114">
        <v>25</v>
      </c>
      <c r="L28" s="116">
        <v>53.191489361702125</v>
      </c>
    </row>
    <row r="29" spans="1:12" s="110" customFormat="1" ht="24.95" customHeight="1" x14ac:dyDescent="0.2">
      <c r="A29" s="604" t="s">
        <v>189</v>
      </c>
      <c r="B29" s="605"/>
      <c r="C29" s="605"/>
      <c r="D29" s="606"/>
      <c r="E29" s="113">
        <v>87.479920627421336</v>
      </c>
      <c r="F29" s="115">
        <v>46290</v>
      </c>
      <c r="G29" s="114">
        <v>46410</v>
      </c>
      <c r="H29" s="114">
        <v>46812</v>
      </c>
      <c r="I29" s="114">
        <v>46009</v>
      </c>
      <c r="J29" s="140">
        <v>45848</v>
      </c>
      <c r="K29" s="114">
        <v>442</v>
      </c>
      <c r="L29" s="116">
        <v>0.9640551387192462</v>
      </c>
    </row>
    <row r="30" spans="1:12" s="110" customFormat="1" ht="15" customHeight="1" x14ac:dyDescent="0.2">
      <c r="A30" s="120"/>
      <c r="B30" s="119"/>
      <c r="C30" s="258" t="s">
        <v>106</v>
      </c>
      <c r="E30" s="113">
        <v>58.684381075826309</v>
      </c>
      <c r="F30" s="115">
        <v>27165</v>
      </c>
      <c r="G30" s="114">
        <v>27341</v>
      </c>
      <c r="H30" s="114">
        <v>27684</v>
      </c>
      <c r="I30" s="114">
        <v>27208</v>
      </c>
      <c r="J30" s="140">
        <v>27120</v>
      </c>
      <c r="K30" s="114">
        <v>45</v>
      </c>
      <c r="L30" s="116">
        <v>0.16592920353982302</v>
      </c>
    </row>
    <row r="31" spans="1:12" s="110" customFormat="1" ht="15" customHeight="1" x14ac:dyDescent="0.2">
      <c r="A31" s="120"/>
      <c r="B31" s="119"/>
      <c r="C31" s="258" t="s">
        <v>107</v>
      </c>
      <c r="E31" s="113">
        <v>41.315618924173691</v>
      </c>
      <c r="F31" s="115">
        <v>19125</v>
      </c>
      <c r="G31" s="114">
        <v>19069</v>
      </c>
      <c r="H31" s="114">
        <v>19128</v>
      </c>
      <c r="I31" s="114">
        <v>18801</v>
      </c>
      <c r="J31" s="140">
        <v>18728</v>
      </c>
      <c r="K31" s="114">
        <v>397</v>
      </c>
      <c r="L31" s="116">
        <v>2.1198205894916704</v>
      </c>
    </row>
    <row r="32" spans="1:12" s="110" customFormat="1" ht="15" customHeight="1" x14ac:dyDescent="0.2">
      <c r="A32" s="120"/>
      <c r="B32" s="119" t="s">
        <v>117</v>
      </c>
      <c r="C32" s="258"/>
      <c r="E32" s="113">
        <v>12.504960786166494</v>
      </c>
      <c r="F32" s="115">
        <v>6617</v>
      </c>
      <c r="G32" s="114">
        <v>6448</v>
      </c>
      <c r="H32" s="114">
        <v>6597</v>
      </c>
      <c r="I32" s="114">
        <v>6417</v>
      </c>
      <c r="J32" s="140">
        <v>6134</v>
      </c>
      <c r="K32" s="114">
        <v>483</v>
      </c>
      <c r="L32" s="116">
        <v>7.8741441147701341</v>
      </c>
    </row>
    <row r="33" spans="1:12" s="110" customFormat="1" ht="15" customHeight="1" x14ac:dyDescent="0.2">
      <c r="A33" s="120"/>
      <c r="B33" s="119"/>
      <c r="C33" s="258" t="s">
        <v>106</v>
      </c>
      <c r="E33" s="113">
        <v>70.213087501889078</v>
      </c>
      <c r="F33" s="115">
        <v>4646</v>
      </c>
      <c r="G33" s="114">
        <v>4536</v>
      </c>
      <c r="H33" s="114">
        <v>4703</v>
      </c>
      <c r="I33" s="114">
        <v>4589</v>
      </c>
      <c r="J33" s="140">
        <v>4389</v>
      </c>
      <c r="K33" s="114">
        <v>257</v>
      </c>
      <c r="L33" s="116">
        <v>5.8555479608111183</v>
      </c>
    </row>
    <row r="34" spans="1:12" s="110" customFormat="1" ht="15" customHeight="1" x14ac:dyDescent="0.2">
      <c r="A34" s="120"/>
      <c r="B34" s="119"/>
      <c r="C34" s="258" t="s">
        <v>107</v>
      </c>
      <c r="E34" s="113">
        <v>29.786912498110926</v>
      </c>
      <c r="F34" s="115">
        <v>1971</v>
      </c>
      <c r="G34" s="114">
        <v>1912</v>
      </c>
      <c r="H34" s="114">
        <v>1894</v>
      </c>
      <c r="I34" s="114">
        <v>1828</v>
      </c>
      <c r="J34" s="140">
        <v>1745</v>
      </c>
      <c r="K34" s="114">
        <v>226</v>
      </c>
      <c r="L34" s="116">
        <v>12.951289398280803</v>
      </c>
    </row>
    <row r="35" spans="1:12" s="110" customFormat="1" ht="24.95" customHeight="1" x14ac:dyDescent="0.2">
      <c r="A35" s="604" t="s">
        <v>190</v>
      </c>
      <c r="B35" s="605"/>
      <c r="C35" s="605"/>
      <c r="D35" s="606"/>
      <c r="E35" s="113">
        <v>74.617783237267318</v>
      </c>
      <c r="F35" s="115">
        <v>39484</v>
      </c>
      <c r="G35" s="114">
        <v>39583</v>
      </c>
      <c r="H35" s="114">
        <v>40151</v>
      </c>
      <c r="I35" s="114">
        <v>39464</v>
      </c>
      <c r="J35" s="140">
        <v>39234</v>
      </c>
      <c r="K35" s="114">
        <v>250</v>
      </c>
      <c r="L35" s="116">
        <v>0.63720242646684</v>
      </c>
    </row>
    <row r="36" spans="1:12" s="110" customFormat="1" ht="15" customHeight="1" x14ac:dyDescent="0.2">
      <c r="A36" s="120"/>
      <c r="B36" s="119"/>
      <c r="C36" s="258" t="s">
        <v>106</v>
      </c>
      <c r="E36" s="113">
        <v>74.921487184682405</v>
      </c>
      <c r="F36" s="115">
        <v>29582</v>
      </c>
      <c r="G36" s="114">
        <v>29696</v>
      </c>
      <c r="H36" s="114">
        <v>30179</v>
      </c>
      <c r="I36" s="114">
        <v>29728</v>
      </c>
      <c r="J36" s="140">
        <v>29510</v>
      </c>
      <c r="K36" s="114">
        <v>72</v>
      </c>
      <c r="L36" s="116">
        <v>0.24398508980006778</v>
      </c>
    </row>
    <row r="37" spans="1:12" s="110" customFormat="1" ht="15" customHeight="1" x14ac:dyDescent="0.2">
      <c r="A37" s="120"/>
      <c r="B37" s="119"/>
      <c r="C37" s="258" t="s">
        <v>107</v>
      </c>
      <c r="E37" s="113">
        <v>25.078512815317598</v>
      </c>
      <c r="F37" s="115">
        <v>9902</v>
      </c>
      <c r="G37" s="114">
        <v>9887</v>
      </c>
      <c r="H37" s="114">
        <v>9972</v>
      </c>
      <c r="I37" s="114">
        <v>9736</v>
      </c>
      <c r="J37" s="140">
        <v>9724</v>
      </c>
      <c r="K37" s="114">
        <v>178</v>
      </c>
      <c r="L37" s="116">
        <v>1.8305224187577129</v>
      </c>
    </row>
    <row r="38" spans="1:12" s="110" customFormat="1" ht="15" customHeight="1" x14ac:dyDescent="0.2">
      <c r="A38" s="120"/>
      <c r="B38" s="119" t="s">
        <v>182</v>
      </c>
      <c r="C38" s="258"/>
      <c r="E38" s="113">
        <v>25.382216762732686</v>
      </c>
      <c r="F38" s="115">
        <v>13431</v>
      </c>
      <c r="G38" s="114">
        <v>13281</v>
      </c>
      <c r="H38" s="114">
        <v>13264</v>
      </c>
      <c r="I38" s="114">
        <v>12969</v>
      </c>
      <c r="J38" s="140">
        <v>12757</v>
      </c>
      <c r="K38" s="114">
        <v>674</v>
      </c>
      <c r="L38" s="116">
        <v>5.2833738339735046</v>
      </c>
    </row>
    <row r="39" spans="1:12" s="110" customFormat="1" ht="15" customHeight="1" x14ac:dyDescent="0.2">
      <c r="A39" s="120"/>
      <c r="B39" s="119"/>
      <c r="C39" s="258" t="s">
        <v>106</v>
      </c>
      <c r="E39" s="113">
        <v>16.648053011689374</v>
      </c>
      <c r="F39" s="115">
        <v>2236</v>
      </c>
      <c r="G39" s="114">
        <v>2186</v>
      </c>
      <c r="H39" s="114">
        <v>2213</v>
      </c>
      <c r="I39" s="114">
        <v>2073</v>
      </c>
      <c r="J39" s="140">
        <v>2005</v>
      </c>
      <c r="K39" s="114">
        <v>231</v>
      </c>
      <c r="L39" s="116">
        <v>11.521197007481296</v>
      </c>
    </row>
    <row r="40" spans="1:12" s="110" customFormat="1" ht="15" customHeight="1" x14ac:dyDescent="0.2">
      <c r="A40" s="120"/>
      <c r="B40" s="119"/>
      <c r="C40" s="258" t="s">
        <v>107</v>
      </c>
      <c r="E40" s="113">
        <v>83.35194698831063</v>
      </c>
      <c r="F40" s="115">
        <v>11195</v>
      </c>
      <c r="G40" s="114">
        <v>11095</v>
      </c>
      <c r="H40" s="114">
        <v>11051</v>
      </c>
      <c r="I40" s="114">
        <v>10896</v>
      </c>
      <c r="J40" s="140">
        <v>10752</v>
      </c>
      <c r="K40" s="114">
        <v>443</v>
      </c>
      <c r="L40" s="116">
        <v>4.1201636904761907</v>
      </c>
    </row>
    <row r="41" spans="1:12" s="110" customFormat="1" ht="24.75" customHeight="1" x14ac:dyDescent="0.2">
      <c r="A41" s="604" t="s">
        <v>517</v>
      </c>
      <c r="B41" s="605"/>
      <c r="C41" s="605"/>
      <c r="D41" s="606"/>
      <c r="E41" s="113">
        <v>5.319852593782481</v>
      </c>
      <c r="F41" s="115">
        <v>2815</v>
      </c>
      <c r="G41" s="114">
        <v>3150</v>
      </c>
      <c r="H41" s="114">
        <v>3145</v>
      </c>
      <c r="I41" s="114">
        <v>2758</v>
      </c>
      <c r="J41" s="140">
        <v>2822</v>
      </c>
      <c r="K41" s="114">
        <v>-7</v>
      </c>
      <c r="L41" s="116">
        <v>-0.24805102763997164</v>
      </c>
    </row>
    <row r="42" spans="1:12" s="110" customFormat="1" ht="15" customHeight="1" x14ac:dyDescent="0.2">
      <c r="A42" s="120"/>
      <c r="B42" s="119"/>
      <c r="C42" s="258" t="s">
        <v>106</v>
      </c>
      <c r="E42" s="113">
        <v>66.500888099467147</v>
      </c>
      <c r="F42" s="115">
        <v>1872</v>
      </c>
      <c r="G42" s="114">
        <v>2090</v>
      </c>
      <c r="H42" s="114">
        <v>2085</v>
      </c>
      <c r="I42" s="114">
        <v>1774</v>
      </c>
      <c r="J42" s="140">
        <v>1819</v>
      </c>
      <c r="K42" s="114">
        <v>53</v>
      </c>
      <c r="L42" s="116">
        <v>2.9136888400219902</v>
      </c>
    </row>
    <row r="43" spans="1:12" s="110" customFormat="1" ht="15" customHeight="1" x14ac:dyDescent="0.2">
      <c r="A43" s="123"/>
      <c r="B43" s="124"/>
      <c r="C43" s="260" t="s">
        <v>107</v>
      </c>
      <c r="D43" s="261"/>
      <c r="E43" s="125">
        <v>33.49911190053286</v>
      </c>
      <c r="F43" s="143">
        <v>943</v>
      </c>
      <c r="G43" s="144">
        <v>1060</v>
      </c>
      <c r="H43" s="144">
        <v>1060</v>
      </c>
      <c r="I43" s="144">
        <v>984</v>
      </c>
      <c r="J43" s="145">
        <v>1003</v>
      </c>
      <c r="K43" s="144">
        <v>-60</v>
      </c>
      <c r="L43" s="146">
        <v>-5.9820538384845463</v>
      </c>
    </row>
    <row r="44" spans="1:12" s="110" customFormat="1" ht="45.75" customHeight="1" x14ac:dyDescent="0.2">
      <c r="A44" s="604" t="s">
        <v>191</v>
      </c>
      <c r="B44" s="605"/>
      <c r="C44" s="605"/>
      <c r="D44" s="606"/>
      <c r="E44" s="113">
        <v>0.72569214778418223</v>
      </c>
      <c r="F44" s="115">
        <v>384</v>
      </c>
      <c r="G44" s="114">
        <v>381</v>
      </c>
      <c r="H44" s="114">
        <v>382</v>
      </c>
      <c r="I44" s="114">
        <v>366</v>
      </c>
      <c r="J44" s="140">
        <v>368</v>
      </c>
      <c r="K44" s="114">
        <v>16</v>
      </c>
      <c r="L44" s="116">
        <v>4.3478260869565215</v>
      </c>
    </row>
    <row r="45" spans="1:12" s="110" customFormat="1" ht="15" customHeight="1" x14ac:dyDescent="0.2">
      <c r="A45" s="120"/>
      <c r="B45" s="119"/>
      <c r="C45" s="258" t="s">
        <v>106</v>
      </c>
      <c r="E45" s="113">
        <v>52.34375</v>
      </c>
      <c r="F45" s="115">
        <v>201</v>
      </c>
      <c r="G45" s="114">
        <v>197</v>
      </c>
      <c r="H45" s="114">
        <v>199</v>
      </c>
      <c r="I45" s="114">
        <v>189</v>
      </c>
      <c r="J45" s="140">
        <v>188</v>
      </c>
      <c r="K45" s="114">
        <v>13</v>
      </c>
      <c r="L45" s="116">
        <v>6.9148936170212769</v>
      </c>
    </row>
    <row r="46" spans="1:12" s="110" customFormat="1" ht="15" customHeight="1" x14ac:dyDescent="0.2">
      <c r="A46" s="123"/>
      <c r="B46" s="124"/>
      <c r="C46" s="260" t="s">
        <v>107</v>
      </c>
      <c r="D46" s="261"/>
      <c r="E46" s="125">
        <v>47.65625</v>
      </c>
      <c r="F46" s="143">
        <v>183</v>
      </c>
      <c r="G46" s="144">
        <v>184</v>
      </c>
      <c r="H46" s="144">
        <v>183</v>
      </c>
      <c r="I46" s="144">
        <v>177</v>
      </c>
      <c r="J46" s="145">
        <v>180</v>
      </c>
      <c r="K46" s="144">
        <v>3</v>
      </c>
      <c r="L46" s="146">
        <v>1.6666666666666667</v>
      </c>
    </row>
    <row r="47" spans="1:12" s="110" customFormat="1" ht="39" customHeight="1" x14ac:dyDescent="0.2">
      <c r="A47" s="604" t="s">
        <v>518</v>
      </c>
      <c r="B47" s="607"/>
      <c r="C47" s="607"/>
      <c r="D47" s="608"/>
      <c r="E47" s="113">
        <v>6.9923462156288391E-2</v>
      </c>
      <c r="F47" s="115">
        <v>37</v>
      </c>
      <c r="G47" s="114">
        <v>45</v>
      </c>
      <c r="H47" s="114">
        <v>44</v>
      </c>
      <c r="I47" s="114">
        <v>42</v>
      </c>
      <c r="J47" s="140">
        <v>44</v>
      </c>
      <c r="K47" s="114">
        <v>-7</v>
      </c>
      <c r="L47" s="116">
        <v>-15.909090909090908</v>
      </c>
    </row>
    <row r="48" spans="1:12" s="110" customFormat="1" ht="15" customHeight="1" x14ac:dyDescent="0.2">
      <c r="A48" s="120"/>
      <c r="B48" s="119"/>
      <c r="C48" s="258" t="s">
        <v>106</v>
      </c>
      <c r="E48" s="113">
        <v>27.027027027027028</v>
      </c>
      <c r="F48" s="115">
        <v>10</v>
      </c>
      <c r="G48" s="114">
        <v>13</v>
      </c>
      <c r="H48" s="114">
        <v>10</v>
      </c>
      <c r="I48" s="114">
        <v>11</v>
      </c>
      <c r="J48" s="140">
        <v>13</v>
      </c>
      <c r="K48" s="114">
        <v>-3</v>
      </c>
      <c r="L48" s="116">
        <v>-23.076923076923077</v>
      </c>
    </row>
    <row r="49" spans="1:12" s="110" customFormat="1" ht="15" customHeight="1" x14ac:dyDescent="0.2">
      <c r="A49" s="123"/>
      <c r="B49" s="124"/>
      <c r="C49" s="260" t="s">
        <v>107</v>
      </c>
      <c r="D49" s="261"/>
      <c r="E49" s="125">
        <v>72.972972972972968</v>
      </c>
      <c r="F49" s="143">
        <v>27</v>
      </c>
      <c r="G49" s="144">
        <v>32</v>
      </c>
      <c r="H49" s="144">
        <v>34</v>
      </c>
      <c r="I49" s="144">
        <v>31</v>
      </c>
      <c r="J49" s="145">
        <v>31</v>
      </c>
      <c r="K49" s="144">
        <v>-4</v>
      </c>
      <c r="L49" s="146">
        <v>-12.903225806451612</v>
      </c>
    </row>
    <row r="50" spans="1:12" s="110" customFormat="1" ht="24.95" customHeight="1" x14ac:dyDescent="0.2">
      <c r="A50" s="609" t="s">
        <v>192</v>
      </c>
      <c r="B50" s="610"/>
      <c r="C50" s="610"/>
      <c r="D50" s="611"/>
      <c r="E50" s="262">
        <v>11.252007937257867</v>
      </c>
      <c r="F50" s="263">
        <v>5954</v>
      </c>
      <c r="G50" s="264">
        <v>6203</v>
      </c>
      <c r="H50" s="264">
        <v>6411</v>
      </c>
      <c r="I50" s="264">
        <v>5783</v>
      </c>
      <c r="J50" s="265">
        <v>5873</v>
      </c>
      <c r="K50" s="263">
        <v>81</v>
      </c>
      <c r="L50" s="266">
        <v>1.3791929167376129</v>
      </c>
    </row>
    <row r="51" spans="1:12" s="110" customFormat="1" ht="15" customHeight="1" x14ac:dyDescent="0.2">
      <c r="A51" s="120"/>
      <c r="B51" s="119"/>
      <c r="C51" s="258" t="s">
        <v>106</v>
      </c>
      <c r="E51" s="113">
        <v>60.026872690628146</v>
      </c>
      <c r="F51" s="115">
        <v>3574</v>
      </c>
      <c r="G51" s="114">
        <v>3727</v>
      </c>
      <c r="H51" s="114">
        <v>3914</v>
      </c>
      <c r="I51" s="114">
        <v>3476</v>
      </c>
      <c r="J51" s="140">
        <v>3535</v>
      </c>
      <c r="K51" s="114">
        <v>39</v>
      </c>
      <c r="L51" s="116">
        <v>1.1032531824611032</v>
      </c>
    </row>
    <row r="52" spans="1:12" s="110" customFormat="1" ht="15" customHeight="1" x14ac:dyDescent="0.2">
      <c r="A52" s="120"/>
      <c r="B52" s="119"/>
      <c r="C52" s="258" t="s">
        <v>107</v>
      </c>
      <c r="E52" s="113">
        <v>39.973127309371854</v>
      </c>
      <c r="F52" s="115">
        <v>2380</v>
      </c>
      <c r="G52" s="114">
        <v>2476</v>
      </c>
      <c r="H52" s="114">
        <v>2497</v>
      </c>
      <c r="I52" s="114">
        <v>2307</v>
      </c>
      <c r="J52" s="140">
        <v>2338</v>
      </c>
      <c r="K52" s="114">
        <v>42</v>
      </c>
      <c r="L52" s="116">
        <v>1.7964071856287425</v>
      </c>
    </row>
    <row r="53" spans="1:12" s="110" customFormat="1" ht="15" customHeight="1" x14ac:dyDescent="0.2">
      <c r="A53" s="120"/>
      <c r="B53" s="119"/>
      <c r="C53" s="258" t="s">
        <v>187</v>
      </c>
      <c r="D53" s="110" t="s">
        <v>193</v>
      </c>
      <c r="E53" s="113">
        <v>35.774269398723547</v>
      </c>
      <c r="F53" s="115">
        <v>2130</v>
      </c>
      <c r="G53" s="114">
        <v>2418</v>
      </c>
      <c r="H53" s="114">
        <v>2548</v>
      </c>
      <c r="I53" s="114">
        <v>1961</v>
      </c>
      <c r="J53" s="140">
        <v>2111</v>
      </c>
      <c r="K53" s="114">
        <v>19</v>
      </c>
      <c r="L53" s="116">
        <v>0.90004737091425868</v>
      </c>
    </row>
    <row r="54" spans="1:12" s="110" customFormat="1" ht="15" customHeight="1" x14ac:dyDescent="0.2">
      <c r="A54" s="120"/>
      <c r="B54" s="119"/>
      <c r="D54" s="267" t="s">
        <v>194</v>
      </c>
      <c r="E54" s="113">
        <v>68.450704225352112</v>
      </c>
      <c r="F54" s="115">
        <v>1458</v>
      </c>
      <c r="G54" s="114">
        <v>1636</v>
      </c>
      <c r="H54" s="114">
        <v>1756</v>
      </c>
      <c r="I54" s="114">
        <v>1319</v>
      </c>
      <c r="J54" s="140">
        <v>1422</v>
      </c>
      <c r="K54" s="114">
        <v>36</v>
      </c>
      <c r="L54" s="116">
        <v>2.5316455696202533</v>
      </c>
    </row>
    <row r="55" spans="1:12" s="110" customFormat="1" ht="15" customHeight="1" x14ac:dyDescent="0.2">
      <c r="A55" s="120"/>
      <c r="B55" s="119"/>
      <c r="D55" s="267" t="s">
        <v>195</v>
      </c>
      <c r="E55" s="113">
        <v>31.549295774647888</v>
      </c>
      <c r="F55" s="115">
        <v>672</v>
      </c>
      <c r="G55" s="114">
        <v>782</v>
      </c>
      <c r="H55" s="114">
        <v>792</v>
      </c>
      <c r="I55" s="114">
        <v>642</v>
      </c>
      <c r="J55" s="140">
        <v>689</v>
      </c>
      <c r="K55" s="114">
        <v>-17</v>
      </c>
      <c r="L55" s="116">
        <v>-2.467343976777939</v>
      </c>
    </row>
    <row r="56" spans="1:12" s="110" customFormat="1" ht="15" customHeight="1" x14ac:dyDescent="0.2">
      <c r="A56" s="120"/>
      <c r="B56" s="119" t="s">
        <v>196</v>
      </c>
      <c r="C56" s="258"/>
      <c r="E56" s="113">
        <v>72.669375413398853</v>
      </c>
      <c r="F56" s="115">
        <v>38453</v>
      </c>
      <c r="G56" s="114">
        <v>38251</v>
      </c>
      <c r="H56" s="114">
        <v>38446</v>
      </c>
      <c r="I56" s="114">
        <v>38232</v>
      </c>
      <c r="J56" s="140">
        <v>37875</v>
      </c>
      <c r="K56" s="114">
        <v>578</v>
      </c>
      <c r="L56" s="116">
        <v>1.526072607260726</v>
      </c>
    </row>
    <row r="57" spans="1:12" s="110" customFormat="1" ht="15" customHeight="1" x14ac:dyDescent="0.2">
      <c r="A57" s="120"/>
      <c r="B57" s="119"/>
      <c r="C57" s="258" t="s">
        <v>106</v>
      </c>
      <c r="E57" s="113">
        <v>59.795074506540452</v>
      </c>
      <c r="F57" s="115">
        <v>22993</v>
      </c>
      <c r="G57" s="114">
        <v>22932</v>
      </c>
      <c r="H57" s="114">
        <v>23126</v>
      </c>
      <c r="I57" s="114">
        <v>23071</v>
      </c>
      <c r="J57" s="140">
        <v>22839</v>
      </c>
      <c r="K57" s="114">
        <v>154</v>
      </c>
      <c r="L57" s="116">
        <v>0.67428521388852403</v>
      </c>
    </row>
    <row r="58" spans="1:12" s="110" customFormat="1" ht="15" customHeight="1" x14ac:dyDescent="0.2">
      <c r="A58" s="120"/>
      <c r="B58" s="119"/>
      <c r="C58" s="258" t="s">
        <v>107</v>
      </c>
      <c r="E58" s="113">
        <v>40.204925493459548</v>
      </c>
      <c r="F58" s="115">
        <v>15460</v>
      </c>
      <c r="G58" s="114">
        <v>15319</v>
      </c>
      <c r="H58" s="114">
        <v>15320</v>
      </c>
      <c r="I58" s="114">
        <v>15161</v>
      </c>
      <c r="J58" s="140">
        <v>15036</v>
      </c>
      <c r="K58" s="114">
        <v>424</v>
      </c>
      <c r="L58" s="116">
        <v>2.819898909284384</v>
      </c>
    </row>
    <row r="59" spans="1:12" s="110" customFormat="1" ht="15" customHeight="1" x14ac:dyDescent="0.2">
      <c r="A59" s="120"/>
      <c r="B59" s="119"/>
      <c r="C59" s="258" t="s">
        <v>105</v>
      </c>
      <c r="D59" s="110" t="s">
        <v>197</v>
      </c>
      <c r="E59" s="113">
        <v>88.247991054013994</v>
      </c>
      <c r="F59" s="115">
        <v>33934</v>
      </c>
      <c r="G59" s="114">
        <v>33726</v>
      </c>
      <c r="H59" s="114">
        <v>33928</v>
      </c>
      <c r="I59" s="114">
        <v>33791</v>
      </c>
      <c r="J59" s="140">
        <v>33468</v>
      </c>
      <c r="K59" s="114">
        <v>466</v>
      </c>
      <c r="L59" s="116">
        <v>1.3923748057846301</v>
      </c>
    </row>
    <row r="60" spans="1:12" s="110" customFormat="1" ht="15" customHeight="1" x14ac:dyDescent="0.2">
      <c r="A60" s="120"/>
      <c r="B60" s="119"/>
      <c r="C60" s="258"/>
      <c r="D60" s="267" t="s">
        <v>198</v>
      </c>
      <c r="E60" s="113">
        <v>56.78965049802558</v>
      </c>
      <c r="F60" s="115">
        <v>19271</v>
      </c>
      <c r="G60" s="114">
        <v>19182</v>
      </c>
      <c r="H60" s="114">
        <v>19380</v>
      </c>
      <c r="I60" s="114">
        <v>19384</v>
      </c>
      <c r="J60" s="140">
        <v>19181</v>
      </c>
      <c r="K60" s="114">
        <v>90</v>
      </c>
      <c r="L60" s="116">
        <v>0.46921432667744123</v>
      </c>
    </row>
    <row r="61" spans="1:12" s="110" customFormat="1" ht="15" customHeight="1" x14ac:dyDescent="0.2">
      <c r="A61" s="120"/>
      <c r="B61" s="119"/>
      <c r="C61" s="258"/>
      <c r="D61" s="267" t="s">
        <v>199</v>
      </c>
      <c r="E61" s="113">
        <v>43.21034950197442</v>
      </c>
      <c r="F61" s="115">
        <v>14663</v>
      </c>
      <c r="G61" s="114">
        <v>14544</v>
      </c>
      <c r="H61" s="114">
        <v>14548</v>
      </c>
      <c r="I61" s="114">
        <v>14407</v>
      </c>
      <c r="J61" s="140">
        <v>14287</v>
      </c>
      <c r="K61" s="114">
        <v>376</v>
      </c>
      <c r="L61" s="116">
        <v>2.6317631413172813</v>
      </c>
    </row>
    <row r="62" spans="1:12" s="110" customFormat="1" ht="15" customHeight="1" x14ac:dyDescent="0.2">
      <c r="A62" s="120"/>
      <c r="B62" s="119"/>
      <c r="C62" s="258"/>
      <c r="D62" s="258" t="s">
        <v>200</v>
      </c>
      <c r="E62" s="113">
        <v>11.75200894598601</v>
      </c>
      <c r="F62" s="115">
        <v>4519</v>
      </c>
      <c r="G62" s="114">
        <v>4525</v>
      </c>
      <c r="H62" s="114">
        <v>4518</v>
      </c>
      <c r="I62" s="114">
        <v>4441</v>
      </c>
      <c r="J62" s="140">
        <v>4407</v>
      </c>
      <c r="K62" s="114">
        <v>112</v>
      </c>
      <c r="L62" s="116">
        <v>2.5414113909689129</v>
      </c>
    </row>
    <row r="63" spans="1:12" s="110" customFormat="1" ht="15" customHeight="1" x14ac:dyDescent="0.2">
      <c r="A63" s="120"/>
      <c r="B63" s="119"/>
      <c r="C63" s="258"/>
      <c r="D63" s="267" t="s">
        <v>198</v>
      </c>
      <c r="E63" s="113">
        <v>82.363354724496574</v>
      </c>
      <c r="F63" s="115">
        <v>3722</v>
      </c>
      <c r="G63" s="114">
        <v>3750</v>
      </c>
      <c r="H63" s="114">
        <v>3746</v>
      </c>
      <c r="I63" s="114">
        <v>3687</v>
      </c>
      <c r="J63" s="140">
        <v>3658</v>
      </c>
      <c r="K63" s="114">
        <v>64</v>
      </c>
      <c r="L63" s="116">
        <v>1.7495899398578458</v>
      </c>
    </row>
    <row r="64" spans="1:12" s="110" customFormat="1" ht="15" customHeight="1" x14ac:dyDescent="0.2">
      <c r="A64" s="120"/>
      <c r="B64" s="119"/>
      <c r="C64" s="258"/>
      <c r="D64" s="267" t="s">
        <v>199</v>
      </c>
      <c r="E64" s="113">
        <v>17.63664527550343</v>
      </c>
      <c r="F64" s="115">
        <v>797</v>
      </c>
      <c r="G64" s="114">
        <v>775</v>
      </c>
      <c r="H64" s="114">
        <v>772</v>
      </c>
      <c r="I64" s="114">
        <v>754</v>
      </c>
      <c r="J64" s="140">
        <v>749</v>
      </c>
      <c r="K64" s="114">
        <v>48</v>
      </c>
      <c r="L64" s="116">
        <v>6.4085447263017352</v>
      </c>
    </row>
    <row r="65" spans="1:12" s="110" customFormat="1" ht="15" customHeight="1" x14ac:dyDescent="0.2">
      <c r="A65" s="120"/>
      <c r="B65" s="119" t="s">
        <v>201</v>
      </c>
      <c r="C65" s="258"/>
      <c r="E65" s="113">
        <v>9.5738448455069456</v>
      </c>
      <c r="F65" s="115">
        <v>5066</v>
      </c>
      <c r="G65" s="114">
        <v>5028</v>
      </c>
      <c r="H65" s="114">
        <v>5004</v>
      </c>
      <c r="I65" s="114">
        <v>4926</v>
      </c>
      <c r="J65" s="140">
        <v>4809</v>
      </c>
      <c r="K65" s="114">
        <v>257</v>
      </c>
      <c r="L65" s="116">
        <v>5.3441463921813268</v>
      </c>
    </row>
    <row r="66" spans="1:12" s="110" customFormat="1" ht="15" customHeight="1" x14ac:dyDescent="0.2">
      <c r="A66" s="120"/>
      <c r="B66" s="119"/>
      <c r="C66" s="258" t="s">
        <v>106</v>
      </c>
      <c r="E66" s="113">
        <v>60.600078957757603</v>
      </c>
      <c r="F66" s="115">
        <v>3070</v>
      </c>
      <c r="G66" s="114">
        <v>3082</v>
      </c>
      <c r="H66" s="114">
        <v>3072</v>
      </c>
      <c r="I66" s="114">
        <v>3023</v>
      </c>
      <c r="J66" s="140">
        <v>2955</v>
      </c>
      <c r="K66" s="114">
        <v>115</v>
      </c>
      <c r="L66" s="116">
        <v>3.8917089678510997</v>
      </c>
    </row>
    <row r="67" spans="1:12" s="110" customFormat="1" ht="15" customHeight="1" x14ac:dyDescent="0.2">
      <c r="A67" s="120"/>
      <c r="B67" s="119"/>
      <c r="C67" s="258" t="s">
        <v>107</v>
      </c>
      <c r="E67" s="113">
        <v>39.399921042242397</v>
      </c>
      <c r="F67" s="115">
        <v>1996</v>
      </c>
      <c r="G67" s="114">
        <v>1946</v>
      </c>
      <c r="H67" s="114">
        <v>1932</v>
      </c>
      <c r="I67" s="114">
        <v>1903</v>
      </c>
      <c r="J67" s="140">
        <v>1854</v>
      </c>
      <c r="K67" s="114">
        <v>142</v>
      </c>
      <c r="L67" s="116">
        <v>7.6591154261057177</v>
      </c>
    </row>
    <row r="68" spans="1:12" s="110" customFormat="1" ht="15" customHeight="1" x14ac:dyDescent="0.2">
      <c r="A68" s="120"/>
      <c r="B68" s="119"/>
      <c r="C68" s="258" t="s">
        <v>105</v>
      </c>
      <c r="D68" s="110" t="s">
        <v>202</v>
      </c>
      <c r="E68" s="113">
        <v>22.562179234109752</v>
      </c>
      <c r="F68" s="115">
        <v>1143</v>
      </c>
      <c r="G68" s="114">
        <v>1117</v>
      </c>
      <c r="H68" s="114">
        <v>1100</v>
      </c>
      <c r="I68" s="114">
        <v>1068</v>
      </c>
      <c r="J68" s="140">
        <v>1016</v>
      </c>
      <c r="K68" s="114">
        <v>127</v>
      </c>
      <c r="L68" s="116">
        <v>12.5</v>
      </c>
    </row>
    <row r="69" spans="1:12" s="110" customFormat="1" ht="15" customHeight="1" x14ac:dyDescent="0.2">
      <c r="A69" s="120"/>
      <c r="B69" s="119"/>
      <c r="C69" s="258"/>
      <c r="D69" s="267" t="s">
        <v>198</v>
      </c>
      <c r="E69" s="113">
        <v>55.818022747156604</v>
      </c>
      <c r="F69" s="115">
        <v>638</v>
      </c>
      <c r="G69" s="114">
        <v>623</v>
      </c>
      <c r="H69" s="114">
        <v>616</v>
      </c>
      <c r="I69" s="114">
        <v>603</v>
      </c>
      <c r="J69" s="140">
        <v>573</v>
      </c>
      <c r="K69" s="114">
        <v>65</v>
      </c>
      <c r="L69" s="116">
        <v>11.343804537521814</v>
      </c>
    </row>
    <row r="70" spans="1:12" s="110" customFormat="1" ht="15" customHeight="1" x14ac:dyDescent="0.2">
      <c r="A70" s="120"/>
      <c r="B70" s="119"/>
      <c r="C70" s="258"/>
      <c r="D70" s="267" t="s">
        <v>199</v>
      </c>
      <c r="E70" s="113">
        <v>44.181977252843396</v>
      </c>
      <c r="F70" s="115">
        <v>505</v>
      </c>
      <c r="G70" s="114">
        <v>494</v>
      </c>
      <c r="H70" s="114">
        <v>484</v>
      </c>
      <c r="I70" s="114">
        <v>465</v>
      </c>
      <c r="J70" s="140">
        <v>443</v>
      </c>
      <c r="K70" s="114">
        <v>62</v>
      </c>
      <c r="L70" s="116">
        <v>13.995485327313769</v>
      </c>
    </row>
    <row r="71" spans="1:12" s="110" customFormat="1" ht="15" customHeight="1" x14ac:dyDescent="0.2">
      <c r="A71" s="120"/>
      <c r="B71" s="119"/>
      <c r="C71" s="258"/>
      <c r="D71" s="110" t="s">
        <v>203</v>
      </c>
      <c r="E71" s="113">
        <v>71.8515594157126</v>
      </c>
      <c r="F71" s="115">
        <v>3640</v>
      </c>
      <c r="G71" s="114">
        <v>3638</v>
      </c>
      <c r="H71" s="114">
        <v>3631</v>
      </c>
      <c r="I71" s="114">
        <v>3588</v>
      </c>
      <c r="J71" s="140">
        <v>3528</v>
      </c>
      <c r="K71" s="114">
        <v>112</v>
      </c>
      <c r="L71" s="116">
        <v>3.1746031746031744</v>
      </c>
    </row>
    <row r="72" spans="1:12" s="110" customFormat="1" ht="15" customHeight="1" x14ac:dyDescent="0.2">
      <c r="A72" s="120"/>
      <c r="B72" s="119"/>
      <c r="C72" s="258"/>
      <c r="D72" s="267" t="s">
        <v>198</v>
      </c>
      <c r="E72" s="113">
        <v>62.472527472527474</v>
      </c>
      <c r="F72" s="115">
        <v>2274</v>
      </c>
      <c r="G72" s="114">
        <v>2307</v>
      </c>
      <c r="H72" s="114">
        <v>2300</v>
      </c>
      <c r="I72" s="114">
        <v>2271</v>
      </c>
      <c r="J72" s="140">
        <v>2239</v>
      </c>
      <c r="K72" s="114">
        <v>35</v>
      </c>
      <c r="L72" s="116">
        <v>1.5631978561857973</v>
      </c>
    </row>
    <row r="73" spans="1:12" s="110" customFormat="1" ht="15" customHeight="1" x14ac:dyDescent="0.2">
      <c r="A73" s="120"/>
      <c r="B73" s="119"/>
      <c r="C73" s="258"/>
      <c r="D73" s="267" t="s">
        <v>199</v>
      </c>
      <c r="E73" s="113">
        <v>37.527472527472526</v>
      </c>
      <c r="F73" s="115">
        <v>1366</v>
      </c>
      <c r="G73" s="114">
        <v>1331</v>
      </c>
      <c r="H73" s="114">
        <v>1331</v>
      </c>
      <c r="I73" s="114">
        <v>1317</v>
      </c>
      <c r="J73" s="140">
        <v>1289</v>
      </c>
      <c r="K73" s="114">
        <v>77</v>
      </c>
      <c r="L73" s="116">
        <v>5.9736229635376263</v>
      </c>
    </row>
    <row r="74" spans="1:12" s="110" customFormat="1" ht="15" customHeight="1" x14ac:dyDescent="0.2">
      <c r="A74" s="120"/>
      <c r="B74" s="119"/>
      <c r="C74" s="258"/>
      <c r="D74" s="110" t="s">
        <v>204</v>
      </c>
      <c r="E74" s="113">
        <v>5.5862613501776552</v>
      </c>
      <c r="F74" s="115">
        <v>283</v>
      </c>
      <c r="G74" s="114">
        <v>273</v>
      </c>
      <c r="H74" s="114">
        <v>273</v>
      </c>
      <c r="I74" s="114">
        <v>270</v>
      </c>
      <c r="J74" s="140">
        <v>265</v>
      </c>
      <c r="K74" s="114">
        <v>18</v>
      </c>
      <c r="L74" s="116">
        <v>6.7924528301886795</v>
      </c>
    </row>
    <row r="75" spans="1:12" s="110" customFormat="1" ht="15" customHeight="1" x14ac:dyDescent="0.2">
      <c r="A75" s="120"/>
      <c r="B75" s="119"/>
      <c r="C75" s="258"/>
      <c r="D75" s="267" t="s">
        <v>198</v>
      </c>
      <c r="E75" s="113">
        <v>55.830388692579504</v>
      </c>
      <c r="F75" s="115">
        <v>158</v>
      </c>
      <c r="G75" s="114">
        <v>152</v>
      </c>
      <c r="H75" s="114">
        <v>156</v>
      </c>
      <c r="I75" s="114">
        <v>149</v>
      </c>
      <c r="J75" s="140">
        <v>143</v>
      </c>
      <c r="K75" s="114">
        <v>15</v>
      </c>
      <c r="L75" s="116">
        <v>10.48951048951049</v>
      </c>
    </row>
    <row r="76" spans="1:12" s="110" customFormat="1" ht="15" customHeight="1" x14ac:dyDescent="0.2">
      <c r="A76" s="120"/>
      <c r="B76" s="119"/>
      <c r="C76" s="258"/>
      <c r="D76" s="267" t="s">
        <v>199</v>
      </c>
      <c r="E76" s="113">
        <v>44.169611307420496</v>
      </c>
      <c r="F76" s="115">
        <v>125</v>
      </c>
      <c r="G76" s="114">
        <v>121</v>
      </c>
      <c r="H76" s="114">
        <v>117</v>
      </c>
      <c r="I76" s="114">
        <v>121</v>
      </c>
      <c r="J76" s="140">
        <v>122</v>
      </c>
      <c r="K76" s="114">
        <v>3</v>
      </c>
      <c r="L76" s="116">
        <v>2.459016393442623</v>
      </c>
    </row>
    <row r="77" spans="1:12" s="110" customFormat="1" ht="15" customHeight="1" x14ac:dyDescent="0.2">
      <c r="A77" s="534"/>
      <c r="B77" s="119" t="s">
        <v>205</v>
      </c>
      <c r="C77" s="268"/>
      <c r="D77" s="182"/>
      <c r="E77" s="113">
        <v>6.5047718038363413</v>
      </c>
      <c r="F77" s="115">
        <v>3442</v>
      </c>
      <c r="G77" s="114">
        <v>3382</v>
      </c>
      <c r="H77" s="114">
        <v>3554</v>
      </c>
      <c r="I77" s="114">
        <v>3492</v>
      </c>
      <c r="J77" s="140">
        <v>3434</v>
      </c>
      <c r="K77" s="114">
        <v>8</v>
      </c>
      <c r="L77" s="116">
        <v>0.23296447291788003</v>
      </c>
    </row>
    <row r="78" spans="1:12" s="110" customFormat="1" ht="15" customHeight="1" x14ac:dyDescent="0.2">
      <c r="A78" s="120"/>
      <c r="B78" s="119"/>
      <c r="C78" s="268" t="s">
        <v>106</v>
      </c>
      <c r="D78" s="182"/>
      <c r="E78" s="113">
        <v>63.364323067983733</v>
      </c>
      <c r="F78" s="115">
        <v>2181</v>
      </c>
      <c r="G78" s="114">
        <v>2141</v>
      </c>
      <c r="H78" s="114">
        <v>2280</v>
      </c>
      <c r="I78" s="114">
        <v>2231</v>
      </c>
      <c r="J78" s="140">
        <v>2186</v>
      </c>
      <c r="K78" s="114">
        <v>-5</v>
      </c>
      <c r="L78" s="116">
        <v>-0.22872827081427263</v>
      </c>
    </row>
    <row r="79" spans="1:12" s="110" customFormat="1" ht="15" customHeight="1" x14ac:dyDescent="0.2">
      <c r="A79" s="123"/>
      <c r="B79" s="124"/>
      <c r="C79" s="260" t="s">
        <v>107</v>
      </c>
      <c r="D79" s="261"/>
      <c r="E79" s="125">
        <v>36.635676932016267</v>
      </c>
      <c r="F79" s="143">
        <v>1261</v>
      </c>
      <c r="G79" s="144">
        <v>1241</v>
      </c>
      <c r="H79" s="144">
        <v>1274</v>
      </c>
      <c r="I79" s="144">
        <v>1261</v>
      </c>
      <c r="J79" s="145">
        <v>1248</v>
      </c>
      <c r="K79" s="144">
        <v>13</v>
      </c>
      <c r="L79" s="146">
        <v>1.0416666666666667</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86:L86"/>
    <mergeCell ref="A35:D35"/>
    <mergeCell ref="A41:D41"/>
    <mergeCell ref="A44:D44"/>
    <mergeCell ref="A47:D47"/>
    <mergeCell ref="A50:D50"/>
    <mergeCell ref="A85:L85"/>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3" t="s">
        <v>104</v>
      </c>
      <c r="B11" s="614"/>
      <c r="C11" s="285">
        <v>100</v>
      </c>
      <c r="D11" s="115">
        <v>52915</v>
      </c>
      <c r="E11" s="114">
        <v>52864</v>
      </c>
      <c r="F11" s="114">
        <v>53415</v>
      </c>
      <c r="G11" s="114">
        <v>52433</v>
      </c>
      <c r="H11" s="140">
        <v>51991</v>
      </c>
      <c r="I11" s="115">
        <v>924</v>
      </c>
      <c r="J11" s="116">
        <v>1.7772306745398243</v>
      </c>
    </row>
    <row r="12" spans="1:15" s="110" customFormat="1" ht="24.95" customHeight="1" x14ac:dyDescent="0.2">
      <c r="A12" s="193" t="s">
        <v>132</v>
      </c>
      <c r="B12" s="194" t="s">
        <v>133</v>
      </c>
      <c r="C12" s="113">
        <v>1.1660209770386469</v>
      </c>
      <c r="D12" s="115">
        <v>617</v>
      </c>
      <c r="E12" s="114">
        <v>575</v>
      </c>
      <c r="F12" s="114">
        <v>624</v>
      </c>
      <c r="G12" s="114">
        <v>600</v>
      </c>
      <c r="H12" s="140">
        <v>605</v>
      </c>
      <c r="I12" s="115">
        <v>12</v>
      </c>
      <c r="J12" s="116">
        <v>1.9834710743801653</v>
      </c>
    </row>
    <row r="13" spans="1:15" s="110" customFormat="1" ht="24.95" customHeight="1" x14ac:dyDescent="0.2">
      <c r="A13" s="193" t="s">
        <v>134</v>
      </c>
      <c r="B13" s="199" t="s">
        <v>214</v>
      </c>
      <c r="C13" s="113">
        <v>1.0450722857412831</v>
      </c>
      <c r="D13" s="115">
        <v>553</v>
      </c>
      <c r="E13" s="114">
        <v>540</v>
      </c>
      <c r="F13" s="114">
        <v>559</v>
      </c>
      <c r="G13" s="114">
        <v>539</v>
      </c>
      <c r="H13" s="140">
        <v>533</v>
      </c>
      <c r="I13" s="115">
        <v>20</v>
      </c>
      <c r="J13" s="116">
        <v>3.75234521575985</v>
      </c>
    </row>
    <row r="14" spans="1:15" s="287" customFormat="1" ht="24" customHeight="1" x14ac:dyDescent="0.2">
      <c r="A14" s="193" t="s">
        <v>215</v>
      </c>
      <c r="B14" s="199" t="s">
        <v>137</v>
      </c>
      <c r="C14" s="113">
        <v>42.538032693943116</v>
      </c>
      <c r="D14" s="115">
        <v>22509</v>
      </c>
      <c r="E14" s="114">
        <v>22632</v>
      </c>
      <c r="F14" s="114">
        <v>22808</v>
      </c>
      <c r="G14" s="114">
        <v>22508</v>
      </c>
      <c r="H14" s="140">
        <v>22452</v>
      </c>
      <c r="I14" s="115">
        <v>57</v>
      </c>
      <c r="J14" s="116">
        <v>0.25387493319080706</v>
      </c>
      <c r="K14" s="110"/>
      <c r="L14" s="110"/>
      <c r="M14" s="110"/>
      <c r="N14" s="110"/>
      <c r="O14" s="110"/>
    </row>
    <row r="15" spans="1:15" s="110" customFormat="1" ht="24.75" customHeight="1" x14ac:dyDescent="0.2">
      <c r="A15" s="193" t="s">
        <v>216</v>
      </c>
      <c r="B15" s="199" t="s">
        <v>217</v>
      </c>
      <c r="C15" s="113">
        <v>5.336861003496173</v>
      </c>
      <c r="D15" s="115">
        <v>2824</v>
      </c>
      <c r="E15" s="114">
        <v>2812</v>
      </c>
      <c r="F15" s="114">
        <v>2821</v>
      </c>
      <c r="G15" s="114">
        <v>2771</v>
      </c>
      <c r="H15" s="140">
        <v>2745</v>
      </c>
      <c r="I15" s="115">
        <v>79</v>
      </c>
      <c r="J15" s="116">
        <v>2.8779599271402549</v>
      </c>
    </row>
    <row r="16" spans="1:15" s="287" customFormat="1" ht="24.95" customHeight="1" x14ac:dyDescent="0.2">
      <c r="A16" s="193" t="s">
        <v>218</v>
      </c>
      <c r="B16" s="199" t="s">
        <v>141</v>
      </c>
      <c r="C16" s="113">
        <v>29.401870925068508</v>
      </c>
      <c r="D16" s="115">
        <v>15558</v>
      </c>
      <c r="E16" s="114">
        <v>15705</v>
      </c>
      <c r="F16" s="114">
        <v>15820</v>
      </c>
      <c r="G16" s="114">
        <v>15638</v>
      </c>
      <c r="H16" s="140">
        <v>15623</v>
      </c>
      <c r="I16" s="115">
        <v>-65</v>
      </c>
      <c r="J16" s="116">
        <v>-0.41605325481661654</v>
      </c>
      <c r="K16" s="110"/>
      <c r="L16" s="110"/>
      <c r="M16" s="110"/>
      <c r="N16" s="110"/>
      <c r="O16" s="110"/>
    </row>
    <row r="17" spans="1:15" s="110" customFormat="1" ht="24.95" customHeight="1" x14ac:dyDescent="0.2">
      <c r="A17" s="193" t="s">
        <v>219</v>
      </c>
      <c r="B17" s="199" t="s">
        <v>220</v>
      </c>
      <c r="C17" s="113">
        <v>7.7993007653784368</v>
      </c>
      <c r="D17" s="115">
        <v>4127</v>
      </c>
      <c r="E17" s="114">
        <v>4115</v>
      </c>
      <c r="F17" s="114">
        <v>4167</v>
      </c>
      <c r="G17" s="114">
        <v>4099</v>
      </c>
      <c r="H17" s="140">
        <v>4084</v>
      </c>
      <c r="I17" s="115">
        <v>43</v>
      </c>
      <c r="J17" s="116">
        <v>1.0528893241919686</v>
      </c>
    </row>
    <row r="18" spans="1:15" s="287" customFormat="1" ht="24.95" customHeight="1" x14ac:dyDescent="0.2">
      <c r="A18" s="201" t="s">
        <v>144</v>
      </c>
      <c r="B18" s="202" t="s">
        <v>145</v>
      </c>
      <c r="C18" s="113">
        <v>9.8044032882925443</v>
      </c>
      <c r="D18" s="115">
        <v>5188</v>
      </c>
      <c r="E18" s="114">
        <v>5156</v>
      </c>
      <c r="F18" s="114">
        <v>5271</v>
      </c>
      <c r="G18" s="114">
        <v>5148</v>
      </c>
      <c r="H18" s="140">
        <v>5062</v>
      </c>
      <c r="I18" s="115">
        <v>126</v>
      </c>
      <c r="J18" s="116">
        <v>2.4891347293559858</v>
      </c>
      <c r="K18" s="110"/>
      <c r="L18" s="110"/>
      <c r="M18" s="110"/>
      <c r="N18" s="110"/>
      <c r="O18" s="110"/>
    </row>
    <row r="19" spans="1:15" s="110" customFormat="1" ht="24.95" customHeight="1" x14ac:dyDescent="0.2">
      <c r="A19" s="193" t="s">
        <v>146</v>
      </c>
      <c r="B19" s="199" t="s">
        <v>147</v>
      </c>
      <c r="C19" s="113">
        <v>11.614854011149957</v>
      </c>
      <c r="D19" s="115">
        <v>6146</v>
      </c>
      <c r="E19" s="114">
        <v>6150</v>
      </c>
      <c r="F19" s="114">
        <v>6167</v>
      </c>
      <c r="G19" s="114">
        <v>6012</v>
      </c>
      <c r="H19" s="140">
        <v>5959</v>
      </c>
      <c r="I19" s="115">
        <v>187</v>
      </c>
      <c r="J19" s="116">
        <v>3.1381104212116129</v>
      </c>
    </row>
    <row r="20" spans="1:15" s="287" customFormat="1" ht="24.95" customHeight="1" x14ac:dyDescent="0.2">
      <c r="A20" s="193" t="s">
        <v>148</v>
      </c>
      <c r="B20" s="199" t="s">
        <v>149</v>
      </c>
      <c r="C20" s="113">
        <v>4.2917887177548897</v>
      </c>
      <c r="D20" s="115">
        <v>2271</v>
      </c>
      <c r="E20" s="114">
        <v>2247</v>
      </c>
      <c r="F20" s="114">
        <v>2287</v>
      </c>
      <c r="G20" s="114">
        <v>2221</v>
      </c>
      <c r="H20" s="140">
        <v>2137</v>
      </c>
      <c r="I20" s="115">
        <v>134</v>
      </c>
      <c r="J20" s="116">
        <v>6.2704726251754792</v>
      </c>
      <c r="K20" s="110"/>
      <c r="L20" s="110"/>
      <c r="M20" s="110"/>
      <c r="N20" s="110"/>
      <c r="O20" s="110"/>
    </row>
    <row r="21" spans="1:15" s="110" customFormat="1" ht="24.95" customHeight="1" x14ac:dyDescent="0.2">
      <c r="A21" s="201" t="s">
        <v>150</v>
      </c>
      <c r="B21" s="202" t="s">
        <v>151</v>
      </c>
      <c r="C21" s="113">
        <v>3.3166398941698949</v>
      </c>
      <c r="D21" s="115">
        <v>1755</v>
      </c>
      <c r="E21" s="114">
        <v>1776</v>
      </c>
      <c r="F21" s="114">
        <v>1838</v>
      </c>
      <c r="G21" s="114">
        <v>1869</v>
      </c>
      <c r="H21" s="140">
        <v>1789</v>
      </c>
      <c r="I21" s="115">
        <v>-34</v>
      </c>
      <c r="J21" s="116">
        <v>-1.9005030743432085</v>
      </c>
    </row>
    <row r="22" spans="1:15" s="110" customFormat="1" ht="24.95" customHeight="1" x14ac:dyDescent="0.2">
      <c r="A22" s="201" t="s">
        <v>152</v>
      </c>
      <c r="B22" s="199" t="s">
        <v>153</v>
      </c>
      <c r="C22" s="113">
        <v>0.92790324104696209</v>
      </c>
      <c r="D22" s="115">
        <v>491</v>
      </c>
      <c r="E22" s="114" t="s">
        <v>513</v>
      </c>
      <c r="F22" s="114">
        <v>484</v>
      </c>
      <c r="G22" s="114">
        <v>440</v>
      </c>
      <c r="H22" s="140">
        <v>433</v>
      </c>
      <c r="I22" s="115">
        <v>58</v>
      </c>
      <c r="J22" s="116">
        <v>13.394919168591224</v>
      </c>
    </row>
    <row r="23" spans="1:15" s="110" customFormat="1" ht="24.95" customHeight="1" x14ac:dyDescent="0.2">
      <c r="A23" s="193" t="s">
        <v>154</v>
      </c>
      <c r="B23" s="199" t="s">
        <v>155</v>
      </c>
      <c r="C23" s="113">
        <v>1.5137484645185675</v>
      </c>
      <c r="D23" s="115">
        <v>801</v>
      </c>
      <c r="E23" s="114">
        <v>787</v>
      </c>
      <c r="F23" s="114">
        <v>786</v>
      </c>
      <c r="G23" s="114">
        <v>718</v>
      </c>
      <c r="H23" s="140">
        <v>708</v>
      </c>
      <c r="I23" s="115">
        <v>93</v>
      </c>
      <c r="J23" s="116">
        <v>13.135593220338983</v>
      </c>
    </row>
    <row r="24" spans="1:15" s="110" customFormat="1" ht="24.95" customHeight="1" x14ac:dyDescent="0.2">
      <c r="A24" s="193" t="s">
        <v>156</v>
      </c>
      <c r="B24" s="199" t="s">
        <v>221</v>
      </c>
      <c r="C24" s="113">
        <v>3.3808938864216196</v>
      </c>
      <c r="D24" s="115">
        <v>1789</v>
      </c>
      <c r="E24" s="114">
        <v>1767</v>
      </c>
      <c r="F24" s="114">
        <v>1767</v>
      </c>
      <c r="G24" s="114">
        <v>1702</v>
      </c>
      <c r="H24" s="140">
        <v>1685</v>
      </c>
      <c r="I24" s="115">
        <v>104</v>
      </c>
      <c r="J24" s="116">
        <v>6.172106824925816</v>
      </c>
    </row>
    <row r="25" spans="1:15" s="110" customFormat="1" ht="24.95" customHeight="1" x14ac:dyDescent="0.2">
      <c r="A25" s="193" t="s">
        <v>222</v>
      </c>
      <c r="B25" s="204" t="s">
        <v>159</v>
      </c>
      <c r="C25" s="113">
        <v>1.4891807615987904</v>
      </c>
      <c r="D25" s="115">
        <v>788</v>
      </c>
      <c r="E25" s="114">
        <v>846</v>
      </c>
      <c r="F25" s="114">
        <v>897</v>
      </c>
      <c r="G25" s="114">
        <v>905</v>
      </c>
      <c r="H25" s="140">
        <v>913</v>
      </c>
      <c r="I25" s="115">
        <v>-125</v>
      </c>
      <c r="J25" s="116">
        <v>-13.691128148959475</v>
      </c>
    </row>
    <row r="26" spans="1:15" s="110" customFormat="1" ht="24.95" customHeight="1" x14ac:dyDescent="0.2">
      <c r="A26" s="201">
        <v>782.78300000000002</v>
      </c>
      <c r="B26" s="203" t="s">
        <v>160</v>
      </c>
      <c r="C26" s="113">
        <v>0.15496551072474724</v>
      </c>
      <c r="D26" s="115">
        <v>82</v>
      </c>
      <c r="E26" s="114" t="s">
        <v>513</v>
      </c>
      <c r="F26" s="114">
        <v>97</v>
      </c>
      <c r="G26" s="114">
        <v>102</v>
      </c>
      <c r="H26" s="140">
        <v>129</v>
      </c>
      <c r="I26" s="115">
        <v>-47</v>
      </c>
      <c r="J26" s="116">
        <v>-36.434108527131784</v>
      </c>
    </row>
    <row r="27" spans="1:15" s="110" customFormat="1" ht="24.95" customHeight="1" x14ac:dyDescent="0.2">
      <c r="A27" s="193" t="s">
        <v>161</v>
      </c>
      <c r="B27" s="199" t="s">
        <v>223</v>
      </c>
      <c r="C27" s="113">
        <v>3.7116129641878484</v>
      </c>
      <c r="D27" s="115">
        <v>1964</v>
      </c>
      <c r="E27" s="114">
        <v>1966</v>
      </c>
      <c r="F27" s="114">
        <v>1957</v>
      </c>
      <c r="G27" s="114">
        <v>1885</v>
      </c>
      <c r="H27" s="140">
        <v>1869</v>
      </c>
      <c r="I27" s="115">
        <v>95</v>
      </c>
      <c r="J27" s="116">
        <v>5.0829320492241843</v>
      </c>
    </row>
    <row r="28" spans="1:15" s="110" customFormat="1" ht="24.95" customHeight="1" x14ac:dyDescent="0.2">
      <c r="A28" s="193" t="s">
        <v>163</v>
      </c>
      <c r="B28" s="199" t="s">
        <v>164</v>
      </c>
      <c r="C28" s="113">
        <v>1.9805348199943305</v>
      </c>
      <c r="D28" s="115">
        <v>1048</v>
      </c>
      <c r="E28" s="114">
        <v>1023</v>
      </c>
      <c r="F28" s="114">
        <v>1018</v>
      </c>
      <c r="G28" s="114">
        <v>1023</v>
      </c>
      <c r="H28" s="140">
        <v>1055</v>
      </c>
      <c r="I28" s="115">
        <v>-7</v>
      </c>
      <c r="J28" s="116">
        <v>-0.6635071090047393</v>
      </c>
    </row>
    <row r="29" spans="1:15" s="110" customFormat="1" ht="24.95" customHeight="1" x14ac:dyDescent="0.2">
      <c r="A29" s="193">
        <v>86</v>
      </c>
      <c r="B29" s="199" t="s">
        <v>165</v>
      </c>
      <c r="C29" s="113">
        <v>5.2971747141642256</v>
      </c>
      <c r="D29" s="115">
        <v>2803</v>
      </c>
      <c r="E29" s="114">
        <v>2807</v>
      </c>
      <c r="F29" s="114">
        <v>2790</v>
      </c>
      <c r="G29" s="114">
        <v>2766</v>
      </c>
      <c r="H29" s="140">
        <v>2734</v>
      </c>
      <c r="I29" s="115">
        <v>69</v>
      </c>
      <c r="J29" s="116">
        <v>2.5237746891002195</v>
      </c>
    </row>
    <row r="30" spans="1:15" s="110" customFormat="1" ht="24.95" customHeight="1" x14ac:dyDescent="0.2">
      <c r="A30" s="193">
        <v>87.88</v>
      </c>
      <c r="B30" s="204" t="s">
        <v>166</v>
      </c>
      <c r="C30" s="113">
        <v>6.1759425493716336</v>
      </c>
      <c r="D30" s="115">
        <v>3268</v>
      </c>
      <c r="E30" s="114">
        <v>3216</v>
      </c>
      <c r="F30" s="114">
        <v>3169</v>
      </c>
      <c r="G30" s="114">
        <v>3088</v>
      </c>
      <c r="H30" s="140">
        <v>3077</v>
      </c>
      <c r="I30" s="115">
        <v>191</v>
      </c>
      <c r="J30" s="116">
        <v>6.2073448163795906</v>
      </c>
    </row>
    <row r="31" spans="1:15" s="110" customFormat="1" ht="24.95" customHeight="1" x14ac:dyDescent="0.2">
      <c r="A31" s="193" t="s">
        <v>167</v>
      </c>
      <c r="B31" s="199" t="s">
        <v>168</v>
      </c>
      <c r="C31" s="113">
        <v>1.5893413965794199</v>
      </c>
      <c r="D31" s="115">
        <v>841</v>
      </c>
      <c r="E31" s="114">
        <v>815</v>
      </c>
      <c r="F31" s="114">
        <v>895</v>
      </c>
      <c r="G31" s="114">
        <v>905</v>
      </c>
      <c r="H31" s="140">
        <v>848</v>
      </c>
      <c r="I31" s="115">
        <v>-7</v>
      </c>
      <c r="J31" s="116">
        <v>-0.82547169811320753</v>
      </c>
    </row>
    <row r="32" spans="1:15" s="110" customFormat="1" ht="24.95" customHeight="1" x14ac:dyDescent="0.2">
      <c r="A32" s="193"/>
      <c r="B32" s="288" t="s">
        <v>224</v>
      </c>
      <c r="C32" s="113" t="s">
        <v>513</v>
      </c>
      <c r="D32" s="115" t="s">
        <v>513</v>
      </c>
      <c r="E32" s="114" t="s">
        <v>513</v>
      </c>
      <c r="F32" s="114" t="s">
        <v>513</v>
      </c>
      <c r="G32" s="114" t="s">
        <v>513</v>
      </c>
      <c r="H32" s="140">
        <v>3</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1.1660209770386469</v>
      </c>
      <c r="D34" s="115">
        <v>617</v>
      </c>
      <c r="E34" s="114">
        <v>575</v>
      </c>
      <c r="F34" s="114">
        <v>624</v>
      </c>
      <c r="G34" s="114">
        <v>600</v>
      </c>
      <c r="H34" s="140">
        <v>605</v>
      </c>
      <c r="I34" s="115">
        <v>12</v>
      </c>
      <c r="J34" s="116">
        <v>1.9834710743801653</v>
      </c>
    </row>
    <row r="35" spans="1:10" s="110" customFormat="1" ht="24.95" customHeight="1" x14ac:dyDescent="0.2">
      <c r="A35" s="292" t="s">
        <v>171</v>
      </c>
      <c r="B35" s="293" t="s">
        <v>172</v>
      </c>
      <c r="C35" s="113">
        <v>53.387508267976948</v>
      </c>
      <c r="D35" s="115">
        <v>28250</v>
      </c>
      <c r="E35" s="114">
        <v>28328</v>
      </c>
      <c r="F35" s="114">
        <v>28638</v>
      </c>
      <c r="G35" s="114">
        <v>28195</v>
      </c>
      <c r="H35" s="140">
        <v>28047</v>
      </c>
      <c r="I35" s="115">
        <v>203</v>
      </c>
      <c r="J35" s="116">
        <v>0.72378507505259027</v>
      </c>
    </row>
    <row r="36" spans="1:10" s="110" customFormat="1" ht="24.95" customHeight="1" x14ac:dyDescent="0.2">
      <c r="A36" s="294" t="s">
        <v>173</v>
      </c>
      <c r="B36" s="295" t="s">
        <v>174</v>
      </c>
      <c r="C36" s="125">
        <v>45.444580931682886</v>
      </c>
      <c r="D36" s="143">
        <v>24047</v>
      </c>
      <c r="E36" s="144">
        <v>23960</v>
      </c>
      <c r="F36" s="144">
        <v>24152</v>
      </c>
      <c r="G36" s="144">
        <v>23636</v>
      </c>
      <c r="H36" s="145">
        <v>23336</v>
      </c>
      <c r="I36" s="143">
        <v>711</v>
      </c>
      <c r="J36" s="146">
        <v>3.0467946520397668</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2020-09-25T12:19:21Z</dcterms:created>
  <dcterms:modified xsi:type="dcterms:W3CDTF">2020-09-28T08:12:26Z</dcterms:modified>
</cp:coreProperties>
</file>