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J75" i="24" s="1"/>
  <c r="G75" i="24"/>
  <c r="F75" i="24"/>
  <c r="E75" i="24"/>
  <c r="L74" i="24"/>
  <c r="H74" i="24" s="1"/>
  <c r="G74" i="24"/>
  <c r="F74" i="24"/>
  <c r="E74" i="24"/>
  <c r="L73" i="24"/>
  <c r="H73" i="24" s="1"/>
  <c r="J73" i="24" s="1"/>
  <c r="G73" i="24"/>
  <c r="F73" i="24"/>
  <c r="E73" i="24"/>
  <c r="L72" i="24"/>
  <c r="H72" i="24" s="1"/>
  <c r="J72" i="24" s="1"/>
  <c r="G72" i="24"/>
  <c r="F72" i="24"/>
  <c r="E72" i="24"/>
  <c r="L71" i="24"/>
  <c r="H71" i="24" s="1"/>
  <c r="J71" i="24"/>
  <c r="G71" i="24"/>
  <c r="F71" i="24"/>
  <c r="E71" i="24"/>
  <c r="L70" i="24"/>
  <c r="H70" i="24" s="1"/>
  <c r="J70" i="24"/>
  <c r="G70" i="24"/>
  <c r="F70" i="24"/>
  <c r="E70" i="24"/>
  <c r="L69" i="24"/>
  <c r="H69" i="24" s="1"/>
  <c r="J69" i="24"/>
  <c r="G69" i="24"/>
  <c r="F69" i="24"/>
  <c r="E69" i="24"/>
  <c r="L68" i="24"/>
  <c r="H68" i="24" s="1"/>
  <c r="J68" i="24"/>
  <c r="G68" i="24"/>
  <c r="F68" i="24"/>
  <c r="E68" i="24"/>
  <c r="L67" i="24"/>
  <c r="H67" i="24" s="1"/>
  <c r="J67" i="24" s="1"/>
  <c r="G67" i="24"/>
  <c r="F67" i="24"/>
  <c r="E67" i="24"/>
  <c r="L66" i="24"/>
  <c r="H66" i="24" s="1"/>
  <c r="G66" i="24"/>
  <c r="F66" i="24"/>
  <c r="E66" i="24"/>
  <c r="L65" i="24"/>
  <c r="H65" i="24" s="1"/>
  <c r="J65" i="24" s="1"/>
  <c r="G65" i="24"/>
  <c r="F65" i="24"/>
  <c r="E65" i="24"/>
  <c r="L64" i="24"/>
  <c r="H64" i="24" s="1"/>
  <c r="J64" i="24" s="1"/>
  <c r="G64" i="24"/>
  <c r="F64" i="24"/>
  <c r="E64" i="24"/>
  <c r="L63" i="24"/>
  <c r="H63" i="24" s="1"/>
  <c r="J63" i="24"/>
  <c r="G63" i="24"/>
  <c r="F63" i="24"/>
  <c r="E63" i="24"/>
  <c r="L62" i="24"/>
  <c r="H62" i="24" s="1"/>
  <c r="J62" i="24" s="1"/>
  <c r="G62" i="24"/>
  <c r="F62" i="24"/>
  <c r="E62" i="24"/>
  <c r="L61" i="24"/>
  <c r="H61" i="24" s="1"/>
  <c r="J61" i="24"/>
  <c r="G61" i="24"/>
  <c r="F61" i="24"/>
  <c r="E61" i="24"/>
  <c r="L60" i="24"/>
  <c r="H60" i="24" s="1"/>
  <c r="J60" i="24"/>
  <c r="G60" i="24"/>
  <c r="F60" i="24"/>
  <c r="E60" i="24"/>
  <c r="L59" i="24"/>
  <c r="H59" i="24" s="1"/>
  <c r="J59" i="24" s="1"/>
  <c r="G59" i="24"/>
  <c r="F59" i="24"/>
  <c r="E59" i="24"/>
  <c r="L58" i="24"/>
  <c r="H58" i="24" s="1"/>
  <c r="G58" i="24"/>
  <c r="F58" i="24"/>
  <c r="E58" i="24"/>
  <c r="L57" i="24"/>
  <c r="H57" i="24" s="1"/>
  <c r="J57" i="24" s="1"/>
  <c r="G57" i="24"/>
  <c r="F57" i="24"/>
  <c r="E57" i="24"/>
  <c r="L56" i="24"/>
  <c r="H56" i="24" s="1"/>
  <c r="J56" i="24" s="1"/>
  <c r="G56" i="24"/>
  <c r="F56" i="24"/>
  <c r="E56" i="24"/>
  <c r="L55" i="24"/>
  <c r="H55" i="24" s="1"/>
  <c r="J55" i="24"/>
  <c r="G55" i="24"/>
  <c r="F55" i="24"/>
  <c r="E55" i="24"/>
  <c r="L54" i="24"/>
  <c r="H54" i="24" s="1"/>
  <c r="J54" i="24" s="1"/>
  <c r="G54" i="24"/>
  <c r="F54" i="24"/>
  <c r="E54" i="24"/>
  <c r="L53" i="24"/>
  <c r="H53" i="24" s="1"/>
  <c r="J53" i="24"/>
  <c r="G53" i="24"/>
  <c r="F53" i="24"/>
  <c r="E53" i="24"/>
  <c r="L52" i="24"/>
  <c r="H52" i="24" s="1"/>
  <c r="J52" i="24"/>
  <c r="G52" i="24"/>
  <c r="F52" i="24"/>
  <c r="E52" i="24"/>
  <c r="L51" i="24"/>
  <c r="H51" i="24" s="1"/>
  <c r="J51" i="24" s="1"/>
  <c r="G51" i="24"/>
  <c r="F51" i="24"/>
  <c r="E51" i="24"/>
  <c r="L44" i="24"/>
  <c r="I44" i="24"/>
  <c r="G44" i="24"/>
  <c r="D44" i="24"/>
  <c r="C44" i="24"/>
  <c r="M44" i="24" s="1"/>
  <c r="B44" i="24"/>
  <c r="K44" i="24" s="1"/>
  <c r="K43" i="24"/>
  <c r="H43" i="24"/>
  <c r="F43" i="24"/>
  <c r="C43" i="24"/>
  <c r="B43" i="24"/>
  <c r="D43" i="24" s="1"/>
  <c r="L42" i="24"/>
  <c r="I42" i="24"/>
  <c r="G42" i="24"/>
  <c r="D42" i="24"/>
  <c r="C42" i="24"/>
  <c r="M42" i="24" s="1"/>
  <c r="B42" i="24"/>
  <c r="K42" i="24" s="1"/>
  <c r="K41" i="24"/>
  <c r="H41" i="24"/>
  <c r="F41" i="24"/>
  <c r="C41" i="24"/>
  <c r="B41" i="24"/>
  <c r="D41" i="24" s="1"/>
  <c r="L40" i="24"/>
  <c r="I40" i="24"/>
  <c r="G40" i="24"/>
  <c r="D40" i="24"/>
  <c r="C40" i="24"/>
  <c r="M40" i="24" s="1"/>
  <c r="B40" i="24"/>
  <c r="K40" i="24" s="1"/>
  <c r="M36" i="24"/>
  <c r="L36" i="24"/>
  <c r="K36" i="24"/>
  <c r="J36" i="24"/>
  <c r="I36" i="24"/>
  <c r="H36" i="24"/>
  <c r="G36" i="24"/>
  <c r="F36" i="24"/>
  <c r="E36" i="24"/>
  <c r="D36" i="24"/>
  <c r="G34" i="24"/>
  <c r="L57" i="15"/>
  <c r="K57" i="15"/>
  <c r="C38" i="24"/>
  <c r="C37" i="24"/>
  <c r="E37" i="24" s="1"/>
  <c r="C35" i="24"/>
  <c r="C34" i="24"/>
  <c r="C33" i="24"/>
  <c r="C32" i="24"/>
  <c r="G32" i="24" s="1"/>
  <c r="C31" i="24"/>
  <c r="C30" i="24"/>
  <c r="C29" i="24"/>
  <c r="C28" i="24"/>
  <c r="C27" i="24"/>
  <c r="C26" i="24"/>
  <c r="G26" i="24" s="1"/>
  <c r="C25" i="24"/>
  <c r="C24" i="24"/>
  <c r="G24" i="24" s="1"/>
  <c r="C23" i="24"/>
  <c r="C22" i="24"/>
  <c r="C21" i="24"/>
  <c r="C20" i="24"/>
  <c r="C19" i="24"/>
  <c r="C18" i="24"/>
  <c r="G18" i="24" s="1"/>
  <c r="C17" i="24"/>
  <c r="C16" i="24"/>
  <c r="G16" i="24" s="1"/>
  <c r="C15" i="24"/>
  <c r="C9" i="24"/>
  <c r="C8" i="24"/>
  <c r="C7" i="24"/>
  <c r="B38" i="24"/>
  <c r="B37" i="24"/>
  <c r="B35" i="24"/>
  <c r="B34" i="24"/>
  <c r="B33" i="24"/>
  <c r="B32" i="24"/>
  <c r="B31" i="24"/>
  <c r="B30" i="24"/>
  <c r="B29" i="24"/>
  <c r="B28" i="24"/>
  <c r="B27" i="24"/>
  <c r="B26" i="24"/>
  <c r="B25" i="24"/>
  <c r="B24" i="24"/>
  <c r="B23" i="24"/>
  <c r="B22" i="24"/>
  <c r="B21" i="24"/>
  <c r="B20" i="24"/>
  <c r="B19" i="24"/>
  <c r="B18" i="24"/>
  <c r="B17" i="24"/>
  <c r="B16" i="24"/>
  <c r="B15" i="24"/>
  <c r="K15" i="24" s="1"/>
  <c r="B9" i="24"/>
  <c r="B8" i="24"/>
  <c r="B7" i="24"/>
  <c r="G29" i="24" l="1"/>
  <c r="M29" i="24"/>
  <c r="E29" i="24"/>
  <c r="L29" i="24"/>
  <c r="I29" i="24"/>
  <c r="F9" i="24"/>
  <c r="D9" i="24"/>
  <c r="J9" i="24"/>
  <c r="H9" i="24"/>
  <c r="K9" i="24"/>
  <c r="G9" i="24"/>
  <c r="M9" i="24"/>
  <c r="E9" i="24"/>
  <c r="L9" i="24"/>
  <c r="I9" i="24"/>
  <c r="F7" i="24"/>
  <c r="D7" i="24"/>
  <c r="J7" i="24"/>
  <c r="H7" i="24"/>
  <c r="K7" i="24"/>
  <c r="F23" i="24"/>
  <c r="D23" i="24"/>
  <c r="J23" i="24"/>
  <c r="H23" i="24"/>
  <c r="K23" i="24"/>
  <c r="G21" i="24"/>
  <c r="M21" i="24"/>
  <c r="E21" i="24"/>
  <c r="L21" i="24"/>
  <c r="I21" i="24"/>
  <c r="K30" i="24"/>
  <c r="J30" i="24"/>
  <c r="H30" i="24"/>
  <c r="F30" i="24"/>
  <c r="D30" i="24"/>
  <c r="I8" i="24"/>
  <c r="L8" i="24"/>
  <c r="G8" i="24"/>
  <c r="E8" i="24"/>
  <c r="M8" i="24"/>
  <c r="C14" i="24"/>
  <c r="C6" i="24"/>
  <c r="G17" i="24"/>
  <c r="M17" i="24"/>
  <c r="E17" i="24"/>
  <c r="L17" i="24"/>
  <c r="I17" i="24"/>
  <c r="G27" i="24"/>
  <c r="M27" i="24"/>
  <c r="E27" i="24"/>
  <c r="L27" i="24"/>
  <c r="I27" i="24"/>
  <c r="I34" i="24"/>
  <c r="L34" i="24"/>
  <c r="M34" i="24"/>
  <c r="E34" i="24"/>
  <c r="K16" i="24"/>
  <c r="J16" i="24"/>
  <c r="H16" i="24"/>
  <c r="F16" i="24"/>
  <c r="D16" i="24"/>
  <c r="I20" i="24"/>
  <c r="L20" i="24"/>
  <c r="G20" i="24"/>
  <c r="E20" i="24"/>
  <c r="M20" i="24"/>
  <c r="F17" i="24"/>
  <c r="D17" i="24"/>
  <c r="J17" i="24"/>
  <c r="H17" i="24"/>
  <c r="K17" i="24"/>
  <c r="K20" i="24"/>
  <c r="J20" i="24"/>
  <c r="H20" i="24"/>
  <c r="F20" i="24"/>
  <c r="D20" i="24"/>
  <c r="F27" i="24"/>
  <c r="D27" i="24"/>
  <c r="J27" i="24"/>
  <c r="H27" i="24"/>
  <c r="K27" i="24"/>
  <c r="K34" i="24"/>
  <c r="J34" i="24"/>
  <c r="H34" i="24"/>
  <c r="F34" i="24"/>
  <c r="D34" i="24"/>
  <c r="D38" i="24"/>
  <c r="K38" i="24"/>
  <c r="J38" i="24"/>
  <c r="H38" i="24"/>
  <c r="F38" i="24"/>
  <c r="G31" i="24"/>
  <c r="M31" i="24"/>
  <c r="E31" i="24"/>
  <c r="L31" i="24"/>
  <c r="I31" i="24"/>
  <c r="C39" i="24"/>
  <c r="C45" i="24"/>
  <c r="B14" i="24"/>
  <c r="B6" i="24"/>
  <c r="K24" i="24"/>
  <c r="J24" i="24"/>
  <c r="H24" i="24"/>
  <c r="F24" i="24"/>
  <c r="D24" i="24"/>
  <c r="G7" i="24"/>
  <c r="M7" i="24"/>
  <c r="E7" i="24"/>
  <c r="L7" i="24"/>
  <c r="I7" i="24"/>
  <c r="I18" i="24"/>
  <c r="L18" i="24"/>
  <c r="M18" i="24"/>
  <c r="E18" i="24"/>
  <c r="I28" i="24"/>
  <c r="L28" i="24"/>
  <c r="G28" i="24"/>
  <c r="E28" i="24"/>
  <c r="M28" i="24"/>
  <c r="K74" i="24"/>
  <c r="I74" i="24"/>
  <c r="J74" i="24"/>
  <c r="J77" i="24" s="1"/>
  <c r="H37" i="24"/>
  <c r="F37" i="24"/>
  <c r="D37" i="24"/>
  <c r="J37" i="24"/>
  <c r="K37" i="24"/>
  <c r="K8" i="24"/>
  <c r="J8" i="24"/>
  <c r="H8" i="24"/>
  <c r="F8" i="24"/>
  <c r="D8" i="24"/>
  <c r="K18" i="24"/>
  <c r="J18" i="24"/>
  <c r="H18" i="24"/>
  <c r="F18" i="24"/>
  <c r="D18" i="24"/>
  <c r="F21" i="24"/>
  <c r="D21" i="24"/>
  <c r="J21" i="24"/>
  <c r="H21" i="24"/>
  <c r="K21" i="24"/>
  <c r="F31" i="24"/>
  <c r="D31" i="24"/>
  <c r="J31" i="24"/>
  <c r="H31" i="24"/>
  <c r="B45" i="24"/>
  <c r="B39" i="24"/>
  <c r="G15" i="24"/>
  <c r="M15" i="24"/>
  <c r="E15" i="24"/>
  <c r="L15" i="24"/>
  <c r="I15" i="24"/>
  <c r="I22" i="24"/>
  <c r="L22" i="24"/>
  <c r="M22" i="24"/>
  <c r="G22" i="24"/>
  <c r="E22" i="24"/>
  <c r="G25" i="24"/>
  <c r="M25" i="24"/>
  <c r="E25" i="24"/>
  <c r="L25" i="24"/>
  <c r="I25" i="24"/>
  <c r="G35" i="24"/>
  <c r="M35" i="24"/>
  <c r="E35" i="24"/>
  <c r="L35" i="24"/>
  <c r="I35" i="24"/>
  <c r="I41" i="24"/>
  <c r="G41" i="24"/>
  <c r="L41" i="24"/>
  <c r="M41" i="24"/>
  <c r="E41" i="24"/>
  <c r="K58" i="24"/>
  <c r="I58" i="24"/>
  <c r="J58" i="24"/>
  <c r="F25" i="24"/>
  <c r="D25" i="24"/>
  <c r="J25" i="24"/>
  <c r="H25" i="24"/>
  <c r="K25" i="24"/>
  <c r="K28" i="24"/>
  <c r="J28" i="24"/>
  <c r="H28" i="24"/>
  <c r="F28" i="24"/>
  <c r="D28" i="24"/>
  <c r="F35" i="24"/>
  <c r="D35" i="24"/>
  <c r="J35" i="24"/>
  <c r="H35" i="24"/>
  <c r="K35" i="24"/>
  <c r="M38" i="24"/>
  <c r="E38" i="24"/>
  <c r="L38" i="24"/>
  <c r="I38" i="24"/>
  <c r="G38" i="24"/>
  <c r="F15" i="24"/>
  <c r="D15" i="24"/>
  <c r="J15" i="24"/>
  <c r="H15" i="24"/>
  <c r="K22" i="24"/>
  <c r="J22" i="24"/>
  <c r="H22" i="24"/>
  <c r="F22" i="24"/>
  <c r="D22" i="24"/>
  <c r="K32" i="24"/>
  <c r="J32" i="24"/>
  <c r="H32" i="24"/>
  <c r="F32" i="24"/>
  <c r="D32" i="24"/>
  <c r="G19" i="24"/>
  <c r="M19" i="24"/>
  <c r="E19" i="24"/>
  <c r="L19" i="24"/>
  <c r="I19" i="24"/>
  <c r="I26" i="24"/>
  <c r="L26" i="24"/>
  <c r="M26" i="24"/>
  <c r="E26" i="24"/>
  <c r="I37" i="24"/>
  <c r="G37" i="24"/>
  <c r="L37" i="24"/>
  <c r="M37" i="24"/>
  <c r="F33" i="24"/>
  <c r="D33" i="24"/>
  <c r="J33" i="24"/>
  <c r="H33" i="24"/>
  <c r="K33" i="24"/>
  <c r="F19" i="24"/>
  <c r="D19" i="24"/>
  <c r="J19" i="24"/>
  <c r="H19" i="24"/>
  <c r="K19" i="24"/>
  <c r="K26" i="24"/>
  <c r="J26" i="24"/>
  <c r="H26" i="24"/>
  <c r="F26" i="24"/>
  <c r="D26" i="24"/>
  <c r="F29" i="24"/>
  <c r="D29" i="24"/>
  <c r="J29" i="24"/>
  <c r="H29" i="24"/>
  <c r="K29" i="24"/>
  <c r="G23" i="24"/>
  <c r="M23" i="24"/>
  <c r="E23" i="24"/>
  <c r="L23" i="24"/>
  <c r="I23" i="24"/>
  <c r="I30" i="24"/>
  <c r="L30" i="24"/>
  <c r="M30" i="24"/>
  <c r="G30" i="24"/>
  <c r="E30" i="24"/>
  <c r="G33" i="24"/>
  <c r="M33" i="24"/>
  <c r="E33" i="24"/>
  <c r="L33" i="24"/>
  <c r="I33" i="24"/>
  <c r="K31" i="24"/>
  <c r="K66" i="24"/>
  <c r="I66" i="24"/>
  <c r="J66" i="24"/>
  <c r="K53" i="24"/>
  <c r="I53" i="24"/>
  <c r="K61" i="24"/>
  <c r="I61" i="24"/>
  <c r="K69" i="24"/>
  <c r="I69" i="24"/>
  <c r="E16" i="24"/>
  <c r="E24" i="24"/>
  <c r="E32" i="24"/>
  <c r="K55" i="24"/>
  <c r="I55" i="24"/>
  <c r="K63" i="24"/>
  <c r="I63" i="24"/>
  <c r="K71" i="24"/>
  <c r="I71" i="24"/>
  <c r="K52" i="24"/>
  <c r="I52" i="24"/>
  <c r="K60" i="24"/>
  <c r="I60" i="24"/>
  <c r="K68" i="24"/>
  <c r="I68" i="24"/>
  <c r="I16" i="24"/>
  <c r="L16" i="24"/>
  <c r="I24" i="24"/>
  <c r="L24" i="24"/>
  <c r="I32" i="24"/>
  <c r="L32" i="24"/>
  <c r="M16" i="24"/>
  <c r="M24" i="24"/>
  <c r="M32" i="24"/>
  <c r="K57" i="24"/>
  <c r="I57" i="24"/>
  <c r="K65" i="24"/>
  <c r="I65" i="24"/>
  <c r="K73" i="24"/>
  <c r="I73" i="24"/>
  <c r="K54" i="24"/>
  <c r="I54" i="24"/>
  <c r="K62" i="24"/>
  <c r="I62" i="24"/>
  <c r="K70" i="24"/>
  <c r="I70" i="24"/>
  <c r="I43" i="24"/>
  <c r="G43" i="24"/>
  <c r="M43" i="24"/>
  <c r="E43" i="24"/>
  <c r="L43" i="24"/>
  <c r="K51" i="24"/>
  <c r="I51" i="24"/>
  <c r="K59" i="24"/>
  <c r="I59" i="24"/>
  <c r="K67" i="24"/>
  <c r="I67" i="24"/>
  <c r="K75" i="24"/>
  <c r="K77" i="24" s="1"/>
  <c r="I75" i="24"/>
  <c r="K56" i="24"/>
  <c r="I56" i="24"/>
  <c r="K64" i="24"/>
  <c r="I64" i="24"/>
  <c r="K72" i="24"/>
  <c r="I72" i="24"/>
  <c r="F40" i="24"/>
  <c r="J41" i="24"/>
  <c r="F42" i="24"/>
  <c r="J43" i="24"/>
  <c r="F44" i="24"/>
  <c r="H40" i="24"/>
  <c r="H42" i="24"/>
  <c r="H44" i="24"/>
  <c r="J40" i="24"/>
  <c r="J42" i="24"/>
  <c r="J44" i="24"/>
  <c r="E40" i="24"/>
  <c r="E42" i="24"/>
  <c r="E44" i="24"/>
  <c r="J79" i="24" l="1"/>
  <c r="J78" i="24"/>
  <c r="K79" i="24"/>
  <c r="K78" i="24"/>
  <c r="I77" i="24"/>
  <c r="H39" i="24"/>
  <c r="F39" i="24"/>
  <c r="D39" i="24"/>
  <c r="J39" i="24"/>
  <c r="K39" i="24"/>
  <c r="K6" i="24"/>
  <c r="J6" i="24"/>
  <c r="H6" i="24"/>
  <c r="F6" i="24"/>
  <c r="D6" i="24"/>
  <c r="H45" i="24"/>
  <c r="F45" i="24"/>
  <c r="D45" i="24"/>
  <c r="J45" i="24"/>
  <c r="K45" i="24"/>
  <c r="K14" i="24"/>
  <c r="J14" i="24"/>
  <c r="H14" i="24"/>
  <c r="F14" i="24"/>
  <c r="D14" i="24"/>
  <c r="I45" i="24"/>
  <c r="G45" i="24"/>
  <c r="M45" i="24"/>
  <c r="E45" i="24"/>
  <c r="L45" i="24"/>
  <c r="I6" i="24"/>
  <c r="L6" i="24"/>
  <c r="M6" i="24"/>
  <c r="E6" i="24"/>
  <c r="G6" i="24"/>
  <c r="I39" i="24"/>
  <c r="G39" i="24"/>
  <c r="L39" i="24"/>
  <c r="E39" i="24"/>
  <c r="M39" i="24"/>
  <c r="I14" i="24"/>
  <c r="L14" i="24"/>
  <c r="M14" i="24"/>
  <c r="G14" i="24"/>
  <c r="E14" i="24"/>
  <c r="I78" i="24" l="1"/>
  <c r="I79" i="24"/>
  <c r="I83" i="24" l="1"/>
  <c r="I82" i="24"/>
  <c r="I81" i="24"/>
</calcChain>
</file>

<file path=xl/sharedStrings.xml><?xml version="1.0" encoding="utf-8"?>
<sst xmlns="http://schemas.openxmlformats.org/spreadsheetml/2006/main" count="1690" uniqueCount="521">
  <si>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</si>
  <si>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</si>
  <si>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</si>
  <si>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</si>
  <si>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</si>
  <si>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</si>
  <si>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</si>
  <si>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</si>
  <si>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</si>
  <si>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</si>
  <si>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</si>
  <si>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</si>
  <si>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</si>
  <si>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Oberhavel (12065)</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</si>
  <si>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</si>
  <si>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</si>
  <si>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</si>
  <si>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</si>
  <si>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</si>
  <si>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</si>
  <si>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</si>
  <si>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</si>
  <si>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</si>
  <si>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</si>
  <si>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</si>
  <si>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</si>
  <si>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</si>
  <si>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</si>
  <si>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Ost</t>
  </si>
  <si>
    <t>Storkower Straße 120</t>
  </si>
  <si>
    <t>10407 Berlin</t>
  </si>
  <si>
    <t>E-Mail:</t>
  </si>
  <si>
    <t>Statistik-Service-Ost@arbeitsagentur.de</t>
  </si>
  <si>
    <t>Hotline:</t>
  </si>
  <si>
    <t>030/555599-7373</t>
  </si>
  <si>
    <t>Fax:</t>
  </si>
  <si>
    <t>030/555599-7375</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</si>
  <si>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</si>
  <si>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</si>
  <si>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</si>
  <si>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</si>
  <si>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</si>
  <si>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</si>
  <si>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</si>
  <si>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</si>
  <si>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</si>
  <si>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</si>
  <si>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</si>
  <si>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</si>
  <si>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</si>
  <si>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</si>
  <si>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</si>
  <si>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</si>
  <si>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</si>
  <si>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</si>
  <si>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</si>
  <si>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</si>
  <si>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</si>
  <si>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</si>
  <si>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</si>
  <si>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</si>
  <si>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</si>
  <si>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</si>
  <si>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</si>
  <si>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</si>
  <si>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</si>
  <si>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</si>
  <si>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</si>
  <si>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</si>
  <si>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</si>
  <si>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</si>
  <si>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</si>
  <si>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</si>
  <si>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</si>
  <si>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</si>
  <si>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</si>
  <si>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</si>
  <si>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</si>
  <si>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</si>
  <si>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</si>
  <si>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</si>
  <si>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</si>
  <si>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</si>
  <si>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</si>
  <si>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</si>
  <si>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</si>
  <si>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</si>
  <si>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</si>
  <si>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</si>
  <si>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</si>
  <si>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</si>
  <si>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</si>
  <si>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Oberhavel (12065);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</si>
  <si>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</si>
  <si>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</si>
  <si>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</si>
  <si>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</si>
  <si>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</si>
  <si>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</si>
  <si>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</si>
  <si>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</si>
  <si>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</si>
  <si>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</si>
  <si>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</si>
  <si>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</si>
  <si>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</si>
  <si>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</si>
  <si>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</si>
  <si>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</si>
  <si>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</si>
  <si>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</si>
  <si>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</si>
  <si>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</si>
  <si>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</si>
  <si>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</si>
  <si>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</si>
  <si>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</si>
  <si>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</si>
  <si>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</si>
  <si>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</si>
  <si>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</si>
  <si>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</si>
  <si>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</si>
  <si>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</si>
  <si>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</si>
  <si>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</si>
  <si>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</si>
  <si>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</si>
  <si>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</si>
  <si>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Bundesland Brandenburg</t>
  </si>
  <si>
    <t>Ostdeutschland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</si>
  <si>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</si>
  <si>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</si>
  <si>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</si>
  <si>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</si>
  <si>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</si>
  <si>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</si>
  <si>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</si>
  <si>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</si>
  <si>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</si>
  <si>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</si>
  <si>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</si>
  <si>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</si>
  <si>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</si>
  <si>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</si>
  <si>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</si>
  <si>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</si>
  <si>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</si>
  <si>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</si>
  <si>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</si>
  <si>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</si>
  <si>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</si>
  <si>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</si>
  <si>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</si>
  <si>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</si>
  <si>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</si>
  <si>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</si>
  <si>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</si>
  <si>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</si>
  <si>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</si>
  <si>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</si>
  <si>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</si>
  <si>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</si>
  <si>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</si>
  <si>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</si>
  <si>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</si>
  <si>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</si>
  <si>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</si>
  <si>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</si>
  <si>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</si>
  <si>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</si>
  <si>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</si>
  <si>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</si>
  <si>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</si>
  <si>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</si>
  <si>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</si>
  <si>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</si>
  <si>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</si>
  <si>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</si>
  <si>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</si>
  <si>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</si>
  <si>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</si>
  <si>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</si>
  <si>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Oberhavel (12065)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</si>
  <si>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</si>
  <si>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</si>
  <si>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</si>
  <si>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</si>
  <si>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</si>
  <si>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</si>
  <si>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</si>
  <si>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</si>
  <si>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</si>
  <si>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</si>
  <si>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</si>
  <si>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</si>
  <si>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</si>
  <si>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</si>
  <si>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</si>
  <si>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</si>
  <si>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</si>
  <si>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</si>
  <si>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</si>
  <si>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</si>
  <si>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</si>
  <si>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</si>
  <si>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</si>
  <si>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</si>
  <si>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</si>
  <si>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</si>
  <si>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</si>
  <si>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</si>
  <si>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</si>
  <si>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</si>
  <si>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</si>
  <si>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</si>
  <si>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</si>
  <si>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</si>
  <si>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</si>
  <si>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</si>
  <si>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</si>
  <si>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</si>
  <si>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</si>
  <si>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</si>
  <si>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</si>
  <si>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</si>
  <si>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</si>
  <si>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</si>
  <si>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</si>
  <si>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</si>
  <si>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</si>
  <si>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</si>
  <si>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</si>
  <si>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</si>
  <si>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</si>
  <si>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</si>
  <si>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</si>
  <si>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</si>
  <si>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</si>
  <si>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</si>
  <si>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</si>
  <si>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</si>
  <si>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</si>
  <si>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</si>
  <si>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</si>
  <si>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</si>
  <si>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</si>
  <si>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</si>
  <si>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</si>
  <si>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</si>
  <si>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</si>
  <si>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</si>
  <si>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</si>
  <si>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</si>
  <si>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</si>
  <si>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</si>
  <si>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</si>
  <si>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</si>
  <si>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</si>
  <si>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</si>
  <si>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</si>
  <si>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</si>
  <si>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</si>
  <si>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</si>
  <si>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</si>
  <si>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</si>
  <si>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</si>
  <si>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</si>
  <si>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</si>
  <si>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</si>
  <si>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</si>
  <si>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</si>
  <si>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</si>
  <si>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</si>
  <si>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</si>
  <si>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</si>
  <si>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</si>
  <si>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</si>
  <si>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</si>
  <si>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</si>
  <si>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</si>
  <si>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</si>
  <si>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</si>
  <si>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</si>
  <si>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</si>
  <si>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</si>
  <si>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</si>
  <si>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</si>
  <si>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</si>
  <si>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</si>
  <si>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</si>
  <si>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</si>
  <si>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</si>
  <si>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</si>
  <si>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</si>
  <si>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</si>
  <si>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</si>
  <si>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</si>
  <si>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</si>
  <si>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</si>
  <si>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</si>
  <si>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</si>
  <si>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</si>
  <si>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</si>
  <si>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</si>
  <si>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</si>
  <si>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</si>
  <si>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</si>
  <si>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</si>
  <si>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</si>
  <si>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</si>
  <si>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</si>
  <si>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</si>
  <si>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</si>
  <si>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</si>
  <si>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</si>
  <si>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</si>
  <si>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</si>
  <si>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</si>
  <si>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</si>
  <si>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</si>
  <si>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</si>
  <si>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</si>
  <si>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</si>
  <si>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</si>
  <si>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</si>
  <si>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</si>
  <si>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</si>
  <si>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</si>
  <si>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</si>
  <si>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</si>
  <si>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</si>
  <si>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</si>
  <si>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</si>
  <si>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</si>
  <si>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</si>
  <si>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</si>
  <si>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</si>
  <si>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</si>
  <si>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</si>
  <si>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</si>
  <si>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</si>
  <si>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</si>
  <si>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</si>
  <si>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</si>
  <si>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</si>
  <si>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</si>
  <si>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</si>
  <si>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</si>
  <si>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</si>
  <si>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</si>
  <si>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</si>
  <si>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</si>
  <si>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</si>
  <si>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</si>
  <si>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</si>
  <si>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</si>
  <si>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</si>
  <si>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</si>
  <si>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</si>
  <si>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</si>
  <si>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</si>
  <si>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</si>
  <si>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</si>
  <si>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</si>
  <si>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</si>
  <si>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</si>
  <si>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</si>
  <si>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</si>
  <si>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</si>
  <si>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</si>
  <si>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</si>
  <si>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</si>
  <si>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Oberhavel (12065);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</si>
  <si>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</si>
  <si>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</si>
  <si>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</si>
  <si>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</si>
  <si>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</si>
  <si>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</si>
  <si>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</si>
  <si>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</si>
  <si>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</si>
  <si>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</si>
  <si>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</si>
  <si>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</si>
  <si>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</si>
  <si>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</si>
  <si>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</si>
  <si>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</si>
  <si>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</si>
  <si>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</si>
  <si>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</si>
  <si>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</si>
  <si>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</si>
  <si>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</si>
  <si>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</si>
  <si>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</si>
  <si>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</si>
  <si>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</si>
  <si>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</si>
  <si>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</si>
  <si>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</si>
  <si>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</si>
  <si>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</si>
  <si>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</si>
  <si>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</si>
  <si>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</si>
  <si>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</si>
  <si>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</si>
  <si>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</si>
  <si>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</si>
  <si>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</si>
  <si>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</si>
  <si>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</si>
  <si>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</si>
  <si>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</si>
  <si>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</si>
  <si>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</si>
  <si>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</si>
  <si>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</si>
  <si>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</si>
  <si>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</si>
  <si>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</si>
  <si>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</si>
  <si>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</si>
  <si>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</si>
  <si>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</si>
  <si>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</si>
  <si>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</si>
  <si>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</si>
  <si>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</si>
  <si>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</si>
  <si>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</si>
  <si>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</si>
  <si>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</si>
  <si>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</si>
  <si>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</si>
  <si>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</si>
  <si>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</si>
  <si>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</si>
  <si>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</si>
  <si>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</si>
  <si>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</si>
  <si>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</si>
  <si>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</si>
  <si>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</si>
  <si>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</si>
  <si>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</si>
  <si>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</si>
  <si>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</si>
  <si>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</si>
  <si>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</si>
  <si>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</si>
  <si>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</si>
  <si>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</si>
  <si>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</si>
  <si>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</si>
  <si>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</si>
  <si>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</si>
  <si>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</si>
  <si>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</si>
  <si>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</si>
  <si>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</si>
  <si>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</si>
  <si>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</si>
  <si>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</si>
  <si>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</si>
  <si>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</si>
  <si>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</si>
  <si>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</si>
  <si>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</si>
  <si>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</si>
  <si>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</si>
  <si>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</si>
  <si>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</si>
  <si>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</si>
  <si>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</si>
  <si>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</si>
  <si>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</si>
  <si>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</si>
  <si>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</si>
  <si>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</si>
  <si>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</si>
  <si>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</si>
  <si>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</si>
  <si>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</si>
  <si>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</si>
  <si>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</si>
  <si>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</si>
  <si>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</si>
  <si>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</si>
  <si>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</si>
  <si>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</si>
  <si>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</si>
  <si>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</si>
  <si>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</si>
  <si>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</si>
  <si>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</si>
  <si>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</si>
  <si>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</si>
  <si>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</si>
  <si>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</si>
  <si>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</si>
  <si>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</si>
  <si>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</si>
  <si>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</si>
  <si>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</si>
  <si>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</si>
  <si>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</si>
  <si>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</si>
  <si>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</si>
  <si>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</si>
  <si>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</si>
  <si>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t>.X</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</si>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</sst>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1">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164" fontId="16" fillId="0" borderId="0" xfId="12" applyNumberFormat="1" applyFont="1" applyFill="1" applyBorder="1" applyAlignment="1">
      <alignment horizontal="left"/>
    </xf>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9" fillId="0" borderId="0" xfId="4" applyFont="1" applyFill="1" applyBorder="1" applyAlignment="1">
      <alignment horizontal="left" wrapText="1"/>
    </xf>
    <xf numFmtId="0" fontId="3" fillId="0" borderId="0" xfId="3"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3" applyFont="1" applyFill="1" applyBorder="1" applyAlignment="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5" fillId="0" borderId="0" xfId="5" applyFont="1" applyFill="1" applyBorder="1" applyAlignment="1">
      <alignment horizontal="left"/>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3" fillId="0" borderId="0" xfId="4" applyFont="1" applyBorder="1" applyAlignment="1">
      <alignment horizontal="left"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64" fontId="16" fillId="0" borderId="6" xfId="4" applyNumberFormat="1" applyFont="1" applyBorder="1" applyAlignment="1">
      <alignment horizontal="center" vertical="top"/>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49" fontId="16" fillId="0" borderId="0" xfId="9" applyNumberFormat="1" applyFont="1" applyFill="1" applyBorder="1" applyAlignment="1"/>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7" fillId="0" borderId="0" xfId="4" applyFont="1" applyAlignment="1">
      <alignment wrapText="1"/>
    </xf>
    <xf numFmtId="0" fontId="34" fillId="0" borderId="0" xfId="6" applyFont="1" applyAlignment="1" applyProtection="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9" xfId="4" applyFont="1" applyBorder="1" applyAlignment="1">
      <alignment horizontal="center" vertical="center"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0" fontId="3" fillId="0" borderId="0" xfId="4" applyNumberFormat="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15" fillId="0" borderId="0" xfId="21" applyFill="1" applyAlignment="1" applyProtection="1"/>
    <xf numFmtId="0" fontId="15" fillId="0" borderId="0" xfId="21" applyFill="1" applyAlignment="1" applyProtection="1">
      <alignment horizontal="left"/>
    </xf>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xf numFmtId="0" fontId="15" fillId="0" borderId="0" xfId="21" applyAlignment="1" applyProtection="1">
      <alignment horizontal="left" wrapText="1" indent="2"/>
    </xf>
    <xf numFmtId="0" fontId="3" fillId="0" borderId="0" xfId="4" applyFont="1" applyAlignment="1">
      <alignment horizontal="left" wrapText="1"/>
    </xf>
    <xf numFmtId="0" fontId="3" fillId="0" borderId="0" xfId="4"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{1A2A4666-9D60-4AEB-BD5B-0C4A3BDC9BBD}</c15:txfldGUID>
                      <c15:f>Daten_Diagramme!$D$6</c15:f>
                      <c15:dlblFieldTableCache>
                        <c:ptCount val="1"/>
                        <c:pt idx="0">
                          <c:v>0.5</c:v>
                        </c:pt>
                      </c15:dlblFieldTableCache>
                    </c15:dlblFTEntry>
                  </c15:dlblFieldTable>
                  <c15:showDataLabelsRange val="0"/>
                </c:ext>
                <c:ext xmlns:c16="http://schemas.microsoft.com/office/drawing/2014/chart" uri="{C3380CC4-5D6E-409C-BE32-E72D297353CC}">
                  <c16:uniqueId val="{00000000-4890-41DD-A1B2-F81DE983C710}"/>
                </c:ext>
              </c:extLst>
            </c:dLbl>
            <c:dLbl>
              <c:idx val="1"/>
              <c:tx>
                <c:strRef>
                  <c:f>Daten_Diagramme!$D$7</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{D69DF350-FDC8-4D21-A0A1-99C5A2F5B7CA}</c15:txfldGUID>
                      <c15:f>Daten_Diagramme!$D$7</c15:f>
                      <c15:dlblFieldTableCache>
                        <c:ptCount val="1"/>
                        <c:pt idx="0">
                          <c:v>0.7</c:v>
                        </c:pt>
                      </c15:dlblFieldTableCache>
                    </c15:dlblFTEntry>
                  </c15:dlblFieldTable>
                  <c15:showDataLabelsRange val="0"/>
                </c:ext>
                <c:ext xmlns:c16="http://schemas.microsoft.com/office/drawing/2014/chart" uri="{C3380CC4-5D6E-409C-BE32-E72D297353CC}">
                  <c16:uniqueId val="{00000001-4890-41DD-A1B2-F81DE983C710}"/>
                </c:ext>
              </c:extLst>
            </c:dLbl>
            <c:dLbl>
              <c:idx val="2"/>
              <c:tx>
                <c:strRef>
                  <c:f>Daten_Diagramme!$D$8</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{08CB1E6A-D208-40E0-8F1A-1D5E8A5CE68E}</c15:txfldGUID>
                      <c15:f>Daten_Diagramme!$D$8</c15:f>
                      <c15:dlblFieldTableCache>
                        <c:ptCount val="1"/>
                        <c:pt idx="0">
                          <c:v>1.0</c:v>
                        </c:pt>
                      </c15:dlblFieldTableCache>
                    </c15:dlblFTEntry>
                  </c15:dlblFieldTable>
                  <c15:showDataLabelsRange val="0"/>
                </c:ext>
                <c:ext xmlns:c16="http://schemas.microsoft.com/office/drawing/2014/chart" uri="{C3380CC4-5D6E-409C-BE32-E72D297353CC}">
                  <c16:uniqueId val="{00000002-4890-41DD-A1B2-F81DE983C710}"/>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{91FBDC36-FEC3-45E9-BD59-0BF4A3772CDF}</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4890-41DD-A1B2-F81DE983C710}"/>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0.53737429588416219</c:v>
                </c:pt>
                <c:pt idx="1">
                  <c:v>0.7039980017060905</c:v>
                </c:pt>
                <c:pt idx="2">
                  <c:v>0.95490282911153723</c:v>
                </c:pt>
                <c:pt idx="3">
                  <c:v>1.0875687030768</c:v>
                </c:pt>
              </c:numCache>
            </c:numRef>
          </c:val>
          <c:extLst>
            <c:ext xmlns:c16="http://schemas.microsoft.com/office/drawing/2014/chart" uri="{C3380CC4-5D6E-409C-BE32-E72D297353CC}">
              <c16:uniqueId val="{00000004-4890-41DD-A1B2-F81DE983C710}"/>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{E2E67536-0482-4C81-9850-6237D84DB104}</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4890-41DD-A1B2-F81DE983C710}"/>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{D115F2F9-CC43-4395-9D4D-2017087568FB}</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4890-41DD-A1B2-F81DE983C710}"/>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{800CEA22-10ED-4BCA-AA49-350A01ECD44B}</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4890-41DD-A1B2-F81DE983C710}"/>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{E170810A-94CB-4A60-B20B-9A5E11C85C41}</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4890-41DD-A1B2-F81DE983C710}"/>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4890-41DD-A1B2-F81DE983C710}"/>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4890-41DD-A1B2-F81DE983C710}"/>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-2.2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{EA5B0623-36AC-459A-9024-2FF3C67B9984}</c15:txfldGUID>
                      <c15:f>Daten_Diagramme!$E$6</c15:f>
                      <c15:dlblFieldTableCache>
                        <c:ptCount val="1"/>
                        <c:pt idx="0">
                          <c:v>-2.2</c:v>
                        </c:pt>
                      </c15:dlblFieldTableCache>
                    </c15:dlblFTEntry>
                  </c15:dlblFieldTable>
                  <c15:showDataLabelsRange val="0"/>
                </c:ext>
                <c:ext xmlns:c16="http://schemas.microsoft.com/office/drawing/2014/chart" uri="{C3380CC4-5D6E-409C-BE32-E72D297353CC}">
                  <c16:uniqueId val="{00000000-B04D-454C-BA14-5AF7654A35D6}"/>
                </c:ext>
              </c:extLst>
            </c:dLbl>
            <c:dLbl>
              <c:idx val="1"/>
              <c:tx>
                <c:strRef>
                  <c:f>Daten_Diagramme!$E$7</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{24AC7EC8-CD8D-48E9-BA57-0EC25231F4FD}</c15:txfldGUID>
                      <c15:f>Daten_Diagramme!$E$7</c15:f>
                      <c15:dlblFieldTableCache>
                        <c:ptCount val="1"/>
                        <c:pt idx="0">
                          <c:v>-2.6</c:v>
                        </c:pt>
                      </c15:dlblFieldTableCache>
                    </c15:dlblFTEntry>
                  </c15:dlblFieldTable>
                  <c15:showDataLabelsRange val="0"/>
                </c:ext>
                <c:ext xmlns:c16="http://schemas.microsoft.com/office/drawing/2014/chart" uri="{C3380CC4-5D6E-409C-BE32-E72D297353CC}">
                  <c16:uniqueId val="{00000001-B04D-454C-BA14-5AF7654A35D6}"/>
                </c:ext>
              </c:extLst>
            </c:dLbl>
            <c:dLbl>
              <c:idx val="2"/>
              <c:tx>
                <c:strRef>
                  <c:f>Daten_Diagramme!$E$8</c:f>
                  <c:strCache>
                    <c:ptCount val="1"/>
                    <c:pt idx="0">
                      <c:v>-3.6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{8528EF9D-08FE-443E-8866-0C795F96F562}</c15:txfldGUID>
                      <c15:f>Daten_Diagramme!$E$8</c15:f>
                      <c15:dlblFieldTableCache>
                        <c:ptCount val="1"/>
                        <c:pt idx="0">
                          <c:v>-3.6</c:v>
                        </c:pt>
                      </c15:dlblFieldTableCache>
                    </c15:dlblFTEntry>
                  </c15:dlblFieldTable>
                  <c15:showDataLabelsRange val="0"/>
                </c:ext>
                <c:ext xmlns:c16="http://schemas.microsoft.com/office/drawing/2014/chart" uri="{C3380CC4-5D6E-409C-BE32-E72D297353CC}">
                  <c16:uniqueId val="{00000002-B04D-454C-BA14-5AF7654A35D6}"/>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{53EAA518-9F11-4C6C-AFFA-729D06936A17}</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B04D-454C-BA14-5AF7654A35D6}"/>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-2.2311744654477845</c:v>
                </c:pt>
                <c:pt idx="1">
                  <c:v>-2.6006845590352197</c:v>
                </c:pt>
                <c:pt idx="2">
                  <c:v>-3.6279896103654186</c:v>
                </c:pt>
                <c:pt idx="3">
                  <c:v>-2.8655893304673015</c:v>
                </c:pt>
              </c:numCache>
            </c:numRef>
          </c:val>
          <c:extLst>
            <c:ext xmlns:c16="http://schemas.microsoft.com/office/drawing/2014/chart" uri="{C3380CC4-5D6E-409C-BE32-E72D297353CC}">
              <c16:uniqueId val="{00000004-B04D-454C-BA14-5AF7654A35D6}"/>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{7FE15B92-68B5-427E-8AA0-EF24D979E771}</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B04D-454C-BA14-5AF7654A35D6}"/>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{09C3C8F3-3740-4FFB-8750-979C3EC995D6}</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B04D-454C-BA14-5AF7654A35D6}"/>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{3CFB300E-35CB-424F-95BE-76D9494E7FB8}</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B04D-454C-BA14-5AF7654A35D6}"/>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{AD57B2EA-541B-4159-A0BE-7404353CDAE5}</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B04D-454C-BA14-5AF7654A35D6}"/>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B04D-454C-BA14-5AF7654A35D6}"/>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B04D-454C-BA14-5AF7654A35D6}"/>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{3B9C14F7-74BA-4C73-9968-09C24220192A}</c15:txfldGUID>
                      <c15:f>Daten_Diagramme!$D$14</c15:f>
                      <c15:dlblFieldTableCache>
                        <c:ptCount val="1"/>
                        <c:pt idx="0">
                          <c:v>0.5</c:v>
                        </c:pt>
                      </c15:dlblFieldTableCache>
                    </c15:dlblFTEntry>
                  </c15:dlblFieldTable>
                  <c15:showDataLabelsRange val="0"/>
                </c:ext>
                <c:ext xmlns:c16="http://schemas.microsoft.com/office/drawing/2014/chart" uri="{C3380CC4-5D6E-409C-BE32-E72D297353CC}">
                  <c16:uniqueId val="{00000000-4A2D-489C-A959-EAFCDFB7A1DF}"/>
                </c:ext>
              </c:extLst>
            </c:dLbl>
            <c:dLbl>
              <c:idx val="1"/>
              <c:tx>
                <c:strRef>
                  <c:f>Daten_Diagramme!$D$15</c:f>
                  <c:strCache>
                    <c:ptCount val="1"/>
                    <c:pt idx="0">
                      <c:v>-4.6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{F7656BF0-2742-48C9-8A45-A32C5317FCEC}</c15:txfldGUID>
                      <c15:f>Daten_Diagramme!$D$15</c15:f>
                      <c15:dlblFieldTableCache>
                        <c:ptCount val="1"/>
                        <c:pt idx="0">
                          <c:v>-4.6</c:v>
                        </c:pt>
                      </c15:dlblFieldTableCache>
                    </c15:dlblFTEntry>
                  </c15:dlblFieldTable>
                  <c15:showDataLabelsRange val="0"/>
                </c:ext>
                <c:ext xmlns:c16="http://schemas.microsoft.com/office/drawing/2014/chart" uri="{C3380CC4-5D6E-409C-BE32-E72D297353CC}">
                  <c16:uniqueId val="{00000001-4A2D-489C-A959-EAFCDFB7A1DF}"/>
                </c:ext>
              </c:extLst>
            </c:dLbl>
            <c:dLbl>
              <c:idx val="2"/>
              <c:tx>
                <c:strRef>
                  <c:f>Daten_Diagramme!$D$16</c:f>
                  <c:strCache>
                    <c:ptCount val="1"/>
                    <c:pt idx="0">
                      <c:v>3.8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{616D5AF6-7D68-4B6D-89CE-D6B3F97D1C7F}</c15:txfldGUID>
                      <c15:f>Daten_Diagramme!$D$16</c15:f>
                      <c15:dlblFieldTableCache>
                        <c:ptCount val="1"/>
                        <c:pt idx="0">
                          <c:v>3.8</c:v>
                        </c:pt>
                      </c15:dlblFieldTableCache>
                    </c15:dlblFTEntry>
                  </c15:dlblFieldTable>
                  <c15:showDataLabelsRange val="0"/>
                </c:ext>
                <c:ext xmlns:c16="http://schemas.microsoft.com/office/drawing/2014/chart" uri="{C3380CC4-5D6E-409C-BE32-E72D297353CC}">
                  <c16:uniqueId val="{00000002-4A2D-489C-A959-EAFCDFB7A1DF}"/>
                </c:ext>
              </c:extLst>
            </c:dLbl>
            <c:dLbl>
              <c:idx val="3"/>
              <c:tx>
                <c:strRef>
                  <c:f>Daten_Diagramme!$D$17</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{363DC471-14FB-4ABE-81E8-5A3FE1A6399E}</c15:txfldGUID>
                      <c15:f>Daten_Diagramme!$D$17</c15:f>
                      <c15:dlblFieldTableCache>
                        <c:ptCount val="1"/>
                        <c:pt idx="0">
                          <c:v>-0.8</c:v>
                        </c:pt>
                      </c15:dlblFieldTableCache>
                    </c15:dlblFTEntry>
                  </c15:dlblFieldTable>
                  <c15:showDataLabelsRange val="0"/>
                </c:ext>
                <c:ext xmlns:c16="http://schemas.microsoft.com/office/drawing/2014/chart" uri="{C3380CC4-5D6E-409C-BE32-E72D297353CC}">
                  <c16:uniqueId val="{00000003-4A2D-489C-A959-EAFCDFB7A1DF}"/>
                </c:ext>
              </c:extLst>
            </c:dLbl>
            <c:dLbl>
              <c:idx val="4"/>
              <c:tx>
                <c:strRef>
                  <c:f>Daten_Diagramme!$D$18</c:f>
                  <c:strCache>
                    <c:ptCount val="1"/>
                    <c:pt idx="0">
                      <c:v>3.6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{F1DA239E-4C45-4624-A52F-BF09FB1848D9}</c15:txfldGUID>
                      <c15:f>Daten_Diagramme!$D$18</c15:f>
                      <c15:dlblFieldTableCache>
                        <c:ptCount val="1"/>
                        <c:pt idx="0">
                          <c:v>3.6</c:v>
                        </c:pt>
                      </c15:dlblFieldTableCache>
                    </c15:dlblFTEntry>
                  </c15:dlblFieldTable>
                  <c15:showDataLabelsRange val="0"/>
                </c:ext>
                <c:ext xmlns:c16="http://schemas.microsoft.com/office/drawing/2014/chart" uri="{C3380CC4-5D6E-409C-BE32-E72D297353CC}">
                  <c16:uniqueId val="{00000004-4A2D-489C-A959-EAFCDFB7A1DF}"/>
                </c:ext>
              </c:extLst>
            </c:dLbl>
            <c:dLbl>
              <c:idx val="5"/>
              <c:tx>
                <c:strRef>
                  <c:f>Daten_Diagramme!$D$19</c:f>
                  <c:strCache>
                    <c:ptCount val="1"/>
                    <c:pt idx="0">
                      <c:v>-4.1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{D8F6A94A-418F-4D54-9B87-3B25677F0DC2}</c15:txfldGUID>
                      <c15:f>Daten_Diagramme!$D$19</c15:f>
                      <c15:dlblFieldTableCache>
                        <c:ptCount val="1"/>
                        <c:pt idx="0">
                          <c:v>-4.1</c:v>
                        </c:pt>
                      </c15:dlblFieldTableCache>
                    </c15:dlblFTEntry>
                  </c15:dlblFieldTable>
                  <c15:showDataLabelsRange val="0"/>
                </c:ext>
                <c:ext xmlns:c16="http://schemas.microsoft.com/office/drawing/2014/chart" uri="{C3380CC4-5D6E-409C-BE32-E72D297353CC}">
                  <c16:uniqueId val="{00000005-4A2D-489C-A959-EAFCDFB7A1DF}"/>
                </c:ext>
              </c:extLst>
            </c:dLbl>
            <c:dLbl>
              <c:idx val="6"/>
              <c:tx>
                <c:strRef>
                  <c:f>Daten_Diagramme!$D$20</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{E0B4688F-E3F3-4E4A-8DEB-F25001F540D5}</c15:txfldGUID>
                      <c15:f>Daten_Diagramme!$D$20</c15:f>
                      <c15:dlblFieldTableCache>
                        <c:ptCount val="1"/>
                        <c:pt idx="0">
                          <c:v>2.4</c:v>
                        </c:pt>
                      </c15:dlblFieldTableCache>
                    </c15:dlblFTEntry>
                  </c15:dlblFieldTable>
                  <c15:showDataLabelsRange val="0"/>
                </c:ext>
                <c:ext xmlns:c16="http://schemas.microsoft.com/office/drawing/2014/chart" uri="{C3380CC4-5D6E-409C-BE32-E72D297353CC}">
                  <c16:uniqueId val="{00000006-4A2D-489C-A959-EAFCDFB7A1DF}"/>
                </c:ext>
              </c:extLst>
            </c:dLbl>
            <c:dLbl>
              <c:idx val="7"/>
              <c:tx>
                <c:strRef>
                  <c:f>Daten_Diagramme!$D$21</c:f>
                  <c:strCache>
                    <c:ptCount val="1"/>
                    <c:pt idx="0">
                      <c:v>-1.7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{FD5F1AB5-B2C7-49D5-86B8-632B9D3EC381}</c15:txfldGUID>
                      <c15:f>Daten_Diagramme!$D$21</c15:f>
                      <c15:dlblFieldTableCache>
                        <c:ptCount val="1"/>
                        <c:pt idx="0">
                          <c:v>-1.7</c:v>
                        </c:pt>
                      </c15:dlblFieldTableCache>
                    </c15:dlblFTEntry>
                  </c15:dlblFieldTable>
                  <c15:showDataLabelsRange val="0"/>
                </c:ext>
                <c:ext xmlns:c16="http://schemas.microsoft.com/office/drawing/2014/chart" uri="{C3380CC4-5D6E-409C-BE32-E72D297353CC}">
                  <c16:uniqueId val="{00000007-4A2D-489C-A959-EAFCDFB7A1DF}"/>
                </c:ext>
              </c:extLst>
            </c:dLbl>
            <c:dLbl>
              <c:idx val="8"/>
              <c:tx>
                <c:strRef>
                  <c:f>Daten_Diagramme!$D$22</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{1362C27C-DFA5-40A1-9066-F4DCA4006A96}</c15:txfldGUID>
                      <c15:f>Daten_Diagramme!$D$22</c15:f>
                      <c15:dlblFieldTableCache>
                        <c:ptCount val="1"/>
                        <c:pt idx="0">
                          <c:v>1.2</c:v>
                        </c:pt>
                      </c15:dlblFieldTableCache>
                    </c15:dlblFTEntry>
                  </c15:dlblFieldTable>
                  <c15:showDataLabelsRange val="0"/>
                </c:ext>
                <c:ext xmlns:c16="http://schemas.microsoft.com/office/drawing/2014/chart" uri="{C3380CC4-5D6E-409C-BE32-E72D297353CC}">
                  <c16:uniqueId val="{00000008-4A2D-489C-A959-EAFCDFB7A1DF}"/>
                </c:ext>
              </c:extLst>
            </c:dLbl>
            <c:dLbl>
              <c:idx val="9"/>
              <c:tx>
                <c:strRef>
                  <c:f>Daten_Diagramme!$D$23</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{97B5B0D0-BC75-4B72-A9BD-7251DA9FAD21}</c15:txfldGUID>
                      <c15:f>Daten_Diagramme!$D$23</c15:f>
                      <c15:dlblFieldTableCache>
                        <c:ptCount val="1"/>
                        <c:pt idx="0">
                          <c:v>-1.0</c:v>
                        </c:pt>
                      </c15:dlblFieldTableCache>
                    </c15:dlblFTEntry>
                  </c15:dlblFieldTable>
                  <c15:showDataLabelsRange val="0"/>
                </c:ext>
                <c:ext xmlns:c16="http://schemas.microsoft.com/office/drawing/2014/chart" uri="{C3380CC4-5D6E-409C-BE32-E72D297353CC}">
                  <c16:uniqueId val="{00000009-4A2D-489C-A959-EAFCDFB7A1DF}"/>
                </c:ext>
              </c:extLst>
            </c:dLbl>
            <c:dLbl>
              <c:idx val="10"/>
              <c:tx>
                <c:strRef>
                  <c:f>Daten_Diagramme!$D$24</c:f>
                  <c:strCache>
                    <c:ptCount val="1"/>
                    <c:pt idx="0">
                      <c:v>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{002EA1D2-D4D8-407B-BD21-9D0EC3A61E58}</c15:txfldGUID>
                      <c15:f>Daten_Diagramme!$D$24</c15:f>
                      <c15:dlblFieldTableCache>
                        <c:ptCount val="1"/>
                        <c:pt idx="0">
                          <c:v>1.8</c:v>
                        </c:pt>
                      </c15:dlblFieldTableCache>
                    </c15:dlblFTEntry>
                  </c15:dlblFieldTable>
                  <c15:showDataLabelsRange val="0"/>
                </c:ext>
                <c:ext xmlns:c16="http://schemas.microsoft.com/office/drawing/2014/chart" uri="{C3380CC4-5D6E-409C-BE32-E72D297353CC}">
                  <c16:uniqueId val="{0000000A-4A2D-489C-A959-EAFCDFB7A1DF}"/>
                </c:ext>
              </c:extLst>
            </c:dLbl>
            <c:dLbl>
              <c:idx val="11"/>
              <c:tx>
                <c:strRef>
                  <c:f>Daten_Diagramme!$D$25</c:f>
                  <c:strCache>
                    <c:ptCount val="1"/>
                    <c:pt idx="0">
                      <c:v>9.7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{74F7EEBF-BE9E-4DC6-8216-401480C48D3E}</c15:txfldGUID>
                      <c15:f>Daten_Diagramme!$D$25</c15:f>
                      <c15:dlblFieldTableCache>
                        <c:ptCount val="1"/>
                        <c:pt idx="0">
                          <c:v>9.7</c:v>
                        </c:pt>
                      </c15:dlblFieldTableCache>
                    </c15:dlblFTEntry>
                  </c15:dlblFieldTable>
                  <c15:showDataLabelsRange val="0"/>
                </c:ext>
                <c:ext xmlns:c16="http://schemas.microsoft.com/office/drawing/2014/chart" uri="{C3380CC4-5D6E-409C-BE32-E72D297353CC}">
                  <c16:uniqueId val="{0000000B-4A2D-489C-A959-EAFCDFB7A1DF}"/>
                </c:ext>
              </c:extLst>
            </c:dLbl>
            <c:dLbl>
              <c:idx val="12"/>
              <c:tx>
                <c:strRef>
                  <c:f>Daten_Diagramme!$D$26</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{252E1E84-8C17-4B00-8122-103864E5D4E7}</c15:txfldGUID>
                      <c15:f>Daten_Diagramme!$D$26</c15:f>
                      <c15:dlblFieldTableCache>
                        <c:ptCount val="1"/>
                        <c:pt idx="0">
                          <c:v>-1.9</c:v>
                        </c:pt>
                      </c15:dlblFieldTableCache>
                    </c15:dlblFTEntry>
                  </c15:dlblFieldTable>
                  <c15:showDataLabelsRange val="0"/>
                </c:ext>
                <c:ext xmlns:c16="http://schemas.microsoft.com/office/drawing/2014/chart" uri="{C3380CC4-5D6E-409C-BE32-E72D297353CC}">
                  <c16:uniqueId val="{0000000C-4A2D-489C-A959-EAFCDFB7A1DF}"/>
                </c:ext>
              </c:extLst>
            </c:dLbl>
            <c:dLbl>
              <c:idx val="13"/>
              <c:tx>
                <c:strRef>
                  <c:f>Daten_Diagramme!$D$27</c:f>
                  <c:strCache>
                    <c:ptCount val="1"/>
                    <c:pt idx="0">
                      <c:v>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{E1F0A9FD-B4C4-4219-8BC2-7482F8B9428F}</c15:txfldGUID>
                      <c15:f>Daten_Diagramme!$D$27</c15:f>
                      <c15:dlblFieldTableCache>
                        <c:ptCount val="1"/>
                        <c:pt idx="0">
                          <c:v>1.7</c:v>
                        </c:pt>
                      </c15:dlblFieldTableCache>
                    </c15:dlblFTEntry>
                  </c15:dlblFieldTable>
                  <c15:showDataLabelsRange val="0"/>
                </c:ext>
                <c:ext xmlns:c16="http://schemas.microsoft.com/office/drawing/2014/chart" uri="{C3380CC4-5D6E-409C-BE32-E72D297353CC}">
                  <c16:uniqueId val="{0000000D-4A2D-489C-A959-EAFCDFB7A1DF}"/>
                </c:ext>
              </c:extLst>
            </c:dLbl>
            <c:dLbl>
              <c:idx val="14"/>
              <c:tx>
                <c:strRef>
                  <c:f>Daten_Diagramme!$D$28</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{2E95D4DF-1532-4A7F-A7E5-E07419F3D51A}</c15:txfldGUID>
                      <c15:f>Daten_Diagramme!$D$28</c15:f>
                      <c15:dlblFieldTableCache>
                        <c:ptCount val="1"/>
                        <c:pt idx="0">
                          <c:v>2.6</c:v>
                        </c:pt>
                      </c15:dlblFieldTableCache>
                    </c15:dlblFTEntry>
                  </c15:dlblFieldTable>
                  <c15:showDataLabelsRange val="0"/>
                </c:ext>
                <c:ext xmlns:c16="http://schemas.microsoft.com/office/drawing/2014/chart" uri="{C3380CC4-5D6E-409C-BE32-E72D297353CC}">
                  <c16:uniqueId val="{0000000E-4A2D-489C-A959-EAFCDFB7A1DF}"/>
                </c:ext>
              </c:extLst>
            </c:dLbl>
            <c:dLbl>
              <c:idx val="15"/>
              <c:tx>
                <c:strRef>
                  <c:f>Daten_Diagramme!$D$29</c:f>
                  <c:strCache>
                    <c:ptCount val="1"/>
                    <c:pt idx="0">
                      <c:v>-7.2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{402F75FF-DFD9-4D81-B52C-B9C686C25205}</c15:txfldGUID>
                      <c15:f>Daten_Diagramme!$D$29</c15:f>
                      <c15:dlblFieldTableCache>
                        <c:ptCount val="1"/>
                        <c:pt idx="0">
                          <c:v>-7.2</c:v>
                        </c:pt>
                      </c15:dlblFieldTableCache>
                    </c15:dlblFTEntry>
                  </c15:dlblFieldTable>
                  <c15:showDataLabelsRange val="0"/>
                </c:ext>
                <c:ext xmlns:c16="http://schemas.microsoft.com/office/drawing/2014/chart" uri="{C3380CC4-5D6E-409C-BE32-E72D297353CC}">
                  <c16:uniqueId val="{0000000F-4A2D-489C-A959-EAFCDFB7A1DF}"/>
                </c:ext>
              </c:extLst>
            </c:dLbl>
            <c:dLbl>
              <c:idx val="16"/>
              <c:tx>
                <c:strRef>
                  <c:f>Daten_Diagramme!$D$30</c:f>
                  <c:strCache>
                    <c:ptCount val="1"/>
                    <c:pt idx="0">
                      <c:v>3.4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{9CE27718-836F-4D03-845B-103D91894111}</c15:txfldGUID>
                      <c15:f>Daten_Diagramme!$D$30</c15:f>
                      <c15:dlblFieldTableCache>
                        <c:ptCount val="1"/>
                        <c:pt idx="0">
                          <c:v>3.4</c:v>
                        </c:pt>
                      </c15:dlblFieldTableCache>
                    </c15:dlblFTEntry>
                  </c15:dlblFieldTable>
                  <c15:showDataLabelsRange val="0"/>
                </c:ext>
                <c:ext xmlns:c16="http://schemas.microsoft.com/office/drawing/2014/chart" uri="{C3380CC4-5D6E-409C-BE32-E72D297353CC}">
                  <c16:uniqueId val="{00000010-4A2D-489C-A959-EAFCDFB7A1DF}"/>
                </c:ext>
              </c:extLst>
            </c:dLbl>
            <c:dLbl>
              <c:idx val="17"/>
              <c:tx>
                <c:strRef>
                  <c:f>Daten_Diagramme!$D$31</c:f>
                  <c:strCache>
                    <c:ptCount val="1"/>
                    <c:pt idx="0">
                      <c:v>-2.5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{813E22D9-7403-416B-BBA0-CE7BF9AC8CA9}</c15:txfldGUID>
                      <c15:f>Daten_Diagramme!$D$31</c15:f>
                      <c15:dlblFieldTableCache>
                        <c:ptCount val="1"/>
                        <c:pt idx="0">
                          <c:v>-2.5</c:v>
                        </c:pt>
                      </c15:dlblFieldTableCache>
                    </c15:dlblFTEntry>
                  </c15:dlblFieldTable>
                  <c15:showDataLabelsRange val="0"/>
                </c:ext>
                <c:ext xmlns:c16="http://schemas.microsoft.com/office/drawing/2014/chart" uri="{C3380CC4-5D6E-409C-BE32-E72D297353CC}">
                  <c16:uniqueId val="{00000011-4A2D-489C-A959-EAFCDFB7A1DF}"/>
                </c:ext>
              </c:extLst>
            </c:dLbl>
            <c:dLbl>
              <c:idx val="18"/>
              <c:tx>
                <c:strRef>
                  <c:f>Daten_Diagramme!$D$32</c:f>
                  <c:strCache>
                    <c:ptCount val="1"/>
                    <c:pt idx="0">
                      <c:v>3.0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{5C683429-1E1A-41D0-92D0-29A8A349ECC4}</c15:txfldGUID>
                      <c15:f>Daten_Diagramme!$D$32</c15:f>
                      <c15:dlblFieldTableCache>
                        <c:ptCount val="1"/>
                        <c:pt idx="0">
                          <c:v>3.0</c:v>
                        </c:pt>
                      </c15:dlblFieldTableCache>
                    </c15:dlblFTEntry>
                  </c15:dlblFieldTable>
                  <c15:showDataLabelsRange val="0"/>
                </c:ext>
                <c:ext xmlns:c16="http://schemas.microsoft.com/office/drawing/2014/chart" uri="{C3380CC4-5D6E-409C-BE32-E72D297353CC}">
                  <c16:uniqueId val="{00000012-4A2D-489C-A959-EAFCDFB7A1DF}"/>
                </c:ext>
              </c:extLst>
            </c:dLbl>
            <c:dLbl>
              <c:idx val="19"/>
              <c:tx>
                <c:strRef>
                  <c:f>Daten_Diagramme!$D$33</c:f>
                  <c:strCache>
                    <c:ptCount val="1"/>
                    <c:pt idx="0">
                      <c:v>2.2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{97EFE967-0C05-4707-A3A2-F5733DB33AFB}</c15:txfldGUID>
                      <c15:f>Daten_Diagramme!$D$33</c15:f>
                      <c15:dlblFieldTableCache>
                        <c:ptCount val="1"/>
                        <c:pt idx="0">
                          <c:v>2.2</c:v>
                        </c:pt>
                      </c15:dlblFieldTableCache>
                    </c15:dlblFTEntry>
                  </c15:dlblFieldTable>
                  <c15:showDataLabelsRange val="0"/>
                </c:ext>
                <c:ext xmlns:c16="http://schemas.microsoft.com/office/drawing/2014/chart" uri="{C3380CC4-5D6E-409C-BE32-E72D297353CC}">
                  <c16:uniqueId val="{00000013-4A2D-489C-A959-EAFCDFB7A1DF}"/>
                </c:ext>
              </c:extLst>
            </c:dLbl>
            <c:dLbl>
              <c:idx val="20"/>
              <c:tx>
                <c:strRef>
                  <c:f>Daten_Diagramme!$D$34</c:f>
                  <c:strCache>
                    <c:ptCount val="1"/>
                    <c:pt idx="0">
                      <c:v>-1.8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{C75BAED4-642D-43D9-BC70-81F34D3B6A6A}</c15:txfldGUID>
                      <c15:f>Daten_Diagramme!$D$34</c15:f>
                      <c15:dlblFieldTableCache>
                        <c:ptCount val="1"/>
                        <c:pt idx="0">
                          <c:v>-1.8</c:v>
                        </c:pt>
                      </c15:dlblFieldTableCache>
                    </c15:dlblFTEntry>
                  </c15:dlblFieldTable>
                  <c15:showDataLabelsRange val="0"/>
                </c:ext>
                <c:ext xmlns:c16="http://schemas.microsoft.com/office/drawing/2014/chart" uri="{C3380CC4-5D6E-409C-BE32-E72D297353CC}">
                  <c16:uniqueId val="{00000014-4A2D-489C-A959-EAFCDFB7A1DF}"/>
                </c:ext>
              </c:extLst>
            </c:dLbl>
            <c:dLbl>
              <c:idx val="21"/>
              <c:tx>
                <c:strRef>
                  <c:f>Daten_Diagramme!$D$35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{260289BA-2CC5-4C0B-9E98-23111D56BA20}</c15:txfldGUID>
                      <c15:f>Daten_Diagramme!$D$35</c15:f>
                      <c15:dlblFieldTableCache>
                        <c:ptCount val="1"/>
                        <c:pt idx="0">
                          <c:v>0.0</c:v>
                        </c:pt>
                      </c15:dlblFieldTableCache>
                    </c15:dlblFTEntry>
                  </c15:dlblFieldTable>
                  <c15:showDataLabelsRange val="0"/>
                </c:ext>
                <c:ext xmlns:c16="http://schemas.microsoft.com/office/drawing/2014/chart" uri="{C3380CC4-5D6E-409C-BE32-E72D297353CC}">
                  <c16:uniqueId val="{00000015-4A2D-489C-A959-EAFCDFB7A1DF}"/>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{5EC181AB-9E71-4260-BC13-BB8634CEBD75}</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4A2D-489C-A959-EAFCDFB7A1DF}"/>
                </c:ext>
              </c:extLst>
            </c:dLbl>
            <c:dLbl>
              <c:idx val="23"/>
              <c:tx>
                <c:strRef>
                  <c:f>Daten_Diagramme!$D$37</c:f>
                  <c:strCache>
                    <c:ptCount val="1"/>
                    <c:pt idx="0">
                      <c:v>-4.6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{D6358256-DE83-4530-A982-0902E5485ACF}</c15:txfldGUID>
                      <c15:f>Daten_Diagramme!$D$37</c15:f>
                      <c15:dlblFieldTableCache>
                        <c:ptCount val="1"/>
                        <c:pt idx="0">
                          <c:v>-4.6</c:v>
                        </c:pt>
                      </c15:dlblFieldTableCache>
                    </c15:dlblFTEntry>
                  </c15:dlblFieldTable>
                  <c15:showDataLabelsRange val="0"/>
                </c:ext>
                <c:ext xmlns:c16="http://schemas.microsoft.com/office/drawing/2014/chart" uri="{C3380CC4-5D6E-409C-BE32-E72D297353CC}">
                  <c16:uniqueId val="{00000017-4A2D-489C-A959-EAFCDFB7A1DF}"/>
                </c:ext>
              </c:extLst>
            </c:dLbl>
            <c:dLbl>
              <c:idx val="24"/>
              <c:layout>
                <c:manualLayout>
                  <c:x val="4.7769028871392123E-3"/>
                  <c:y val="-4.6876052205785108E-5"/>
                </c:manualLayout>
              </c:layout>
              <c:tx>
                <c:strRef>
                  <c:f>Daten_Diagramme!$D$38</c:f>
                  <c:strCache>
                    <c:ptCount val="1"/>
                    <c:pt idx="0">
                      <c:v>-0.7</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{856AA2E1-CB9E-4546-A99B-443C5F319BEF}</c15:txfldGUID>
                      <c15:f>Daten_Diagramme!$D$38</c15:f>
                      <c15:dlblFieldTableCache>
                        <c:ptCount val="1"/>
                        <c:pt idx="0">
                          <c:v>-0.7</c:v>
                        </c:pt>
                      </c15:dlblFieldTableCache>
                    </c15:dlblFTEntry>
                  </c15:dlblFieldTable>
                  <c15:showDataLabelsRange val="0"/>
                </c:ext>
                <c:ext xmlns:c16="http://schemas.microsoft.com/office/drawing/2014/chart" uri="{C3380CC4-5D6E-409C-BE32-E72D297353CC}">
                  <c16:uniqueId val="{00000018-4A2D-489C-A959-EAFCDFB7A1DF}"/>
                </c:ext>
              </c:extLst>
            </c:dLbl>
            <c:dLbl>
              <c:idx val="25"/>
              <c:tx>
                <c:strRef>
                  <c:f>Daten_Diagramme!$D$39</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{C24C573E-984B-4526-9A7B-94F9076A7D42}</c15:txfldGUID>
                      <c15:f>Daten_Diagramme!$D$39</c15:f>
                      <c15:dlblFieldTableCache>
                        <c:ptCount val="1"/>
                        <c:pt idx="0">
                          <c:v>1.2</c:v>
                        </c:pt>
                      </c15:dlblFieldTableCache>
                    </c15:dlblFTEntry>
                  </c15:dlblFieldTable>
                  <c15:showDataLabelsRange val="0"/>
                </c:ext>
                <c:ext xmlns:c16="http://schemas.microsoft.com/office/drawing/2014/chart" uri="{C3380CC4-5D6E-409C-BE32-E72D297353CC}">
                  <c16:uniqueId val="{00000019-4A2D-489C-A959-EAFCDFB7A1DF}"/>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{44982CA8-7B7F-450C-9331-0D8901E969C9}</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4A2D-489C-A959-EAFCDFB7A1DF}"/>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{CAEE3934-D463-4C3C-8D7B-2D4EB27D1E59}</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4A2D-489C-A959-EAFCDFB7A1DF}"/>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{0850705C-B1B2-433E-8458-DC061235B760}</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4A2D-489C-A959-EAFCDFB7A1DF}"/>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{713D1A76-B7C5-4151-8712-FCA41B4549BC}</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4A2D-489C-A959-EAFCDFB7A1DF}"/>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{B7890883-15A3-459F-B59D-44A63308DA39}</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4A2D-489C-A959-EAFCDFB7A1DF}"/>
                </c:ext>
              </c:extLst>
            </c:dLbl>
            <c:dLbl>
              <c:idx val="31"/>
              <c:tx>
                <c:strRef>
                  <c:f>Daten_Diagramme!$D$45</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{B39732A1-D4DF-4504-A2B8-B51EDEBD1B91}</c15:txfldGUID>
                      <c15:f>Daten_Diagramme!$D$45</c15:f>
                      <c15:dlblFieldTableCache>
                        <c:ptCount val="1"/>
                        <c:pt idx="0">
                          <c:v>1.2</c:v>
                        </c:pt>
                      </c15:dlblFieldTableCache>
                    </c15:dlblFTEntry>
                  </c15:dlblFieldTable>
                  <c15:showDataLabelsRange val="0"/>
                </c:ext>
                <c:ext xmlns:c16="http://schemas.microsoft.com/office/drawing/2014/chart" uri="{C3380CC4-5D6E-409C-BE32-E72D297353CC}">
                  <c16:uniqueId val="{0000001F-4A2D-489C-A959-EAFCDFB7A1DF}"/>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0.53737429588416219</c:v>
                </c:pt>
                <c:pt idx="1">
                  <c:v>-4.5643153526970952</c:v>
                </c:pt>
                <c:pt idx="2">
                  <c:v>3.793626707132018</c:v>
                </c:pt>
                <c:pt idx="3">
                  <c:v>-0.80321285140562249</c:v>
                </c:pt>
                <c:pt idx="4">
                  <c:v>3.5809018567639259</c:v>
                </c:pt>
                <c:pt idx="5">
                  <c:v>-4.1209762999646271</c:v>
                </c:pt>
                <c:pt idx="6">
                  <c:v>2.3647438194195627</c:v>
                </c:pt>
                <c:pt idx="7">
                  <c:v>-1.714179243525247</c:v>
                </c:pt>
                <c:pt idx="8">
                  <c:v>1.1529379080427837</c:v>
                </c:pt>
                <c:pt idx="9">
                  <c:v>-0.98320360507988525</c:v>
                </c:pt>
                <c:pt idx="10">
                  <c:v>1.8250134192163177</c:v>
                </c:pt>
                <c:pt idx="11">
                  <c:v>9.6715328467153281</c:v>
                </c:pt>
                <c:pt idx="12">
                  <c:v>-1.9148936170212767</c:v>
                </c:pt>
                <c:pt idx="13">
                  <c:v>1.7236342389716623</c:v>
                </c:pt>
                <c:pt idx="14">
                  <c:v>2.5503907856849035</c:v>
                </c:pt>
                <c:pt idx="15">
                  <c:v>-7.1856287425149699</c:v>
                </c:pt>
                <c:pt idx="16">
                  <c:v>3.3815441026685678</c:v>
                </c:pt>
                <c:pt idx="17">
                  <c:v>-2.5101763907734056</c:v>
                </c:pt>
                <c:pt idx="18">
                  <c:v>2.9702970297029703</c:v>
                </c:pt>
                <c:pt idx="19">
                  <c:v>2.2163481089873933</c:v>
                </c:pt>
                <c:pt idx="20">
                  <c:v>-1.7998941238750661</c:v>
                </c:pt>
                <c:pt idx="21">
                  <c:v>0</c:v>
                </c:pt>
                <c:pt idx="23">
                  <c:v>-4.5643153526970952</c:v>
                </c:pt>
                <c:pt idx="24">
                  <c:v>-0.73597056117755288</c:v>
                </c:pt>
                <c:pt idx="25">
                  <c:v>1.2222278455387419</c:v>
                </c:pt>
              </c:numCache>
            </c:numRef>
          </c:val>
          <c:extLst>
            <c:ext xmlns:c16="http://schemas.microsoft.com/office/drawing/2014/chart" uri="{C3380CC4-5D6E-409C-BE32-E72D297353CC}">
              <c16:uniqueId val="{00000020-4A2D-489C-A959-EAFCDFB7A1DF}"/>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{0573A48B-0903-4F6E-A788-BDE9E6669E79}</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4A2D-489C-A959-EAFCDFB7A1DF}"/>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{FC864718-28FA-44EA-8BEC-C795E484E014}</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4A2D-489C-A959-EAFCDFB7A1DF}"/>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{C76DED35-9886-41FD-8D5D-0C9B867A0F62}</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4A2D-489C-A959-EAFCDFB7A1DF}"/>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{2E1D966D-B367-4489-AB27-E0E5DC450371}</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4A2D-489C-A959-EAFCDFB7A1DF}"/>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{E2A52AAB-7378-40D8-82DD-09FB303DE413}</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4A2D-489C-A959-EAFCDFB7A1DF}"/>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{2837F636-F136-417A-857D-4D9EA40D272E}</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4A2D-489C-A959-EAFCDFB7A1DF}"/>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{1FB76ABB-F45F-4E7C-A2DE-AF3008DF480D}</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4A2D-489C-A959-EAFCDFB7A1DF}"/>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{14681ABC-EE75-4BDE-89C3-67656D4EB6B8}</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4A2D-489C-A959-EAFCDFB7A1DF}"/>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{64F5956D-5E9C-46B7-89CB-96769DF8792F}</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4A2D-489C-A959-EAFCDFB7A1DF}"/>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{EAACECB7-8A09-4876-8C78-4F76A944FB98}</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4A2D-489C-A959-EAFCDFB7A1DF}"/>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{263B9047-7A1C-4FE7-BA7D-E93D618116FD}</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4A2D-489C-A959-EAFCDFB7A1DF}"/>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{D6524A14-7850-4821-9D59-A04EB0E97DCD}</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4A2D-489C-A959-EAFCDFB7A1DF}"/>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{1D6F94C5-18B2-47D4-AD39-1E9D891DF5EE}</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4A2D-489C-A959-EAFCDFB7A1DF}"/>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{9861B952-7835-45CC-B5D1-6BA58782200C}</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4A2D-489C-A959-EAFCDFB7A1DF}"/>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{AD7700BB-1C73-49C6-931E-081B5B4943F7}</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4A2D-489C-A959-EAFCDFB7A1DF}"/>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{C41473D0-EBF6-49BE-82BE-22AD280EFF8F}</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4A2D-489C-A959-EAFCDFB7A1DF}"/>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{3528F739-D8E1-4DB4-85FB-34F802A387BE}</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4A2D-489C-A959-EAFCDFB7A1DF}"/>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{493E2921-C888-443A-B87A-FBFC89707A01}</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4A2D-489C-A959-EAFCDFB7A1DF}"/>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{32484319-6808-44F1-8756-B17290400BDE}</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4A2D-489C-A959-EAFCDFB7A1DF}"/>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{F988F722-3F33-4C5E-AC31-07910A0766EA}</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4A2D-489C-A959-EAFCDFB7A1DF}"/>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{052D8CE1-64EA-402E-8F9A-5545D8FED1E4}</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4A2D-489C-A959-EAFCDFB7A1DF}"/>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{9D8A07AE-4D8C-462C-8D75-25C4B0265F3F}</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4A2D-489C-A959-EAFCDFB7A1DF}"/>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{C3C1556A-11E5-4ADE-AA49-48D45DCCB5D5}</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4A2D-489C-A959-EAFCDFB7A1DF}"/>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{7BBD7305-4C1A-41B1-8F50-6530E800A529}</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4A2D-489C-A959-EAFCDFB7A1DF}"/>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{737FE693-2277-4B82-9231-67DAFB6B8DD2}</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4A2D-489C-A959-EAFCDFB7A1DF}"/>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{07E324D0-B6C4-4836-85FD-C55440AA5E19}</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4A2D-489C-A959-EAFCDFB7A1DF}"/>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{AB7AFE6A-7A63-4899-B07B-7F6B24AE8D0A}</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4A2D-489C-A959-EAFCDFB7A1DF}"/>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{4C9F060E-A683-440B-A2AE-0B23C9AFA4F1}</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4A2D-489C-A959-EAFCDFB7A1DF}"/>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{AFA4E902-2BD5-4C72-8FFD-F14FDF085F13}</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4A2D-489C-A959-EAFCDFB7A1DF}"/>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{34A9BDD2-E481-4EE8-99D6-BF5989F63C41}</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4A2D-489C-A959-EAFCDFB7A1DF}"/>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{B0C54FA5-7B88-4991-9702-D80CAA471B07}</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4A2D-489C-A959-EAFCDFB7A1DF}"/>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{33123087-594F-4F2B-BCD2-B6115CE1BEC5}</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4A2D-489C-A959-EAFCDFB7A1DF}"/>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4A2D-489C-A959-EAFCDFB7A1DF}"/>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4A2D-489C-A959-EAFCDFB7A1DF}"/>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-2.2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{35C4ACB0-94F1-45E6-9F25-180BED7F55D6}</c15:txfldGUID>
                      <c15:f>Daten_Diagramme!$E$14</c15:f>
                      <c15:dlblFieldTableCache>
                        <c:ptCount val="1"/>
                        <c:pt idx="0">
                          <c:v>-2.2</c:v>
                        </c:pt>
                      </c15:dlblFieldTableCache>
                    </c15:dlblFTEntry>
                  </c15:dlblFieldTable>
                  <c15:showDataLabelsRange val="0"/>
                </c:ext>
                <c:ext xmlns:c16="http://schemas.microsoft.com/office/drawing/2014/chart" uri="{C3380CC4-5D6E-409C-BE32-E72D297353CC}">
                  <c16:uniqueId val="{00000000-A8D4-45E7-8284-6BE3AEAC2A0B}"/>
                </c:ext>
              </c:extLst>
            </c:dLbl>
            <c:dLbl>
              <c:idx val="1"/>
              <c:tx>
                <c:strRef>
                  <c:f>Daten_Diagramme!$E$15</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{753F26AF-A5EB-45E7-9F41-909B11EBCDBC}</c15:txfldGUID>
                      <c15:f>Daten_Diagramme!$E$15</c15:f>
                      <c15:dlblFieldTableCache>
                        <c:ptCount val="1"/>
                        <c:pt idx="0">
                          <c:v>-0.5</c:v>
                        </c:pt>
                      </c15:dlblFieldTableCache>
                    </c15:dlblFTEntry>
                  </c15:dlblFieldTable>
                  <c15:showDataLabelsRange val="0"/>
                </c:ext>
                <c:ext xmlns:c16="http://schemas.microsoft.com/office/drawing/2014/chart" uri="{C3380CC4-5D6E-409C-BE32-E72D297353CC}">
                  <c16:uniqueId val="{00000001-A8D4-45E7-8284-6BE3AEAC2A0B}"/>
                </c:ext>
              </c:extLst>
            </c:dLbl>
            <c:dLbl>
              <c:idx val="2"/>
              <c:tx>
                <c:strRef>
                  <c:f>Daten_Diagramme!$E$16</c:f>
                  <c:strCache>
                    <c:ptCount val="1"/>
                    <c:pt idx="0">
                      <c:v>-2.3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{A2B07631-1975-4A64-B929-D3A914993877}</c15:txfldGUID>
                      <c15:f>Daten_Diagramme!$E$16</c15:f>
                      <c15:dlblFieldTableCache>
                        <c:ptCount val="1"/>
                        <c:pt idx="0">
                          <c:v>-2.3</c:v>
                        </c:pt>
                      </c15:dlblFieldTableCache>
                    </c15:dlblFTEntry>
                  </c15:dlblFieldTable>
                  <c15:showDataLabelsRange val="0"/>
                </c:ext>
                <c:ext xmlns:c16="http://schemas.microsoft.com/office/drawing/2014/chart" uri="{C3380CC4-5D6E-409C-BE32-E72D297353CC}">
                  <c16:uniqueId val="{00000002-A8D4-45E7-8284-6BE3AEAC2A0B}"/>
                </c:ext>
              </c:extLst>
            </c:dLbl>
            <c:dLbl>
              <c:idx val="3"/>
              <c:tx>
                <c:strRef>
                  <c:f>Daten_Diagramme!$E$17</c:f>
                  <c:strCache>
                    <c:ptCount val="1"/>
                    <c:pt idx="0">
                      <c:v>-6.8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{0889D6F1-E654-404D-8585-F7A6BCDA0560}</c15:txfldGUID>
                      <c15:f>Daten_Diagramme!$E$17</c15:f>
                      <c15:dlblFieldTableCache>
                        <c:ptCount val="1"/>
                        <c:pt idx="0">
                          <c:v>-6.8</c:v>
                        </c:pt>
                      </c15:dlblFieldTableCache>
                    </c15:dlblFTEntry>
                  </c15:dlblFieldTable>
                  <c15:showDataLabelsRange val="0"/>
                </c:ext>
                <c:ext xmlns:c16="http://schemas.microsoft.com/office/drawing/2014/chart" uri="{C3380CC4-5D6E-409C-BE32-E72D297353CC}">
                  <c16:uniqueId val="{00000003-A8D4-45E7-8284-6BE3AEAC2A0B}"/>
                </c:ext>
              </c:extLst>
            </c:dLbl>
            <c:dLbl>
              <c:idx val="4"/>
              <c:tx>
                <c:strRef>
                  <c:f>Daten_Diagramme!$E$18</c:f>
                  <c:strCache>
                    <c:ptCount val="1"/>
                    <c:pt idx="0">
                      <c:v>-18.7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{1680DFEE-D0D6-4DE2-8931-E10918C73C41}</c15:txfldGUID>
                      <c15:f>Daten_Diagramme!$E$18</c15:f>
                      <c15:dlblFieldTableCache>
                        <c:ptCount val="1"/>
                        <c:pt idx="0">
                          <c:v>-18.7</c:v>
                        </c:pt>
                      </c15:dlblFieldTableCache>
                    </c15:dlblFTEntry>
                  </c15:dlblFieldTable>
                  <c15:showDataLabelsRange val="0"/>
                </c:ext>
                <c:ext xmlns:c16="http://schemas.microsoft.com/office/drawing/2014/chart" uri="{C3380CC4-5D6E-409C-BE32-E72D297353CC}">
                  <c16:uniqueId val="{00000004-A8D4-45E7-8284-6BE3AEAC2A0B}"/>
                </c:ext>
              </c:extLst>
            </c:dLbl>
            <c:dLbl>
              <c:idx val="5"/>
              <c:tx>
                <c:strRef>
                  <c:f>Daten_Diagramme!$E$19</c:f>
                  <c:strCache>
                    <c:ptCount val="1"/>
                    <c:pt idx="0">
                      <c:v>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{060F5E51-473F-440F-B896-B63840E8FB9C}</c15:txfldGUID>
                      <c15:f>Daten_Diagramme!$E$19</c15:f>
                      <c15:dlblFieldTableCache>
                        <c:ptCount val="1"/>
                        <c:pt idx="0">
                          <c:v>0.9</c:v>
                        </c:pt>
                      </c15:dlblFieldTableCache>
                    </c15:dlblFTEntry>
                  </c15:dlblFieldTable>
                  <c15:showDataLabelsRange val="0"/>
                </c:ext>
                <c:ext xmlns:c16="http://schemas.microsoft.com/office/drawing/2014/chart" uri="{C3380CC4-5D6E-409C-BE32-E72D297353CC}">
                  <c16:uniqueId val="{00000005-A8D4-45E7-8284-6BE3AEAC2A0B}"/>
                </c:ext>
              </c:extLst>
            </c:dLbl>
            <c:dLbl>
              <c:idx val="6"/>
              <c:tx>
                <c:strRef>
                  <c:f>Daten_Diagramme!$E$20</c:f>
                  <c:strCache>
                    <c:ptCount val="1"/>
                    <c:pt idx="0">
                      <c:v>21.3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{D5D80879-1C76-49BE-92F3-8811905FEFD0}</c15:txfldGUID>
                      <c15:f>Daten_Diagramme!$E$20</c15:f>
                      <c15:dlblFieldTableCache>
                        <c:ptCount val="1"/>
                        <c:pt idx="0">
                          <c:v>21.3</c:v>
                        </c:pt>
                      </c15:dlblFieldTableCache>
                    </c15:dlblFTEntry>
                  </c15:dlblFieldTable>
                  <c15:showDataLabelsRange val="0"/>
                </c:ext>
                <c:ext xmlns:c16="http://schemas.microsoft.com/office/drawing/2014/chart" uri="{C3380CC4-5D6E-409C-BE32-E72D297353CC}">
                  <c16:uniqueId val="{00000006-A8D4-45E7-8284-6BE3AEAC2A0B}"/>
                </c:ext>
              </c:extLst>
            </c:dLbl>
            <c:dLbl>
              <c:idx val="7"/>
              <c:tx>
                <c:strRef>
                  <c:f>Daten_Diagramme!$E$21</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{BAAA3C28-E34B-49FC-B648-C59DC7370CE7}</c15:txfldGUID>
                      <c15:f>Daten_Diagramme!$E$21</c15:f>
                      <c15:dlblFieldTableCache>
                        <c:ptCount val="1"/>
                        <c:pt idx="0">
                          <c:v>-0.4</c:v>
                        </c:pt>
                      </c15:dlblFieldTableCache>
                    </c15:dlblFTEntry>
                  </c15:dlblFieldTable>
                  <c15:showDataLabelsRange val="0"/>
                </c:ext>
                <c:ext xmlns:c16="http://schemas.microsoft.com/office/drawing/2014/chart" uri="{C3380CC4-5D6E-409C-BE32-E72D297353CC}">
                  <c16:uniqueId val="{00000007-A8D4-45E7-8284-6BE3AEAC2A0B}"/>
                </c:ext>
              </c:extLst>
            </c:dLbl>
            <c:dLbl>
              <c:idx val="8"/>
              <c:tx>
                <c:strRef>
                  <c:f>Daten_Diagramme!$E$22</c:f>
                  <c:strCache>
                    <c:ptCount val="1"/>
                    <c:pt idx="0">
                      <c:v>5.6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{B7553851-645A-482A-8742-2816496AD1E8}</c15:txfldGUID>
                      <c15:f>Daten_Diagramme!$E$22</c15:f>
                      <c15:dlblFieldTableCache>
                        <c:ptCount val="1"/>
                        <c:pt idx="0">
                          <c:v>5.6</c:v>
                        </c:pt>
                      </c15:dlblFieldTableCache>
                    </c15:dlblFTEntry>
                  </c15:dlblFieldTable>
                  <c15:showDataLabelsRange val="0"/>
                </c:ext>
                <c:ext xmlns:c16="http://schemas.microsoft.com/office/drawing/2014/chart" uri="{C3380CC4-5D6E-409C-BE32-E72D297353CC}">
                  <c16:uniqueId val="{00000008-A8D4-45E7-8284-6BE3AEAC2A0B}"/>
                </c:ext>
              </c:extLst>
            </c:dLbl>
            <c:dLbl>
              <c:idx val="9"/>
              <c:tx>
                <c:strRef>
                  <c:f>Daten_Diagramme!$E$23</c:f>
                  <c:strCache>
                    <c:ptCount val="1"/>
                    <c:pt idx="0">
                      <c:v>-10.6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{C79A07A8-B167-4370-B4C2-AEBCEED641FE}</c15:txfldGUID>
                      <c15:f>Daten_Diagramme!$E$23</c15:f>
                      <c15:dlblFieldTableCache>
                        <c:ptCount val="1"/>
                        <c:pt idx="0">
                          <c:v>-10.6</c:v>
                        </c:pt>
                      </c15:dlblFieldTableCache>
                    </c15:dlblFTEntry>
                  </c15:dlblFieldTable>
                  <c15:showDataLabelsRange val="0"/>
                </c:ext>
                <c:ext xmlns:c16="http://schemas.microsoft.com/office/drawing/2014/chart" uri="{C3380CC4-5D6E-409C-BE32-E72D297353CC}">
                  <c16:uniqueId val="{00000009-A8D4-45E7-8284-6BE3AEAC2A0B}"/>
                </c:ext>
              </c:extLst>
            </c:dLbl>
            <c:dLbl>
              <c:idx val="10"/>
              <c:tx>
                <c:strRef>
                  <c:f>Daten_Diagramme!$E$24</c:f>
                  <c:strCache>
                    <c:ptCount val="1"/>
                    <c:pt idx="0">
                      <c:v>-6.3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{FA611420-6670-4E25-B92D-C9A9AADCCEC1}</c15:txfldGUID>
                      <c15:f>Daten_Diagramme!$E$24</c15:f>
                      <c15:dlblFieldTableCache>
                        <c:ptCount val="1"/>
                        <c:pt idx="0">
                          <c:v>-6.3</c:v>
                        </c:pt>
                      </c15:dlblFieldTableCache>
                    </c15:dlblFTEntry>
                  </c15:dlblFieldTable>
                  <c15:showDataLabelsRange val="0"/>
                </c:ext>
                <c:ext xmlns:c16="http://schemas.microsoft.com/office/drawing/2014/chart" uri="{C3380CC4-5D6E-409C-BE32-E72D297353CC}">
                  <c16:uniqueId val="{0000000A-A8D4-45E7-8284-6BE3AEAC2A0B}"/>
                </c:ext>
              </c:extLst>
            </c:dLbl>
            <c:dLbl>
              <c:idx val="11"/>
              <c:tx>
                <c:strRef>
                  <c:f>Daten_Diagramme!$E$25</c:f>
                  <c:strCache>
                    <c:ptCount val="1"/>
                    <c:pt idx="0">
                      <c:v>-9.2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{C296D029-2A64-4747-97C1-28C734A1BE4E}</c15:txfldGUID>
                      <c15:f>Daten_Diagramme!$E$25</c15:f>
                      <c15:dlblFieldTableCache>
                        <c:ptCount val="1"/>
                        <c:pt idx="0">
                          <c:v>-9.2</c:v>
                        </c:pt>
                      </c15:dlblFieldTableCache>
                    </c15:dlblFTEntry>
                  </c15:dlblFieldTable>
                  <c15:showDataLabelsRange val="0"/>
                </c:ext>
                <c:ext xmlns:c16="http://schemas.microsoft.com/office/drawing/2014/chart" uri="{C3380CC4-5D6E-409C-BE32-E72D297353CC}">
                  <c16:uniqueId val="{0000000B-A8D4-45E7-8284-6BE3AEAC2A0B}"/>
                </c:ext>
              </c:extLst>
            </c:dLbl>
            <c:dLbl>
              <c:idx val="12"/>
              <c:tx>
                <c:strRef>
                  <c:f>Daten_Diagramme!$E$26</c:f>
                  <c:strCache>
                    <c:ptCount val="1"/>
                    <c:pt idx="0">
                      <c:v>-3.0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{6B393FED-1F7F-4F12-86C3-CF337B3605A6}</c15:txfldGUID>
                      <c15:f>Daten_Diagramme!$E$26</c15:f>
                      <c15:dlblFieldTableCache>
                        <c:ptCount val="1"/>
                        <c:pt idx="0">
                          <c:v>-3.0</c:v>
                        </c:pt>
                      </c15:dlblFieldTableCache>
                    </c15:dlblFTEntry>
                  </c15:dlblFieldTable>
                  <c15:showDataLabelsRange val="0"/>
                </c:ext>
                <c:ext xmlns:c16="http://schemas.microsoft.com/office/drawing/2014/chart" uri="{C3380CC4-5D6E-409C-BE32-E72D297353CC}">
                  <c16:uniqueId val="{0000000C-A8D4-45E7-8284-6BE3AEAC2A0B}"/>
                </c:ext>
              </c:extLst>
            </c:dLbl>
            <c:dLbl>
              <c:idx val="13"/>
              <c:tx>
                <c:strRef>
                  <c:f>Daten_Diagramme!$E$27</c:f>
                  <c:strCache>
                    <c:ptCount val="1"/>
                    <c:pt idx="0">
                      <c:v>-3.5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{376BAE71-4E9A-4A9B-9592-02D19573C27F}</c15:txfldGUID>
                      <c15:f>Daten_Diagramme!$E$27</c15:f>
                      <c15:dlblFieldTableCache>
                        <c:ptCount val="1"/>
                        <c:pt idx="0">
                          <c:v>-3.5</c:v>
                        </c:pt>
                      </c15:dlblFieldTableCache>
                    </c15:dlblFTEntry>
                  </c15:dlblFieldTable>
                  <c15:showDataLabelsRange val="0"/>
                </c:ext>
                <c:ext xmlns:c16="http://schemas.microsoft.com/office/drawing/2014/chart" uri="{C3380CC4-5D6E-409C-BE32-E72D297353CC}">
                  <c16:uniqueId val="{0000000D-A8D4-45E7-8284-6BE3AEAC2A0B}"/>
                </c:ext>
              </c:extLst>
            </c:dLbl>
            <c:dLbl>
              <c:idx val="14"/>
              <c:tx>
                <c:strRef>
                  <c:f>Daten_Diagramme!$E$28</c:f>
                  <c:strCache>
                    <c:ptCount val="1"/>
                    <c:pt idx="0">
                      <c:v>-7.5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{222192DB-DF5D-4751-9DA4-2E75CCA7F5C2}</c15:txfldGUID>
                      <c15:f>Daten_Diagramme!$E$28</c15:f>
                      <c15:dlblFieldTableCache>
                        <c:ptCount val="1"/>
                        <c:pt idx="0">
                          <c:v>-7.5</c:v>
                        </c:pt>
                      </c15:dlblFieldTableCache>
                    </c15:dlblFTEntry>
                  </c15:dlblFieldTable>
                  <c15:showDataLabelsRange val="0"/>
                </c:ext>
                <c:ext xmlns:c16="http://schemas.microsoft.com/office/drawing/2014/chart" uri="{C3380CC4-5D6E-409C-BE32-E72D297353CC}">
                  <c16:uniqueId val="{0000000E-A8D4-45E7-8284-6BE3AEAC2A0B}"/>
                </c:ext>
              </c:extLst>
            </c:dLbl>
            <c:dLbl>
              <c:idx val="15"/>
              <c:tx>
                <c:strRef>
                  <c:f>Daten_Diagramme!$E$29</c:f>
                  <c:strCache>
                    <c:ptCount val="1"/>
                    <c:pt idx="0">
                      <c:v>-40.0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{FDAD0F1E-6EE6-49E4-B1D9-D79585E164EC}</c15:txfldGUID>
                      <c15:f>Daten_Diagramme!$E$29</c15:f>
                      <c15:dlblFieldTableCache>
                        <c:ptCount val="1"/>
                        <c:pt idx="0">
                          <c:v>-40.0</c:v>
                        </c:pt>
                      </c15:dlblFieldTableCache>
                    </c15:dlblFTEntry>
                  </c15:dlblFieldTable>
                  <c15:showDataLabelsRange val="0"/>
                </c:ext>
                <c:ext xmlns:c16="http://schemas.microsoft.com/office/drawing/2014/chart" uri="{C3380CC4-5D6E-409C-BE32-E72D297353CC}">
                  <c16:uniqueId val="{0000000F-A8D4-45E7-8284-6BE3AEAC2A0B}"/>
                </c:ext>
              </c:extLst>
            </c:dLbl>
            <c:dLbl>
              <c:idx val="16"/>
              <c:tx>
                <c:strRef>
                  <c:f>Daten_Diagramme!$E$30</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{28C3333E-96A5-4401-967B-A704F9ABFD0B}</c15:txfldGUID>
                      <c15:f>Daten_Diagramme!$E$30</c15:f>
                      <c15:dlblFieldTableCache>
                        <c:ptCount val="1"/>
                        <c:pt idx="0">
                          <c:v>0.0</c:v>
                        </c:pt>
                      </c15:dlblFieldTableCache>
                    </c15:dlblFTEntry>
                  </c15:dlblFieldTable>
                  <c15:showDataLabelsRange val="0"/>
                </c:ext>
                <c:ext xmlns:c16="http://schemas.microsoft.com/office/drawing/2014/chart" uri="{C3380CC4-5D6E-409C-BE32-E72D297353CC}">
                  <c16:uniqueId val="{00000010-A8D4-45E7-8284-6BE3AEAC2A0B}"/>
                </c:ext>
              </c:extLst>
            </c:dLbl>
            <c:dLbl>
              <c:idx val="17"/>
              <c:tx>
                <c:strRef>
                  <c:f>Daten_Diagramme!$E$31</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{3EECD335-7076-4DF6-985A-B0F8C23497FE}</c15:txfldGUID>
                      <c15:f>Daten_Diagramme!$E$31</c15:f>
                      <c15:dlblFieldTableCache>
                        <c:ptCount val="1"/>
                        <c:pt idx="0">
                          <c:v>0.0</c:v>
                        </c:pt>
                      </c15:dlblFieldTableCache>
                    </c15:dlblFTEntry>
                  </c15:dlblFieldTable>
                  <c15:showDataLabelsRange val="0"/>
                </c:ext>
                <c:ext xmlns:c16="http://schemas.microsoft.com/office/drawing/2014/chart" uri="{C3380CC4-5D6E-409C-BE32-E72D297353CC}">
                  <c16:uniqueId val="{00000011-A8D4-45E7-8284-6BE3AEAC2A0B}"/>
                </c:ext>
              </c:extLst>
            </c:dLbl>
            <c:dLbl>
              <c:idx val="18"/>
              <c:tx>
                <c:strRef>
                  <c:f>Daten_Diagramme!$E$32</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{DE300A6D-7ACC-4764-BF1C-12D5CDA570A2}</c15:txfldGUID>
                      <c15:f>Daten_Diagramme!$E$32</c15:f>
                      <c15:dlblFieldTableCache>
                        <c:ptCount val="1"/>
                        <c:pt idx="0">
                          <c:v>2.6</c:v>
                        </c:pt>
                      </c15:dlblFieldTableCache>
                    </c15:dlblFTEntry>
                  </c15:dlblFieldTable>
                  <c15:showDataLabelsRange val="0"/>
                </c:ext>
                <c:ext xmlns:c16="http://schemas.microsoft.com/office/drawing/2014/chart" uri="{C3380CC4-5D6E-409C-BE32-E72D297353CC}">
                  <c16:uniqueId val="{00000012-A8D4-45E7-8284-6BE3AEAC2A0B}"/>
                </c:ext>
              </c:extLst>
            </c:dLbl>
            <c:dLbl>
              <c:idx val="19"/>
              <c:tx>
                <c:strRef>
                  <c:f>Daten_Diagramme!$E$33</c:f>
                  <c:strCache>
                    <c:ptCount val="1"/>
                    <c:pt idx="0">
                      <c:v>14.6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{407998D7-BA8A-45E4-840D-A36059069E43}</c15:txfldGUID>
                      <c15:f>Daten_Diagramme!$E$33</c15:f>
                      <c15:dlblFieldTableCache>
                        <c:ptCount val="1"/>
                        <c:pt idx="0">
                          <c:v>14.6</c:v>
                        </c:pt>
                      </c15:dlblFieldTableCache>
                    </c15:dlblFTEntry>
                  </c15:dlblFieldTable>
                  <c15:showDataLabelsRange val="0"/>
                </c:ext>
                <c:ext xmlns:c16="http://schemas.microsoft.com/office/drawing/2014/chart" uri="{C3380CC4-5D6E-409C-BE32-E72D297353CC}">
                  <c16:uniqueId val="{00000013-A8D4-45E7-8284-6BE3AEAC2A0B}"/>
                </c:ext>
              </c:extLst>
            </c:dLbl>
            <c:dLbl>
              <c:idx val="20"/>
              <c:tx>
                <c:strRef>
                  <c:f>Daten_Diagramme!$E$34</c:f>
                  <c:strCache>
                    <c:ptCount val="1"/>
                    <c:pt idx="0">
                      <c:v>-3.9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{8949678A-506B-49FB-B83F-600A1563E0EA}</c15:txfldGUID>
                      <c15:f>Daten_Diagramme!$E$34</c15:f>
                      <c15:dlblFieldTableCache>
                        <c:ptCount val="1"/>
                        <c:pt idx="0">
                          <c:v>-3.9</c:v>
                        </c:pt>
                      </c15:dlblFieldTableCache>
                    </c15:dlblFTEntry>
                  </c15:dlblFieldTable>
                  <c15:showDataLabelsRange val="0"/>
                </c:ext>
                <c:ext xmlns:c16="http://schemas.microsoft.com/office/drawing/2014/chart" uri="{C3380CC4-5D6E-409C-BE32-E72D297353CC}">
                  <c16:uniqueId val="{00000014-A8D4-45E7-8284-6BE3AEAC2A0B}"/>
                </c:ext>
              </c:extLst>
            </c:dLbl>
            <c:dLbl>
              <c:idx val="21"/>
              <c:tx>
                <c:strRef>
                  <c:f>Daten_Diagramme!$E$35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{C2D1446E-C005-477F-894D-79BCC1BAAB95}</c15:txfldGUID>
                      <c15:f>Daten_Diagramme!$E$35</c15:f>
                      <c15:dlblFieldTableCache>
                        <c:ptCount val="1"/>
                        <c:pt idx="0">
                          <c:v>0.0</c:v>
                        </c:pt>
                      </c15:dlblFieldTableCache>
                    </c15:dlblFTEntry>
                  </c15:dlblFieldTable>
                  <c15:showDataLabelsRange val="0"/>
                </c:ext>
                <c:ext xmlns:c16="http://schemas.microsoft.com/office/drawing/2014/chart" uri="{C3380CC4-5D6E-409C-BE32-E72D297353CC}">
                  <c16:uniqueId val="{00000015-A8D4-45E7-8284-6BE3AEAC2A0B}"/>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{7A83DB27-F85F-4002-B31E-733BCEDBF806}</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A8D4-45E7-8284-6BE3AEAC2A0B}"/>
                </c:ext>
              </c:extLst>
            </c:dLbl>
            <c:dLbl>
              <c:idx val="23"/>
              <c:tx>
                <c:strRef>
                  <c:f>Daten_Diagramme!$E$37</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{F35AB6C8-D6BF-4DEE-ADCF-6CFC4246BEF9}</c15:txfldGUID>
                      <c15:f>Daten_Diagramme!$E$37</c15:f>
                      <c15:dlblFieldTableCache>
                        <c:ptCount val="1"/>
                        <c:pt idx="0">
                          <c:v>-0.5</c:v>
                        </c:pt>
                      </c15:dlblFieldTableCache>
                    </c15:dlblFTEntry>
                  </c15:dlblFieldTable>
                  <c15:showDataLabelsRange val="0"/>
                </c:ext>
                <c:ext xmlns:c16="http://schemas.microsoft.com/office/drawing/2014/chart" uri="{C3380CC4-5D6E-409C-BE32-E72D297353CC}">
                  <c16:uniqueId val="{00000017-A8D4-45E7-8284-6BE3AEAC2A0B}"/>
                </c:ext>
              </c:extLst>
            </c:dLbl>
            <c:dLbl>
              <c:idx val="24"/>
              <c:tx>
                <c:strRef>
                  <c:f>Daten_Diagramme!$E$38</c:f>
                  <c:strCache>
                    <c:ptCount val="1"/>
                    <c:pt idx="0">
                      <c:v>-3.4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{A5F94D54-0CAE-4F0C-B5C0-E64DEB24DFAE}</c15:txfldGUID>
                      <c15:f>Daten_Diagramme!$E$38</c15:f>
                      <c15:dlblFieldTableCache>
                        <c:ptCount val="1"/>
                        <c:pt idx="0">
                          <c:v>-3.4</c:v>
                        </c:pt>
                      </c15:dlblFieldTableCache>
                    </c15:dlblFTEntry>
                  </c15:dlblFieldTable>
                  <c15:showDataLabelsRange val="0"/>
                </c:ext>
                <c:ext xmlns:c16="http://schemas.microsoft.com/office/drawing/2014/chart" uri="{C3380CC4-5D6E-409C-BE32-E72D297353CC}">
                  <c16:uniqueId val="{00000018-A8D4-45E7-8284-6BE3AEAC2A0B}"/>
                </c:ext>
              </c:extLst>
            </c:dLbl>
            <c:dLbl>
              <c:idx val="25"/>
              <c:tx>
                <c:strRef>
                  <c:f>Daten_Diagramme!$E$39</c:f>
                  <c:strCache>
                    <c:ptCount val="1"/>
                    <c:pt idx="0">
                      <c:v>-2.1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{F3AD63DA-FB74-4A2C-9C1B-1D60D4C9B25A}</c15:txfldGUID>
                      <c15:f>Daten_Diagramme!$E$39</c15:f>
                      <c15:dlblFieldTableCache>
                        <c:ptCount val="1"/>
                        <c:pt idx="0">
                          <c:v>-2.1</c:v>
                        </c:pt>
                      </c15:dlblFieldTableCache>
                    </c15:dlblFTEntry>
                  </c15:dlblFieldTable>
                  <c15:showDataLabelsRange val="0"/>
                </c:ext>
                <c:ext xmlns:c16="http://schemas.microsoft.com/office/drawing/2014/chart" uri="{C3380CC4-5D6E-409C-BE32-E72D297353CC}">
                  <c16:uniqueId val="{00000019-A8D4-45E7-8284-6BE3AEAC2A0B}"/>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{AF4040E8-79EC-49E5-A81D-8D33B0E2FC22}</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A8D4-45E7-8284-6BE3AEAC2A0B}"/>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{90581C33-3634-4C46-9AA1-F709D181EBCE}</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A8D4-45E7-8284-6BE3AEAC2A0B}"/>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{EDC6C26E-9345-4EA7-9461-1539FBDDC8BC}</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A8D4-45E7-8284-6BE3AEAC2A0B}"/>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{45AB5E3D-28DB-4D71-A699-671D47248FC5}</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A8D4-45E7-8284-6BE3AEAC2A0B}"/>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{240284ED-C2B3-407B-ACD0-67B5218CFCA4}</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A8D4-45E7-8284-6BE3AEAC2A0B}"/>
                </c:ext>
              </c:extLst>
            </c:dLbl>
            <c:dLbl>
              <c:idx val="31"/>
              <c:tx>
                <c:strRef>
                  <c:f>Daten_Diagramme!$E$45</c:f>
                  <c:strCache>
                    <c:ptCount val="1"/>
                    <c:pt idx="0">
                      <c:v>-2.1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{15BAD293-C177-4D08-B1A8-CCDE1BE61263}</c15:txfldGUID>
                      <c15:f>Daten_Diagramme!$E$45</c15:f>
                      <c15:dlblFieldTableCache>
                        <c:ptCount val="1"/>
                        <c:pt idx="0">
                          <c:v>-2.1</c:v>
                        </c:pt>
                      </c15:dlblFieldTableCache>
                    </c15:dlblFTEntry>
                  </c15:dlblFieldTable>
                  <c15:showDataLabelsRange val="0"/>
                </c:ext>
                <c:ext xmlns:c16="http://schemas.microsoft.com/office/drawing/2014/chart" uri="{C3380CC4-5D6E-409C-BE32-E72D297353CC}">
                  <c16:uniqueId val="{0000001F-A8D4-45E7-8284-6BE3AEAC2A0B}"/>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-2.2311744654477845</c:v>
                </c:pt>
                <c:pt idx="1">
                  <c:v>-0.46082949308755761</c:v>
                </c:pt>
                <c:pt idx="2">
                  <c:v>-2.3255813953488373</c:v>
                </c:pt>
                <c:pt idx="3">
                  <c:v>-6.8249258160237387</c:v>
                </c:pt>
                <c:pt idx="4">
                  <c:v>-18.681318681318682</c:v>
                </c:pt>
                <c:pt idx="5">
                  <c:v>0.92592592592592593</c:v>
                </c:pt>
                <c:pt idx="6">
                  <c:v>21.276595744680851</c:v>
                </c:pt>
                <c:pt idx="7">
                  <c:v>-0.41039671682626538</c:v>
                </c:pt>
                <c:pt idx="8">
                  <c:v>5.5788005578800561</c:v>
                </c:pt>
                <c:pt idx="9">
                  <c:v>-10.609037328094303</c:v>
                </c:pt>
                <c:pt idx="10">
                  <c:v>-6.2923523717328171</c:v>
                </c:pt>
                <c:pt idx="11">
                  <c:v>-9.2436974789915958</c:v>
                </c:pt>
                <c:pt idx="12">
                  <c:v>-2.9702970297029703</c:v>
                </c:pt>
                <c:pt idx="13">
                  <c:v>-3.5139092240117131</c:v>
                </c:pt>
                <c:pt idx="14">
                  <c:v>-7.5376884422110555</c:v>
                </c:pt>
                <c:pt idx="15">
                  <c:v>-40</c:v>
                </c:pt>
                <c:pt idx="16">
                  <c:v>0</c:v>
                </c:pt>
                <c:pt idx="17">
                  <c:v>0</c:v>
                </c:pt>
                <c:pt idx="18">
                  <c:v>2.6455026455026456</c:v>
                </c:pt>
                <c:pt idx="19">
                  <c:v>14.613778705636744</c:v>
                </c:pt>
                <c:pt idx="20">
                  <c:v>-3.8626609442060085</c:v>
                </c:pt>
                <c:pt idx="21">
                  <c:v>0</c:v>
                </c:pt>
                <c:pt idx="23">
                  <c:v>-0.46082949308755761</c:v>
                </c:pt>
                <c:pt idx="24">
                  <c:v>-3.4205231388329982</c:v>
                </c:pt>
                <c:pt idx="25">
                  <c:v>-2.0569421798570175</c:v>
                </c:pt>
              </c:numCache>
            </c:numRef>
          </c:val>
          <c:extLst>
            <c:ext xmlns:c16="http://schemas.microsoft.com/office/drawing/2014/chart" uri="{C3380CC4-5D6E-409C-BE32-E72D297353CC}">
              <c16:uniqueId val="{00000020-A8D4-45E7-8284-6BE3AEAC2A0B}"/>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{1348AFC5-D704-424E-9D69-B3009E3DA1A9}</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A8D4-45E7-8284-6BE3AEAC2A0B}"/>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{2BE28AE5-5C15-4A6D-B3D5-804CD40C98A7}</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A8D4-45E7-8284-6BE3AEAC2A0B}"/>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{F5706D29-8B90-4242-9275-BD388CCA2C06}</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A8D4-45E7-8284-6BE3AEAC2A0B}"/>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{284BF7D9-544D-4FC7-B9C8-15AAE7652BD8}</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A8D4-45E7-8284-6BE3AEAC2A0B}"/>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{42B806A8-A288-4949-9B35-798ADA417A75}</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A8D4-45E7-8284-6BE3AEAC2A0B}"/>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{1E6E42B9-39F3-40AB-A758-BB06E2B541C1}</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A8D4-45E7-8284-6BE3AEAC2A0B}"/>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{8D2C6329-B929-4E31-8F27-8DF905A369A6}</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A8D4-45E7-8284-6BE3AEAC2A0B}"/>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{72A66A47-1C09-492D-ABA9-C51ECC8937C6}</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A8D4-45E7-8284-6BE3AEAC2A0B}"/>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{58D4ABFE-D62F-4429-ADC1-8B5475E6D65B}</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A8D4-45E7-8284-6BE3AEAC2A0B}"/>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{EA2C91B7-999C-40CE-A94B-FAED355FB87F}</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A8D4-45E7-8284-6BE3AEAC2A0B}"/>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{05DEE4AA-376B-401B-98BF-02071AB6DC2F}</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A8D4-45E7-8284-6BE3AEAC2A0B}"/>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{439ED90A-8DE5-45F8-A93C-F68F26A37789}</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A8D4-45E7-8284-6BE3AEAC2A0B}"/>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{5BFA56CA-30A4-47DB-9357-ABC849514010}</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A8D4-45E7-8284-6BE3AEAC2A0B}"/>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{52314464-2BE0-491D-B426-E5C9F04CC2BC}</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A8D4-45E7-8284-6BE3AEAC2A0B}"/>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{7DBD3D17-0155-4771-8A0E-1EE852B49076}</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A8D4-45E7-8284-6BE3AEAC2A0B}"/>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{53444A3A-2ED1-4CD8-91C3-D2E22A83A1EB}</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A8D4-45E7-8284-6BE3AEAC2A0B}"/>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{52042DDC-F047-4A23-8426-87E36AEAE9FF}</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A8D4-45E7-8284-6BE3AEAC2A0B}"/>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{671AB130-A3E3-47D7-A4FA-9D3B83355A8D}</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A8D4-45E7-8284-6BE3AEAC2A0B}"/>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{B9B5A2DD-64FE-469E-AE75-0B8BA20396C8}</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A8D4-45E7-8284-6BE3AEAC2A0B}"/>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{9C08C078-60EB-4C5A-8CC3-C23D73E026A4}</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A8D4-45E7-8284-6BE3AEAC2A0B}"/>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{1EF58804-27BB-43FD-88E1-3BE082F02BA6}</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A8D4-45E7-8284-6BE3AEAC2A0B}"/>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{C47DF0EC-0779-41FF-874C-312EDE545A74}</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A8D4-45E7-8284-6BE3AEAC2A0B}"/>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{9FD159A3-021B-41C6-BF63-B7A433EF185E}</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A8D4-45E7-8284-6BE3AEAC2A0B}"/>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{EC3A3F1C-47CE-48E1-9A11-8266C8BD0556}</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A8D4-45E7-8284-6BE3AEAC2A0B}"/>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{712C9D60-D72D-45DC-9774-90D21FC003DA}</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A8D4-45E7-8284-6BE3AEAC2A0B}"/>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{7D8A6962-3159-439A-9E01-041A4D1A47F2}</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A8D4-45E7-8284-6BE3AEAC2A0B}"/>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{01833BC0-3490-4F4F-B106-986FBB39CEC5}</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A8D4-45E7-8284-6BE3AEAC2A0B}"/>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{66992B20-91A1-4942-B406-4C3F3BDA7B2C}</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A8D4-45E7-8284-6BE3AEAC2A0B}"/>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{C1B027BB-7946-413D-93EB-28E66A4FA00D}</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A8D4-45E7-8284-6BE3AEAC2A0B}"/>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{E979BD79-7633-4805-8E3E-EA72794D8FB4}</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A8D4-45E7-8284-6BE3AEAC2A0B}"/>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{C1A817F9-69E4-4046-A8FF-5904E575C633}</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A8D4-45E7-8284-6BE3AEAC2A0B}"/>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{52CCC2DA-56BF-438E-8722-1E20FEF6115C}</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A8D4-45E7-8284-6BE3AEAC2A0B}"/>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A8D4-45E7-8284-6BE3AEAC2A0B}"/>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A8D4-45E7-8284-6BE3AEAC2A0B}"/>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{89DFDB0F-70A3-4CAF-9B77-19A6FDE98374}</c15:txfldGUID>
                      <c15:f>Diagramm!$I$46</c15:f>
                      <c15:dlblFieldTableCache>
                        <c:ptCount val="1"/>
                      </c15:dlblFieldTableCache>
                    </c15:dlblFTEntry>
                  </c15:dlblFieldTable>
                  <c15:showDataLabelsRange val="0"/>
                </c:ext>
                <c:ext xmlns:c16="http://schemas.microsoft.com/office/drawing/2014/chart" uri="{C3380CC4-5D6E-409C-BE32-E72D297353CC}">
                  <c16:uniqueId val="{00000000-AA85-403A-B59D-054C960BF8F1}"/>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{97A55A9B-7CC1-46DD-A01E-252F1C469C33}</c15:txfldGUID>
                      <c15:f>Diagramm!$I$47</c15:f>
                      <c15:dlblFieldTableCache>
                        <c:ptCount val="1"/>
                      </c15:dlblFieldTableCache>
                    </c15:dlblFTEntry>
                  </c15:dlblFieldTable>
                  <c15:showDataLabelsRange val="0"/>
                </c:ext>
                <c:ext xmlns:c16="http://schemas.microsoft.com/office/drawing/2014/chart" uri="{C3380CC4-5D6E-409C-BE32-E72D297353CC}">
                  <c16:uniqueId val="{00000001-AA85-403A-B59D-054C960BF8F1}"/>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{332F515F-B840-4C4B-B115-CDB8C823B7D3}</c15:txfldGUID>
                      <c15:f>Diagramm!$I$48</c15:f>
                      <c15:dlblFieldTableCache>
                        <c:ptCount val="1"/>
                      </c15:dlblFieldTableCache>
                    </c15:dlblFTEntry>
                  </c15:dlblFieldTable>
                  <c15:showDataLabelsRange val="0"/>
                </c:ext>
                <c:ext xmlns:c16="http://schemas.microsoft.com/office/drawing/2014/chart" uri="{C3380CC4-5D6E-409C-BE32-E72D297353CC}">
                  <c16:uniqueId val="{00000002-AA85-403A-B59D-054C960BF8F1}"/>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{4250BDF5-BBF5-43EA-97AB-AFE315E8C5A2}</c15:txfldGUID>
                      <c15:f>Diagramm!$I$49</c15:f>
                      <c15:dlblFieldTableCache>
                        <c:ptCount val="1"/>
                      </c15:dlblFieldTableCache>
                    </c15:dlblFTEntry>
                  </c15:dlblFieldTable>
                  <c15:showDataLabelsRange val="0"/>
                </c:ext>
                <c:ext xmlns:c16="http://schemas.microsoft.com/office/drawing/2014/chart" uri="{C3380CC4-5D6E-409C-BE32-E72D297353CC}">
                  <c16:uniqueId val="{00000003-AA85-403A-B59D-054C960BF8F1}"/>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{48447BC8-1F33-4B8B-92E5-FF96A104442D}</c15:txfldGUID>
                      <c15:f>Diagramm!$I$50</c15:f>
                      <c15:dlblFieldTableCache>
                        <c:ptCount val="1"/>
                      </c15:dlblFieldTableCache>
                    </c15:dlblFTEntry>
                  </c15:dlblFieldTable>
                  <c15:showDataLabelsRange val="0"/>
                </c:ext>
                <c:ext xmlns:c16="http://schemas.microsoft.com/office/drawing/2014/chart" uri="{C3380CC4-5D6E-409C-BE32-E72D297353CC}">
                  <c16:uniqueId val="{00000004-AA85-403A-B59D-054C960BF8F1}"/>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{11F3B9EE-0867-41EB-87AA-52E6354C56BA}</c15:txfldGUID>
                      <c15:f>Diagramm!$I$51</c15:f>
                      <c15:dlblFieldTableCache>
                        <c:ptCount val="1"/>
                      </c15:dlblFieldTableCache>
                    </c15:dlblFTEntry>
                  </c15:dlblFieldTable>
                  <c15:showDataLabelsRange val="0"/>
                </c:ext>
                <c:ext xmlns:c16="http://schemas.microsoft.com/office/drawing/2014/chart" uri="{C3380CC4-5D6E-409C-BE32-E72D297353CC}">
                  <c16:uniqueId val="{00000005-AA85-403A-B59D-054C960BF8F1}"/>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{CD30193C-B789-4C97-B967-78415054E285}</c15:txfldGUID>
                      <c15:f>Diagramm!$I$52</c15:f>
                      <c15:dlblFieldTableCache>
                        <c:ptCount val="1"/>
                      </c15:dlblFieldTableCache>
                    </c15:dlblFTEntry>
                  </c15:dlblFieldTable>
                  <c15:showDataLabelsRange val="0"/>
                </c:ext>
                <c:ext xmlns:c16="http://schemas.microsoft.com/office/drawing/2014/chart" uri="{C3380CC4-5D6E-409C-BE32-E72D297353CC}">
                  <c16:uniqueId val="{00000006-AA85-403A-B59D-054C960BF8F1}"/>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{B5D42084-EE79-4351-8238-1EB4DADAC47C}</c15:txfldGUID>
                      <c15:f>Diagramm!$I$53</c15:f>
                      <c15:dlblFieldTableCache>
                        <c:ptCount val="1"/>
                      </c15:dlblFieldTableCache>
                    </c15:dlblFTEntry>
                  </c15:dlblFieldTable>
                  <c15:showDataLabelsRange val="0"/>
                </c:ext>
                <c:ext xmlns:c16="http://schemas.microsoft.com/office/drawing/2014/chart" uri="{C3380CC4-5D6E-409C-BE32-E72D297353CC}">
                  <c16:uniqueId val="{00000007-AA85-403A-B59D-054C960BF8F1}"/>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{F781CF48-A2CD-4663-9CFD-1F7FDF65A941}</c15:txfldGUID>
                      <c15:f>Diagramm!$I$54</c15:f>
                      <c15:dlblFieldTableCache>
                        <c:ptCount val="1"/>
                      </c15:dlblFieldTableCache>
                    </c15:dlblFTEntry>
                  </c15:dlblFieldTable>
                  <c15:showDataLabelsRange val="0"/>
                </c:ext>
                <c:ext xmlns:c16="http://schemas.microsoft.com/office/drawing/2014/chart" uri="{C3380CC4-5D6E-409C-BE32-E72D297353CC}">
                  <c16:uniqueId val="{00000008-AA85-403A-B59D-054C960BF8F1}"/>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{9682F99C-3936-48D3-B21F-9050E0F92BE8}</c15:txfldGUID>
                      <c15:f>Diagramm!$I$55</c15:f>
                      <c15:dlblFieldTableCache>
                        <c:ptCount val="1"/>
                      </c15:dlblFieldTableCache>
                    </c15:dlblFTEntry>
                  </c15:dlblFieldTable>
                  <c15:showDataLabelsRange val="0"/>
                </c:ext>
                <c:ext xmlns:c16="http://schemas.microsoft.com/office/drawing/2014/chart" uri="{C3380CC4-5D6E-409C-BE32-E72D297353CC}">
                  <c16:uniqueId val="{00000009-AA85-403A-B59D-054C960BF8F1}"/>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{809CFD0A-F366-4451-B16D-8E19ED4C490C}</c15:txfldGUID>
                      <c15:f>Diagramm!$I$56</c15:f>
                      <c15:dlblFieldTableCache>
                        <c:ptCount val="1"/>
                      </c15:dlblFieldTableCache>
                    </c15:dlblFTEntry>
                  </c15:dlblFieldTable>
                  <c15:showDataLabelsRange val="0"/>
                </c:ext>
                <c:ext xmlns:c16="http://schemas.microsoft.com/office/drawing/2014/chart" uri="{C3380CC4-5D6E-409C-BE32-E72D297353CC}">
                  <c16:uniqueId val="{0000000A-AA85-403A-B59D-054C960BF8F1}"/>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{EC89AE2A-6F25-4A2A-AE20-C2F77611D1A6}</c15:txfldGUID>
                      <c15:f>Diagramm!$I$57</c15:f>
                      <c15:dlblFieldTableCache>
                        <c:ptCount val="1"/>
                      </c15:dlblFieldTableCache>
                    </c15:dlblFTEntry>
                  </c15:dlblFieldTable>
                  <c15:showDataLabelsRange val="0"/>
                </c:ext>
                <c:ext xmlns:c16="http://schemas.microsoft.com/office/drawing/2014/chart" uri="{C3380CC4-5D6E-409C-BE32-E72D297353CC}">
                  <c16:uniqueId val="{0000000B-AA85-403A-B59D-054C960BF8F1}"/>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{3416251A-3E25-4917-8DE4-AB31911AA603}</c15:txfldGUID>
                      <c15:f>Diagramm!$I$58</c15:f>
                      <c15:dlblFieldTableCache>
                        <c:ptCount val="1"/>
                      </c15:dlblFieldTableCache>
                    </c15:dlblFTEntry>
                  </c15:dlblFieldTable>
                  <c15:showDataLabelsRange val="0"/>
                </c:ext>
                <c:ext xmlns:c16="http://schemas.microsoft.com/office/drawing/2014/chart" uri="{C3380CC4-5D6E-409C-BE32-E72D297353CC}">
                  <c16:uniqueId val="{0000000C-AA85-403A-B59D-054C960BF8F1}"/>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{079BCCF1-3505-40C7-BD42-E58503962A34}</c15:txfldGUID>
                      <c15:f>Diagramm!$I$59</c15:f>
                      <c15:dlblFieldTableCache>
                        <c:ptCount val="1"/>
                      </c15:dlblFieldTableCache>
                    </c15:dlblFTEntry>
                  </c15:dlblFieldTable>
                  <c15:showDataLabelsRange val="0"/>
                </c:ext>
                <c:ext xmlns:c16="http://schemas.microsoft.com/office/drawing/2014/chart" uri="{C3380CC4-5D6E-409C-BE32-E72D297353CC}">
                  <c16:uniqueId val="{0000000D-AA85-403A-B59D-054C960BF8F1}"/>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{965D16F5-BE3E-4F96-81DC-80007C777A26}</c15:txfldGUID>
                      <c15:f>Diagramm!$I$60</c15:f>
                      <c15:dlblFieldTableCache>
                        <c:ptCount val="1"/>
                      </c15:dlblFieldTableCache>
                    </c15:dlblFTEntry>
                  </c15:dlblFieldTable>
                  <c15:showDataLabelsRange val="0"/>
                </c:ext>
                <c:ext xmlns:c16="http://schemas.microsoft.com/office/drawing/2014/chart" uri="{C3380CC4-5D6E-409C-BE32-E72D297353CC}">
                  <c16:uniqueId val="{0000000E-AA85-403A-B59D-054C960BF8F1}"/>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{38D10061-12F8-453A-89AE-15EA49639CE8}</c15:txfldGUID>
                      <c15:f>Diagramm!$I$61</c15:f>
                      <c15:dlblFieldTableCache>
                        <c:ptCount val="1"/>
                      </c15:dlblFieldTableCache>
                    </c15:dlblFTEntry>
                  </c15:dlblFieldTable>
                  <c15:showDataLabelsRange val="0"/>
                </c:ext>
                <c:ext xmlns:c16="http://schemas.microsoft.com/office/drawing/2014/chart" uri="{C3380CC4-5D6E-409C-BE32-E72D297353CC}">
                  <c16:uniqueId val="{0000000F-AA85-403A-B59D-054C960BF8F1}"/>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{6F75E61F-207F-4D22-BCE8-1AC73FA19ED7}</c15:txfldGUID>
                      <c15:f>Diagramm!$I$62</c15:f>
                      <c15:dlblFieldTableCache>
                        <c:ptCount val="1"/>
                      </c15:dlblFieldTableCache>
                    </c15:dlblFTEntry>
                  </c15:dlblFieldTable>
                  <c15:showDataLabelsRange val="0"/>
                </c:ext>
                <c:ext xmlns:c16="http://schemas.microsoft.com/office/drawing/2014/chart" uri="{C3380CC4-5D6E-409C-BE32-E72D297353CC}">
                  <c16:uniqueId val="{00000010-AA85-403A-B59D-054C960BF8F1}"/>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{5EA00D54-AEDC-4FF7-889C-82289BE58871}</c15:txfldGUID>
                      <c15:f>Diagramm!$I$63</c15:f>
                      <c15:dlblFieldTableCache>
                        <c:ptCount val="1"/>
                      </c15:dlblFieldTableCache>
                    </c15:dlblFTEntry>
                  </c15:dlblFieldTable>
                  <c15:showDataLabelsRange val="0"/>
                </c:ext>
                <c:ext xmlns:c16="http://schemas.microsoft.com/office/drawing/2014/chart" uri="{C3380CC4-5D6E-409C-BE32-E72D297353CC}">
                  <c16:uniqueId val="{00000011-AA85-403A-B59D-054C960BF8F1}"/>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{C5E717A5-267C-4A3A-B02C-4F6FBCD66A8A}</c15:txfldGUID>
                      <c15:f>Diagramm!$I$64</c15:f>
                      <c15:dlblFieldTableCache>
                        <c:ptCount val="1"/>
                      </c15:dlblFieldTableCache>
                    </c15:dlblFTEntry>
                  </c15:dlblFieldTable>
                  <c15:showDataLabelsRange val="0"/>
                </c:ext>
                <c:ext xmlns:c16="http://schemas.microsoft.com/office/drawing/2014/chart" uri="{C3380CC4-5D6E-409C-BE32-E72D297353CC}">
                  <c16:uniqueId val="{00000012-AA85-403A-B59D-054C960BF8F1}"/>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{806DB93C-1A72-4E16-A658-7D5748A9F968}</c15:txfldGUID>
                      <c15:f>Diagramm!$I$65</c15:f>
                      <c15:dlblFieldTableCache>
                        <c:ptCount val="1"/>
                      </c15:dlblFieldTableCache>
                    </c15:dlblFTEntry>
                  </c15:dlblFieldTable>
                  <c15:showDataLabelsRange val="0"/>
                </c:ext>
                <c:ext xmlns:c16="http://schemas.microsoft.com/office/drawing/2014/chart" uri="{C3380CC4-5D6E-409C-BE32-E72D297353CC}">
                  <c16:uniqueId val="{00000013-AA85-403A-B59D-054C960BF8F1}"/>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{96011B28-C27A-45A2-A477-F49DCDCB74DA}</c15:txfldGUID>
                      <c15:f>Diagramm!$I$66</c15:f>
                      <c15:dlblFieldTableCache>
                        <c:ptCount val="1"/>
                      </c15:dlblFieldTableCache>
                    </c15:dlblFTEntry>
                  </c15:dlblFieldTable>
                  <c15:showDataLabelsRange val="0"/>
                </c:ext>
                <c:ext xmlns:c16="http://schemas.microsoft.com/office/drawing/2014/chart" uri="{C3380CC4-5D6E-409C-BE32-E72D297353CC}">
                  <c16:uniqueId val="{00000014-AA85-403A-B59D-054C960BF8F1}"/>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{AEB20B03-C68D-4598-8D6D-EA0F9B23918F}</c15:txfldGUID>
                      <c15:f>Diagramm!$I$67</c15:f>
                      <c15:dlblFieldTableCache>
                        <c:ptCount val="1"/>
                      </c15:dlblFieldTableCache>
                    </c15:dlblFTEntry>
                  </c15:dlblFieldTable>
                  <c15:showDataLabelsRange val="0"/>
                </c:ext>
                <c:ext xmlns:c16="http://schemas.microsoft.com/office/drawing/2014/chart" uri="{C3380CC4-5D6E-409C-BE32-E72D297353CC}">
                  <c16:uniqueId val="{00000015-AA85-403A-B59D-054C960BF8F1}"/>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AA85-403A-B59D-054C960BF8F1}"/>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{E4A4C160-3EC6-458C-B4DD-736141AE6FC8}</c15:txfldGUID>
                      <c15:f>Diagramm!$K$46</c15:f>
                      <c15:dlblFieldTableCache>
                        <c:ptCount val="1"/>
                      </c15:dlblFieldTableCache>
                    </c15:dlblFTEntry>
                  </c15:dlblFieldTable>
                  <c15:showDataLabelsRange val="0"/>
                </c:ext>
                <c:ext xmlns:c16="http://schemas.microsoft.com/office/drawing/2014/chart" uri="{C3380CC4-5D6E-409C-BE32-E72D297353CC}">
                  <c16:uniqueId val="{00000017-AA85-403A-B59D-054C960BF8F1}"/>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{346975EB-D1F3-459B-8877-50A60F60390B}</c15:txfldGUID>
                      <c15:f>Diagramm!$K$47</c15:f>
                      <c15:dlblFieldTableCache>
                        <c:ptCount val="1"/>
                      </c15:dlblFieldTableCache>
                    </c15:dlblFTEntry>
                  </c15:dlblFieldTable>
                  <c15:showDataLabelsRange val="0"/>
                </c:ext>
                <c:ext xmlns:c16="http://schemas.microsoft.com/office/drawing/2014/chart" uri="{C3380CC4-5D6E-409C-BE32-E72D297353CC}">
                  <c16:uniqueId val="{00000018-AA85-403A-B59D-054C960BF8F1}"/>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{A44E9373-5E75-46CB-97E9-609593513C53}</c15:txfldGUID>
                      <c15:f>Diagramm!$K$48</c15:f>
                      <c15:dlblFieldTableCache>
                        <c:ptCount val="1"/>
                      </c15:dlblFieldTableCache>
                    </c15:dlblFTEntry>
                  </c15:dlblFieldTable>
                  <c15:showDataLabelsRange val="0"/>
                </c:ext>
                <c:ext xmlns:c16="http://schemas.microsoft.com/office/drawing/2014/chart" uri="{C3380CC4-5D6E-409C-BE32-E72D297353CC}">
                  <c16:uniqueId val="{00000019-AA85-403A-B59D-054C960BF8F1}"/>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{7FD2F777-C0FC-4C24-89A0-F4DD4EB2B2A8}</c15:txfldGUID>
                      <c15:f>Diagramm!$K$49</c15:f>
                      <c15:dlblFieldTableCache>
                        <c:ptCount val="1"/>
                      </c15:dlblFieldTableCache>
                    </c15:dlblFTEntry>
                  </c15:dlblFieldTable>
                  <c15:showDataLabelsRange val="0"/>
                </c:ext>
                <c:ext xmlns:c16="http://schemas.microsoft.com/office/drawing/2014/chart" uri="{C3380CC4-5D6E-409C-BE32-E72D297353CC}">
                  <c16:uniqueId val="{0000001A-AA85-403A-B59D-054C960BF8F1}"/>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{EE79FA7D-E11F-4CEC-B5CF-3AFF30003964}</c15:txfldGUID>
                      <c15:f>Diagramm!$K$50</c15:f>
                      <c15:dlblFieldTableCache>
                        <c:ptCount val="1"/>
                      </c15:dlblFieldTableCache>
                    </c15:dlblFTEntry>
                  </c15:dlblFieldTable>
                  <c15:showDataLabelsRange val="0"/>
                </c:ext>
                <c:ext xmlns:c16="http://schemas.microsoft.com/office/drawing/2014/chart" uri="{C3380CC4-5D6E-409C-BE32-E72D297353CC}">
                  <c16:uniqueId val="{0000001B-AA85-403A-B59D-054C960BF8F1}"/>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{8BF9E384-B71C-44F9-B3DB-7787CEFBDA24}</c15:txfldGUID>
                      <c15:f>Diagramm!$K$51</c15:f>
                      <c15:dlblFieldTableCache>
                        <c:ptCount val="1"/>
                      </c15:dlblFieldTableCache>
                    </c15:dlblFTEntry>
                  </c15:dlblFieldTable>
                  <c15:showDataLabelsRange val="0"/>
                </c:ext>
                <c:ext xmlns:c16="http://schemas.microsoft.com/office/drawing/2014/chart" uri="{C3380CC4-5D6E-409C-BE32-E72D297353CC}">
                  <c16:uniqueId val="{0000001C-AA85-403A-B59D-054C960BF8F1}"/>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{2B066F95-36C5-4128-9318-4D6EAA5C26FB}</c15:txfldGUID>
                      <c15:f>Diagramm!$K$52</c15:f>
                      <c15:dlblFieldTableCache>
                        <c:ptCount val="1"/>
                      </c15:dlblFieldTableCache>
                    </c15:dlblFTEntry>
                  </c15:dlblFieldTable>
                  <c15:showDataLabelsRange val="0"/>
                </c:ext>
                <c:ext xmlns:c16="http://schemas.microsoft.com/office/drawing/2014/chart" uri="{C3380CC4-5D6E-409C-BE32-E72D297353CC}">
                  <c16:uniqueId val="{0000001D-AA85-403A-B59D-054C960BF8F1}"/>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{1CC2A5FB-1019-4A93-AC7F-5299830CBB30}</c15:txfldGUID>
                      <c15:f>Diagramm!$K$53</c15:f>
                      <c15:dlblFieldTableCache>
                        <c:ptCount val="1"/>
                      </c15:dlblFieldTableCache>
                    </c15:dlblFTEntry>
                  </c15:dlblFieldTable>
                  <c15:showDataLabelsRange val="0"/>
                </c:ext>
                <c:ext xmlns:c16="http://schemas.microsoft.com/office/drawing/2014/chart" uri="{C3380CC4-5D6E-409C-BE32-E72D297353CC}">
                  <c16:uniqueId val="{0000001E-AA85-403A-B59D-054C960BF8F1}"/>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{81E862F2-F979-4085-96A4-6FA8A138B696}</c15:txfldGUID>
                      <c15:f>Diagramm!$K$54</c15:f>
                      <c15:dlblFieldTableCache>
                        <c:ptCount val="1"/>
                      </c15:dlblFieldTableCache>
                    </c15:dlblFTEntry>
                  </c15:dlblFieldTable>
                  <c15:showDataLabelsRange val="0"/>
                </c:ext>
                <c:ext xmlns:c16="http://schemas.microsoft.com/office/drawing/2014/chart" uri="{C3380CC4-5D6E-409C-BE32-E72D297353CC}">
                  <c16:uniqueId val="{0000001F-AA85-403A-B59D-054C960BF8F1}"/>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{42BC5824-E6E2-4572-987A-4450F7010ED9}</c15:txfldGUID>
                      <c15:f>Diagramm!$K$55</c15:f>
                      <c15:dlblFieldTableCache>
                        <c:ptCount val="1"/>
                      </c15:dlblFieldTableCache>
                    </c15:dlblFTEntry>
                  </c15:dlblFieldTable>
                  <c15:showDataLabelsRange val="0"/>
                </c:ext>
                <c:ext xmlns:c16="http://schemas.microsoft.com/office/drawing/2014/chart" uri="{C3380CC4-5D6E-409C-BE32-E72D297353CC}">
                  <c16:uniqueId val="{00000020-AA85-403A-B59D-054C960BF8F1}"/>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{2D5B27D0-2A00-465F-B291-D2AF05EC5AD5}</c15:txfldGUID>
                      <c15:f>Diagramm!$K$56</c15:f>
                      <c15:dlblFieldTableCache>
                        <c:ptCount val="1"/>
                      </c15:dlblFieldTableCache>
                    </c15:dlblFTEntry>
                  </c15:dlblFieldTable>
                  <c15:showDataLabelsRange val="0"/>
                </c:ext>
                <c:ext xmlns:c16="http://schemas.microsoft.com/office/drawing/2014/chart" uri="{C3380CC4-5D6E-409C-BE32-E72D297353CC}">
                  <c16:uniqueId val="{00000021-AA85-403A-B59D-054C960BF8F1}"/>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{6CFDFADC-D27A-4F6B-8E67-56B543D498F0}</c15:txfldGUID>
                      <c15:f>Diagramm!$K$57</c15:f>
                      <c15:dlblFieldTableCache>
                        <c:ptCount val="1"/>
                      </c15:dlblFieldTableCache>
                    </c15:dlblFTEntry>
                  </c15:dlblFieldTable>
                  <c15:showDataLabelsRange val="0"/>
                </c:ext>
                <c:ext xmlns:c16="http://schemas.microsoft.com/office/drawing/2014/chart" uri="{C3380CC4-5D6E-409C-BE32-E72D297353CC}">
                  <c16:uniqueId val="{00000022-AA85-403A-B59D-054C960BF8F1}"/>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{E15382CF-EC9E-4871-B512-7AB2E11834AB}</c15:txfldGUID>
                      <c15:f>Diagramm!$K$58</c15:f>
                      <c15:dlblFieldTableCache>
                        <c:ptCount val="1"/>
                      </c15:dlblFieldTableCache>
                    </c15:dlblFTEntry>
                  </c15:dlblFieldTable>
                  <c15:showDataLabelsRange val="0"/>
                </c:ext>
                <c:ext xmlns:c16="http://schemas.microsoft.com/office/drawing/2014/chart" uri="{C3380CC4-5D6E-409C-BE32-E72D297353CC}">
                  <c16:uniqueId val="{00000023-AA85-403A-B59D-054C960BF8F1}"/>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{D822B653-DDDA-40A6-8835-A6985813D7F2}</c15:txfldGUID>
                      <c15:f>Diagramm!$K$59</c15:f>
                      <c15:dlblFieldTableCache>
                        <c:ptCount val="1"/>
                      </c15:dlblFieldTableCache>
                    </c15:dlblFTEntry>
                  </c15:dlblFieldTable>
                  <c15:showDataLabelsRange val="0"/>
                </c:ext>
                <c:ext xmlns:c16="http://schemas.microsoft.com/office/drawing/2014/chart" uri="{C3380CC4-5D6E-409C-BE32-E72D297353CC}">
                  <c16:uniqueId val="{00000024-AA85-403A-B59D-054C960BF8F1}"/>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{AC6A2F0C-38CB-4AAC-8B48-003205F00C6F}</c15:txfldGUID>
                      <c15:f>Diagramm!$K$60</c15:f>
                      <c15:dlblFieldTableCache>
                        <c:ptCount val="1"/>
                      </c15:dlblFieldTableCache>
                    </c15:dlblFTEntry>
                  </c15:dlblFieldTable>
                  <c15:showDataLabelsRange val="0"/>
                </c:ext>
                <c:ext xmlns:c16="http://schemas.microsoft.com/office/drawing/2014/chart" uri="{C3380CC4-5D6E-409C-BE32-E72D297353CC}">
                  <c16:uniqueId val="{00000025-AA85-403A-B59D-054C960BF8F1}"/>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{83E731CC-419E-4EA0-815C-6DF702B25132}</c15:txfldGUID>
                      <c15:f>Diagramm!$K$61</c15:f>
                      <c15:dlblFieldTableCache>
                        <c:ptCount val="1"/>
                      </c15:dlblFieldTableCache>
                    </c15:dlblFTEntry>
                  </c15:dlblFieldTable>
                  <c15:showDataLabelsRange val="0"/>
                </c:ext>
                <c:ext xmlns:c16="http://schemas.microsoft.com/office/drawing/2014/chart" uri="{C3380CC4-5D6E-409C-BE32-E72D297353CC}">
                  <c16:uniqueId val="{00000026-AA85-403A-B59D-054C960BF8F1}"/>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{7251C7BE-75C3-4678-951F-F179958E6457}</c15:txfldGUID>
                      <c15:f>Diagramm!$K$62</c15:f>
                      <c15:dlblFieldTableCache>
                        <c:ptCount val="1"/>
                      </c15:dlblFieldTableCache>
                    </c15:dlblFTEntry>
                  </c15:dlblFieldTable>
                  <c15:showDataLabelsRange val="0"/>
                </c:ext>
                <c:ext xmlns:c16="http://schemas.microsoft.com/office/drawing/2014/chart" uri="{C3380CC4-5D6E-409C-BE32-E72D297353CC}">
                  <c16:uniqueId val="{00000027-AA85-403A-B59D-054C960BF8F1}"/>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{720274DC-9A3B-4E64-9A5A-4B4FDEFA8FAF}</c15:txfldGUID>
                      <c15:f>Diagramm!$K$63</c15:f>
                      <c15:dlblFieldTableCache>
                        <c:ptCount val="1"/>
                      </c15:dlblFieldTableCache>
                    </c15:dlblFTEntry>
                  </c15:dlblFieldTable>
                  <c15:showDataLabelsRange val="0"/>
                </c:ext>
                <c:ext xmlns:c16="http://schemas.microsoft.com/office/drawing/2014/chart" uri="{C3380CC4-5D6E-409C-BE32-E72D297353CC}">
                  <c16:uniqueId val="{00000028-AA85-403A-B59D-054C960BF8F1}"/>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{6F6CE7D9-0CE5-44F2-8E89-169C8F6FBBCD}</c15:txfldGUID>
                      <c15:f>Diagramm!$K$64</c15:f>
                      <c15:dlblFieldTableCache>
                        <c:ptCount val="1"/>
                      </c15:dlblFieldTableCache>
                    </c15:dlblFTEntry>
                  </c15:dlblFieldTable>
                  <c15:showDataLabelsRange val="0"/>
                </c:ext>
                <c:ext xmlns:c16="http://schemas.microsoft.com/office/drawing/2014/chart" uri="{C3380CC4-5D6E-409C-BE32-E72D297353CC}">
                  <c16:uniqueId val="{00000029-AA85-403A-B59D-054C960BF8F1}"/>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{F2371E36-1FC4-496B-99B5-91D676607902}</c15:txfldGUID>
                      <c15:f>Diagramm!$K$65</c15:f>
                      <c15:dlblFieldTableCache>
                        <c:ptCount val="1"/>
                      </c15:dlblFieldTableCache>
                    </c15:dlblFTEntry>
                  </c15:dlblFieldTable>
                  <c15:showDataLabelsRange val="0"/>
                </c:ext>
                <c:ext xmlns:c16="http://schemas.microsoft.com/office/drawing/2014/chart" uri="{C3380CC4-5D6E-409C-BE32-E72D297353CC}">
                  <c16:uniqueId val="{0000002A-AA85-403A-B59D-054C960BF8F1}"/>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{7E33E12B-B7A4-4D11-A437-77DB442D361C}</c15:txfldGUID>
                      <c15:f>Diagramm!$K$66</c15:f>
                      <c15:dlblFieldTableCache>
                        <c:ptCount val="1"/>
                      </c15:dlblFieldTableCache>
                    </c15:dlblFTEntry>
                  </c15:dlblFieldTable>
                  <c15:showDataLabelsRange val="0"/>
                </c:ext>
                <c:ext xmlns:c16="http://schemas.microsoft.com/office/drawing/2014/chart" uri="{C3380CC4-5D6E-409C-BE32-E72D297353CC}">
                  <c16:uniqueId val="{0000002B-AA85-403A-B59D-054C960BF8F1}"/>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{231EEE81-D503-4771-933F-34A7DE1873F7}</c15:txfldGUID>
                      <c15:f>Diagramm!$K$67</c15:f>
                      <c15:dlblFieldTableCache>
                        <c:ptCount val="1"/>
                      </c15:dlblFieldTableCache>
                    </c15:dlblFTEntry>
                  </c15:dlblFieldTable>
                  <c15:showDataLabelsRange val="0"/>
                </c:ext>
                <c:ext xmlns:c16="http://schemas.microsoft.com/office/drawing/2014/chart" uri="{C3380CC4-5D6E-409C-BE32-E72D297353CC}">
                  <c16:uniqueId val="{0000002C-AA85-403A-B59D-054C960BF8F1}"/>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AA85-403A-B59D-054C960BF8F1}"/>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{576079A6-E7A8-47CE-85E6-35CE3281E87E}</c15:txfldGUID>
                      <c15:f>Diagramm!$J$46</c15:f>
                      <c15:dlblFieldTableCache>
                        <c:ptCount val="1"/>
                      </c15:dlblFieldTableCache>
                    </c15:dlblFTEntry>
                  </c15:dlblFieldTable>
                  <c15:showDataLabelsRange val="0"/>
                </c:ext>
                <c:ext xmlns:c16="http://schemas.microsoft.com/office/drawing/2014/chart" uri="{C3380CC4-5D6E-409C-BE32-E72D297353CC}">
                  <c16:uniqueId val="{0000002E-AA85-403A-B59D-054C960BF8F1}"/>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{42C9AF6E-3DB3-4D4D-B0D5-931146AB8AEB}</c15:txfldGUID>
                      <c15:f>Diagramm!$J$47</c15:f>
                      <c15:dlblFieldTableCache>
                        <c:ptCount val="1"/>
                      </c15:dlblFieldTableCache>
                    </c15:dlblFTEntry>
                  </c15:dlblFieldTable>
                  <c15:showDataLabelsRange val="0"/>
                </c:ext>
                <c:ext xmlns:c16="http://schemas.microsoft.com/office/drawing/2014/chart" uri="{C3380CC4-5D6E-409C-BE32-E72D297353CC}">
                  <c16:uniqueId val="{0000002F-AA85-403A-B59D-054C960BF8F1}"/>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{0C486B28-8B1B-48DA-AD2D-08DC42747BC0}</c15:txfldGUID>
                      <c15:f>Diagramm!$J$48</c15:f>
                      <c15:dlblFieldTableCache>
                        <c:ptCount val="1"/>
                      </c15:dlblFieldTableCache>
                    </c15:dlblFTEntry>
                  </c15:dlblFieldTable>
                  <c15:showDataLabelsRange val="0"/>
                </c:ext>
                <c:ext xmlns:c16="http://schemas.microsoft.com/office/drawing/2014/chart" uri="{C3380CC4-5D6E-409C-BE32-E72D297353CC}">
                  <c16:uniqueId val="{00000030-AA85-403A-B59D-054C960BF8F1}"/>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{17026C99-2FF9-4F85-9225-D0B727617DD0}</c15:txfldGUID>
                      <c15:f>Diagramm!$J$49</c15:f>
                      <c15:dlblFieldTableCache>
                        <c:ptCount val="1"/>
                      </c15:dlblFieldTableCache>
                    </c15:dlblFTEntry>
                  </c15:dlblFieldTable>
                  <c15:showDataLabelsRange val="0"/>
                </c:ext>
                <c:ext xmlns:c16="http://schemas.microsoft.com/office/drawing/2014/chart" uri="{C3380CC4-5D6E-409C-BE32-E72D297353CC}">
                  <c16:uniqueId val="{00000031-AA85-403A-B59D-054C960BF8F1}"/>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{B8FBDE2D-C0F8-4793-8ADE-7C32EECB480B}</c15:txfldGUID>
                      <c15:f>Diagramm!$J$50</c15:f>
                      <c15:dlblFieldTableCache>
                        <c:ptCount val="1"/>
                      </c15:dlblFieldTableCache>
                    </c15:dlblFTEntry>
                  </c15:dlblFieldTable>
                  <c15:showDataLabelsRange val="0"/>
                </c:ext>
                <c:ext xmlns:c16="http://schemas.microsoft.com/office/drawing/2014/chart" uri="{C3380CC4-5D6E-409C-BE32-E72D297353CC}">
                  <c16:uniqueId val="{00000032-AA85-403A-B59D-054C960BF8F1}"/>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{463A0C89-9CEB-4B8C-8922-109B012F0A2D}</c15:txfldGUID>
                      <c15:f>Diagramm!$J$51</c15:f>
                      <c15:dlblFieldTableCache>
                        <c:ptCount val="1"/>
                      </c15:dlblFieldTableCache>
                    </c15:dlblFTEntry>
                  </c15:dlblFieldTable>
                  <c15:showDataLabelsRange val="0"/>
                </c:ext>
                <c:ext xmlns:c16="http://schemas.microsoft.com/office/drawing/2014/chart" uri="{C3380CC4-5D6E-409C-BE32-E72D297353CC}">
                  <c16:uniqueId val="{00000033-AA85-403A-B59D-054C960BF8F1}"/>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{BDF409ED-2CB5-4B63-B31E-C87776A767C7}</c15:txfldGUID>
                      <c15:f>Diagramm!$J$52</c15:f>
                      <c15:dlblFieldTableCache>
                        <c:ptCount val="1"/>
                      </c15:dlblFieldTableCache>
                    </c15:dlblFTEntry>
                  </c15:dlblFieldTable>
                  <c15:showDataLabelsRange val="0"/>
                </c:ext>
                <c:ext xmlns:c16="http://schemas.microsoft.com/office/drawing/2014/chart" uri="{C3380CC4-5D6E-409C-BE32-E72D297353CC}">
                  <c16:uniqueId val="{00000034-AA85-403A-B59D-054C960BF8F1}"/>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{AA8142B8-C10E-4C87-AD74-BE59A1E09D01}</c15:txfldGUID>
                      <c15:f>Diagramm!$J$53</c15:f>
                      <c15:dlblFieldTableCache>
                        <c:ptCount val="1"/>
                      </c15:dlblFieldTableCache>
                    </c15:dlblFTEntry>
                  </c15:dlblFieldTable>
                  <c15:showDataLabelsRange val="0"/>
                </c:ext>
                <c:ext xmlns:c16="http://schemas.microsoft.com/office/drawing/2014/chart" uri="{C3380CC4-5D6E-409C-BE32-E72D297353CC}">
                  <c16:uniqueId val="{00000035-AA85-403A-B59D-054C960BF8F1}"/>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{6D6945D0-B1A7-4235-8180-A7FA5478D8FD}</c15:txfldGUID>
                      <c15:f>Diagramm!$J$54</c15:f>
                      <c15:dlblFieldTableCache>
                        <c:ptCount val="1"/>
                      </c15:dlblFieldTableCache>
                    </c15:dlblFTEntry>
                  </c15:dlblFieldTable>
                  <c15:showDataLabelsRange val="0"/>
                </c:ext>
                <c:ext xmlns:c16="http://schemas.microsoft.com/office/drawing/2014/chart" uri="{C3380CC4-5D6E-409C-BE32-E72D297353CC}">
                  <c16:uniqueId val="{00000036-AA85-403A-B59D-054C960BF8F1}"/>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{8659514D-99E8-45B7-8525-11511189B654}</c15:txfldGUID>
                      <c15:f>Diagramm!$J$55</c15:f>
                      <c15:dlblFieldTableCache>
                        <c:ptCount val="1"/>
                      </c15:dlblFieldTableCache>
                    </c15:dlblFTEntry>
                  </c15:dlblFieldTable>
                  <c15:showDataLabelsRange val="0"/>
                </c:ext>
                <c:ext xmlns:c16="http://schemas.microsoft.com/office/drawing/2014/chart" uri="{C3380CC4-5D6E-409C-BE32-E72D297353CC}">
                  <c16:uniqueId val="{00000037-AA85-403A-B59D-054C960BF8F1}"/>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{DC057A4E-D9E4-4DDE-996B-15009B6D8B51}</c15:txfldGUID>
                      <c15:f>Diagramm!$J$56</c15:f>
                      <c15:dlblFieldTableCache>
                        <c:ptCount val="1"/>
                      </c15:dlblFieldTableCache>
                    </c15:dlblFTEntry>
                  </c15:dlblFieldTable>
                  <c15:showDataLabelsRange val="0"/>
                </c:ext>
                <c:ext xmlns:c16="http://schemas.microsoft.com/office/drawing/2014/chart" uri="{C3380CC4-5D6E-409C-BE32-E72D297353CC}">
                  <c16:uniqueId val="{00000038-AA85-403A-B59D-054C960BF8F1}"/>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{802D2648-6B10-40C8-A995-423D77F40972}</c15:txfldGUID>
                      <c15:f>Diagramm!$J$57</c15:f>
                      <c15:dlblFieldTableCache>
                        <c:ptCount val="1"/>
                      </c15:dlblFieldTableCache>
                    </c15:dlblFTEntry>
                  </c15:dlblFieldTable>
                  <c15:showDataLabelsRange val="0"/>
                </c:ext>
                <c:ext xmlns:c16="http://schemas.microsoft.com/office/drawing/2014/chart" uri="{C3380CC4-5D6E-409C-BE32-E72D297353CC}">
                  <c16:uniqueId val="{00000039-AA85-403A-B59D-054C960BF8F1}"/>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{35BBE9E0-7B02-49A3-B6F9-5C058C615AEA}</c15:txfldGUID>
                      <c15:f>Diagramm!$J$58</c15:f>
                      <c15:dlblFieldTableCache>
                        <c:ptCount val="1"/>
                      </c15:dlblFieldTableCache>
                    </c15:dlblFTEntry>
                  </c15:dlblFieldTable>
                  <c15:showDataLabelsRange val="0"/>
                </c:ext>
                <c:ext xmlns:c16="http://schemas.microsoft.com/office/drawing/2014/chart" uri="{C3380CC4-5D6E-409C-BE32-E72D297353CC}">
                  <c16:uniqueId val="{0000003A-AA85-403A-B59D-054C960BF8F1}"/>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{191A6ADC-CEFB-46A9-8E80-1D9A737904C9}</c15:txfldGUID>
                      <c15:f>Diagramm!$J$59</c15:f>
                      <c15:dlblFieldTableCache>
                        <c:ptCount val="1"/>
                      </c15:dlblFieldTableCache>
                    </c15:dlblFTEntry>
                  </c15:dlblFieldTable>
                  <c15:showDataLabelsRange val="0"/>
                </c:ext>
                <c:ext xmlns:c16="http://schemas.microsoft.com/office/drawing/2014/chart" uri="{C3380CC4-5D6E-409C-BE32-E72D297353CC}">
                  <c16:uniqueId val="{0000003B-AA85-403A-B59D-054C960BF8F1}"/>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{DCB61AE0-13F2-412D-967B-322CF14E6244}</c15:txfldGUID>
                      <c15:f>Diagramm!$J$60</c15:f>
                      <c15:dlblFieldTableCache>
                        <c:ptCount val="1"/>
                      </c15:dlblFieldTableCache>
                    </c15:dlblFTEntry>
                  </c15:dlblFieldTable>
                  <c15:showDataLabelsRange val="0"/>
                </c:ext>
                <c:ext xmlns:c16="http://schemas.microsoft.com/office/drawing/2014/chart" uri="{C3380CC4-5D6E-409C-BE32-E72D297353CC}">
                  <c16:uniqueId val="{0000003C-AA85-403A-B59D-054C960BF8F1}"/>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{AA71779B-5584-4A20-971C-8293472390AC}</c15:txfldGUID>
                      <c15:f>Diagramm!$J$61</c15:f>
                      <c15:dlblFieldTableCache>
                        <c:ptCount val="1"/>
                      </c15:dlblFieldTableCache>
                    </c15:dlblFTEntry>
                  </c15:dlblFieldTable>
                  <c15:showDataLabelsRange val="0"/>
                </c:ext>
                <c:ext xmlns:c16="http://schemas.microsoft.com/office/drawing/2014/chart" uri="{C3380CC4-5D6E-409C-BE32-E72D297353CC}">
                  <c16:uniqueId val="{0000003D-AA85-403A-B59D-054C960BF8F1}"/>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{E305E65D-2218-4E07-8D53-81057E469BF0}</c15:txfldGUID>
                      <c15:f>Diagramm!$J$62</c15:f>
                      <c15:dlblFieldTableCache>
                        <c:ptCount val="1"/>
                      </c15:dlblFieldTableCache>
                    </c15:dlblFTEntry>
                  </c15:dlblFieldTable>
                  <c15:showDataLabelsRange val="0"/>
                </c:ext>
                <c:ext xmlns:c16="http://schemas.microsoft.com/office/drawing/2014/chart" uri="{C3380CC4-5D6E-409C-BE32-E72D297353CC}">
                  <c16:uniqueId val="{0000003E-AA85-403A-B59D-054C960BF8F1}"/>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{950CA211-4381-4DA4-8BEE-AA56FE1F3175}</c15:txfldGUID>
                      <c15:f>Diagramm!$J$63</c15:f>
                      <c15:dlblFieldTableCache>
                        <c:ptCount val="1"/>
                      </c15:dlblFieldTableCache>
                    </c15:dlblFTEntry>
                  </c15:dlblFieldTable>
                  <c15:showDataLabelsRange val="0"/>
                </c:ext>
                <c:ext xmlns:c16="http://schemas.microsoft.com/office/drawing/2014/chart" uri="{C3380CC4-5D6E-409C-BE32-E72D297353CC}">
                  <c16:uniqueId val="{0000003F-AA85-403A-B59D-054C960BF8F1}"/>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{E7482C0C-29DC-48E4-9178-38E56B8BB355}</c15:txfldGUID>
                      <c15:f>Diagramm!$J$64</c15:f>
                      <c15:dlblFieldTableCache>
                        <c:ptCount val="1"/>
                      </c15:dlblFieldTableCache>
                    </c15:dlblFTEntry>
                  </c15:dlblFieldTable>
                  <c15:showDataLabelsRange val="0"/>
                </c:ext>
                <c:ext xmlns:c16="http://schemas.microsoft.com/office/drawing/2014/chart" uri="{C3380CC4-5D6E-409C-BE32-E72D297353CC}">
                  <c16:uniqueId val="{00000040-AA85-403A-B59D-054C960BF8F1}"/>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{49AF9E79-4898-4AB3-8EF2-CC43E1C94C66}</c15:txfldGUID>
                      <c15:f>Diagramm!$J$65</c15:f>
                      <c15:dlblFieldTableCache>
                        <c:ptCount val="1"/>
                      </c15:dlblFieldTableCache>
                    </c15:dlblFTEntry>
                  </c15:dlblFieldTable>
                  <c15:showDataLabelsRange val="0"/>
                </c:ext>
                <c:ext xmlns:c16="http://schemas.microsoft.com/office/drawing/2014/chart" uri="{C3380CC4-5D6E-409C-BE32-E72D297353CC}">
                  <c16:uniqueId val="{00000041-AA85-403A-B59D-054C960BF8F1}"/>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{5F8D5620-2C03-4895-A03F-4B2D51B33E1C}</c15:txfldGUID>
                      <c15:f>Diagramm!$J$66</c15:f>
                      <c15:dlblFieldTableCache>
                        <c:ptCount val="1"/>
                      </c15:dlblFieldTableCache>
                    </c15:dlblFTEntry>
                  </c15:dlblFieldTable>
                  <c15:showDataLabelsRange val="0"/>
                </c:ext>
                <c:ext xmlns:c16="http://schemas.microsoft.com/office/drawing/2014/chart" uri="{C3380CC4-5D6E-409C-BE32-E72D297353CC}">
                  <c16:uniqueId val="{00000042-AA85-403A-B59D-054C960BF8F1}"/>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{65759B02-077D-4049-90D3-035EB2FA82E0}</c15:txfldGUID>
                      <c15:f>Diagramm!$J$67</c15:f>
                      <c15:dlblFieldTableCache>
                        <c:ptCount val="1"/>
                      </c15:dlblFieldTableCache>
                    </c15:dlblFTEntry>
                  </c15:dlblFieldTable>
                  <c15:showDataLabelsRange val="0"/>
                </c:ext>
                <c:ext xmlns:c16="http://schemas.microsoft.com/office/drawing/2014/chart" uri="{C3380CC4-5D6E-409C-BE32-E72D297353CC}">
                  <c16:uniqueId val="{00000043-AA85-403A-B59D-054C960BF8F1}"/>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AA85-403A-B59D-054C960BF8F1}"/>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C4C2-40FF-A79A-AE1982F57414}"/>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C4C2-40FF-A79A-AE1982F57414}"/>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C4C2-40FF-A79A-AE1982F57414}"/>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C4C2-40FF-A79A-AE1982F57414}"/>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C4C2-40FF-A79A-AE1982F57414}"/>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C4C2-40FF-A79A-AE1982F57414}"/>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C4C2-40FF-A79A-AE1982F57414}"/>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C4C2-40FF-A79A-AE1982F57414}"/>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C4C2-40FF-A79A-AE1982F57414}"/>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C4C2-40FF-A79A-AE1982F57414}"/>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C4C2-40FF-A79A-AE1982F57414}"/>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C4C2-40FF-A79A-AE1982F57414}"/>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C4C2-40FF-A79A-AE1982F57414}"/>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C4C2-40FF-A79A-AE1982F57414}"/>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C4C2-40FF-A79A-AE1982F57414}"/>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C4C2-40FF-A79A-AE1982F57414}"/>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C4C2-40FF-A79A-AE1982F57414}"/>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C4C2-40FF-A79A-AE1982F57414}"/>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C4C2-40FF-A79A-AE1982F57414}"/>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C4C2-40FF-A79A-AE1982F57414}"/>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C4C2-40FF-A79A-AE1982F57414}"/>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C4C2-40FF-A79A-AE1982F57414}"/>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C4C2-40FF-A79A-AE1982F57414}"/>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C4C2-40FF-A79A-AE1982F57414}"/>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C4C2-40FF-A79A-AE1982F57414}"/>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C4C2-40FF-A79A-AE1982F57414}"/>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C4C2-40FF-A79A-AE1982F57414}"/>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C4C2-40FF-A79A-AE1982F57414}"/>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C4C2-40FF-A79A-AE1982F57414}"/>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C4C2-40FF-A79A-AE1982F57414}"/>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C4C2-40FF-A79A-AE1982F57414}"/>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C4C2-40FF-A79A-AE1982F57414}"/>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C4C2-40FF-A79A-AE1982F57414}"/>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C4C2-40FF-A79A-AE1982F57414}"/>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C4C2-40FF-A79A-AE1982F57414}"/>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C4C2-40FF-A79A-AE1982F57414}"/>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C4C2-40FF-A79A-AE1982F57414}"/>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C4C2-40FF-A79A-AE1982F57414}"/>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C4C2-40FF-A79A-AE1982F57414}"/>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C4C2-40FF-A79A-AE1982F57414}"/>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C4C2-40FF-A79A-AE1982F57414}"/>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C4C2-40FF-A79A-AE1982F57414}"/>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C4C2-40FF-A79A-AE1982F57414}"/>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C4C2-40FF-A79A-AE1982F57414}"/>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C4C2-40FF-A79A-AE1982F57414}"/>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C4C2-40FF-A79A-AE1982F57414}"/>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C4C2-40FF-A79A-AE1982F57414}"/>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C4C2-40FF-A79A-AE1982F57414}"/>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C4C2-40FF-A79A-AE1982F57414}"/>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C4C2-40FF-A79A-AE1982F57414}"/>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C4C2-40FF-A79A-AE1982F57414}"/>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C4C2-40FF-A79A-AE1982F57414}"/>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C4C2-40FF-A79A-AE1982F57414}"/>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C4C2-40FF-A79A-AE1982F57414}"/>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C4C2-40FF-A79A-AE1982F57414}"/>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C4C2-40FF-A79A-AE1982F57414}"/>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C4C2-40FF-A79A-AE1982F57414}"/>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C4C2-40FF-A79A-AE1982F57414}"/>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C4C2-40FF-A79A-AE1982F57414}"/>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C4C2-40FF-A79A-AE1982F57414}"/>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C4C2-40FF-A79A-AE1982F57414}"/>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C4C2-40FF-A79A-AE1982F57414}"/>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C4C2-40FF-A79A-AE1982F57414}"/>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C4C2-40FF-A79A-AE1982F57414}"/>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C4C2-40FF-A79A-AE1982F57414}"/>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C4C2-40FF-A79A-AE1982F57414}"/>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C4C2-40FF-A79A-AE1982F57414}"/>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C4C2-40FF-A79A-AE1982F57414}"/>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C4C2-40FF-A79A-AE1982F57414}"/>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101.44359393579072</c:v>
                </c:pt>
                <c:pt idx="2">
                  <c:v>102.43571640903686</c:v>
                </c:pt>
                <c:pt idx="3">
                  <c:v>100.73015755053507</c:v>
                </c:pt>
                <c:pt idx="4">
                  <c:v>101.09988109393579</c:v>
                </c:pt>
                <c:pt idx="5">
                  <c:v>102.49331153388823</c:v>
                </c:pt>
                <c:pt idx="6">
                  <c:v>104.29362366230677</c:v>
                </c:pt>
                <c:pt idx="7">
                  <c:v>103.32751189060643</c:v>
                </c:pt>
                <c:pt idx="8">
                  <c:v>103.62291914387633</c:v>
                </c:pt>
                <c:pt idx="9">
                  <c:v>104.41810344827587</c:v>
                </c:pt>
                <c:pt idx="10">
                  <c:v>105.59787455410226</c:v>
                </c:pt>
                <c:pt idx="11">
                  <c:v>104.21930737217598</c:v>
                </c:pt>
                <c:pt idx="12">
                  <c:v>103.96663198573125</c:v>
                </c:pt>
                <c:pt idx="13">
                  <c:v>103.11013674197385</c:v>
                </c:pt>
                <c:pt idx="14">
                  <c:v>104.80640606420928</c:v>
                </c:pt>
                <c:pt idx="15">
                  <c:v>104.27876040428062</c:v>
                </c:pt>
                <c:pt idx="16">
                  <c:v>105.27459869203328</c:v>
                </c:pt>
                <c:pt idx="17">
                  <c:v>106.50639120095124</c:v>
                </c:pt>
                <c:pt idx="18">
                  <c:v>108.13763376932224</c:v>
                </c:pt>
                <c:pt idx="19">
                  <c:v>107.22354340071342</c:v>
                </c:pt>
                <c:pt idx="20">
                  <c:v>107.52452437574316</c:v>
                </c:pt>
                <c:pt idx="21">
                  <c:v>107.75862068965519</c:v>
                </c:pt>
                <c:pt idx="22">
                  <c:v>109.70942330558859</c:v>
                </c:pt>
                <c:pt idx="23">
                  <c:v>111.73825802615933</c:v>
                </c:pt>
                <c:pt idx="24">
                  <c:v>108.10233353151011</c:v>
                </c:pt>
              </c:numCache>
            </c:numRef>
          </c:val>
          <c:smooth val="0"/>
          <c:extLst>
            <c:ext xmlns:c16="http://schemas.microsoft.com/office/drawing/2014/chart" uri="{C3380CC4-5D6E-409C-BE32-E72D297353CC}">
              <c16:uniqueId val="{00000000-9314-463B-ADFB-8AE27F42F532}"/>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105.31665363565286</c:v>
                </c:pt>
                <c:pt idx="2">
                  <c:v>108.24863174354964</c:v>
                </c:pt>
                <c:pt idx="3">
                  <c:v>103.16653635652855</c:v>
                </c:pt>
                <c:pt idx="4">
                  <c:v>96.559812353401099</c:v>
                </c:pt>
                <c:pt idx="5">
                  <c:v>99.06176700547303</c:v>
                </c:pt>
                <c:pt idx="6">
                  <c:v>102.22830336200157</c:v>
                </c:pt>
                <c:pt idx="7">
                  <c:v>103.24472243940579</c:v>
                </c:pt>
                <c:pt idx="8">
                  <c:v>103.67474589523064</c:v>
                </c:pt>
                <c:pt idx="9">
                  <c:v>105.62939796716184</c:v>
                </c:pt>
                <c:pt idx="10">
                  <c:v>111.02423768569194</c:v>
                </c:pt>
                <c:pt idx="11">
                  <c:v>110.55512118842844</c:v>
                </c:pt>
                <c:pt idx="12">
                  <c:v>111.6106333072713</c:v>
                </c:pt>
                <c:pt idx="13">
                  <c:v>115.94996090695857</c:v>
                </c:pt>
                <c:pt idx="14">
                  <c:v>118.53010164190773</c:v>
                </c:pt>
                <c:pt idx="15">
                  <c:v>120.40656763096169</c:v>
                </c:pt>
                <c:pt idx="16">
                  <c:v>118.33463643471462</c:v>
                </c:pt>
                <c:pt idx="17">
                  <c:v>124.74589523064894</c:v>
                </c:pt>
                <c:pt idx="18">
                  <c:v>127.40422204847536</c:v>
                </c:pt>
                <c:pt idx="19">
                  <c:v>127.20875684128225</c:v>
                </c:pt>
                <c:pt idx="20">
                  <c:v>126.07505863956217</c:v>
                </c:pt>
                <c:pt idx="21">
                  <c:v>130.41438623924941</c:v>
                </c:pt>
                <c:pt idx="22">
                  <c:v>133.03362001563721</c:v>
                </c:pt>
                <c:pt idx="23">
                  <c:v>132.72087568412823</c:v>
                </c:pt>
                <c:pt idx="24">
                  <c:v>127.40422204847536</c:v>
                </c:pt>
              </c:numCache>
            </c:numRef>
          </c:val>
          <c:smooth val="0"/>
          <c:extLst>
            <c:ext xmlns:c16="http://schemas.microsoft.com/office/drawing/2014/chart" uri="{C3380CC4-5D6E-409C-BE32-E72D297353CC}">
              <c16:uniqueId val="{00000001-9314-463B-ADFB-8AE27F42F532}"/>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101.61812297734627</c:v>
                </c:pt>
                <c:pt idx="2">
                  <c:v>100.94273251723654</c:v>
                </c:pt>
                <c:pt idx="3">
                  <c:v>99.549739693260165</c:v>
                </c:pt>
                <c:pt idx="4">
                  <c:v>93.837062051498521</c:v>
                </c:pt>
                <c:pt idx="5">
                  <c:v>93.457154917686793</c:v>
                </c:pt>
                <c:pt idx="6">
                  <c:v>92.626987477135216</c:v>
                </c:pt>
                <c:pt idx="7">
                  <c:v>93.471225552272415</c:v>
                </c:pt>
                <c:pt idx="8">
                  <c:v>93.274236668073726</c:v>
                </c:pt>
                <c:pt idx="9">
                  <c:v>95.117489798789919</c:v>
                </c:pt>
                <c:pt idx="10">
                  <c:v>94.259181089067113</c:v>
                </c:pt>
                <c:pt idx="11">
                  <c:v>93.189812860560011</c:v>
                </c:pt>
                <c:pt idx="12">
                  <c:v>92.725481919234554</c:v>
                </c:pt>
                <c:pt idx="13">
                  <c:v>94.005909666525952</c:v>
                </c:pt>
                <c:pt idx="14">
                  <c:v>94.146616012382154</c:v>
                </c:pt>
                <c:pt idx="15">
                  <c:v>92.964682707190093</c:v>
                </c:pt>
                <c:pt idx="16">
                  <c:v>93.14760095680316</c:v>
                </c:pt>
                <c:pt idx="17">
                  <c:v>96.665259603208114</c:v>
                </c:pt>
                <c:pt idx="18">
                  <c:v>93.42901364851555</c:v>
                </c:pt>
                <c:pt idx="19">
                  <c:v>93.780779513156048</c:v>
                </c:pt>
                <c:pt idx="20">
                  <c:v>90.840016884761496</c:v>
                </c:pt>
                <c:pt idx="21">
                  <c:v>93.006894610946958</c:v>
                </c:pt>
                <c:pt idx="22">
                  <c:v>90.938511326860834</c:v>
                </c:pt>
                <c:pt idx="23">
                  <c:v>90.896299423103983</c:v>
                </c:pt>
                <c:pt idx="24">
                  <c:v>87.322358238356543</c:v>
                </c:pt>
              </c:numCache>
            </c:numRef>
          </c:val>
          <c:smooth val="0"/>
          <c:extLst>
            <c:ext xmlns:c16="http://schemas.microsoft.com/office/drawing/2014/chart" uri="{C3380CC4-5D6E-409C-BE32-E72D297353CC}">
              <c16:uniqueId val="{00000002-9314-463B-ADFB-8AE27F42F532}"/>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9314-463B-ADFB-8AE27F42F532}"/>
                </c:ext>
              </c:extLst>
            </c:dLbl>
            <c:dLbl>
              <c:idx val="1"/>
              <c:delete val="1"/>
              <c:extLst>
                <c:ext xmlns:c15="http://schemas.microsoft.com/office/drawing/2012/chart" uri="{CE6537A1-D6FC-4f65-9D91-7224C49458BB}"/>
                <c:ext xmlns:c16="http://schemas.microsoft.com/office/drawing/2014/chart" uri="{C3380CC4-5D6E-409C-BE32-E72D297353CC}">
                  <c16:uniqueId val="{00000004-9314-463B-ADFB-8AE27F42F532}"/>
                </c:ext>
              </c:extLst>
            </c:dLbl>
            <c:dLbl>
              <c:idx val="2"/>
              <c:delete val="1"/>
              <c:extLst>
                <c:ext xmlns:c15="http://schemas.microsoft.com/office/drawing/2012/chart" uri="{CE6537A1-D6FC-4f65-9D91-7224C49458BB}"/>
                <c:ext xmlns:c16="http://schemas.microsoft.com/office/drawing/2014/chart" uri="{C3380CC4-5D6E-409C-BE32-E72D297353CC}">
                  <c16:uniqueId val="{00000005-9314-463B-ADFB-8AE27F42F532}"/>
                </c:ext>
              </c:extLst>
            </c:dLbl>
            <c:dLbl>
              <c:idx val="3"/>
              <c:delete val="1"/>
              <c:extLst>
                <c:ext xmlns:c15="http://schemas.microsoft.com/office/drawing/2012/chart" uri="{CE6537A1-D6FC-4f65-9D91-7224C49458BB}"/>
                <c:ext xmlns:c16="http://schemas.microsoft.com/office/drawing/2014/chart" uri="{C3380CC4-5D6E-409C-BE32-E72D297353CC}">
                  <c16:uniqueId val="{00000006-9314-463B-ADFB-8AE27F42F532}"/>
                </c:ext>
              </c:extLst>
            </c:dLbl>
            <c:dLbl>
              <c:idx val="4"/>
              <c:delete val="1"/>
              <c:extLst>
                <c:ext xmlns:c15="http://schemas.microsoft.com/office/drawing/2012/chart" uri="{CE6537A1-D6FC-4f65-9D91-7224C49458BB}"/>
                <c:ext xmlns:c16="http://schemas.microsoft.com/office/drawing/2014/chart" uri="{C3380CC4-5D6E-409C-BE32-E72D297353CC}">
                  <c16:uniqueId val="{00000007-9314-463B-ADFB-8AE27F42F532}"/>
                </c:ext>
              </c:extLst>
            </c:dLbl>
            <c:dLbl>
              <c:idx val="5"/>
              <c:delete val="1"/>
              <c:extLst>
                <c:ext xmlns:c15="http://schemas.microsoft.com/office/drawing/2012/chart" uri="{CE6537A1-D6FC-4f65-9D91-7224C49458BB}"/>
                <c:ext xmlns:c16="http://schemas.microsoft.com/office/drawing/2014/chart" uri="{C3380CC4-5D6E-409C-BE32-E72D297353CC}">
                  <c16:uniqueId val="{00000008-9314-463B-ADFB-8AE27F42F532}"/>
                </c:ext>
              </c:extLst>
            </c:dLbl>
            <c:dLbl>
              <c:idx val="6"/>
              <c:delete val="1"/>
              <c:extLst>
                <c:ext xmlns:c15="http://schemas.microsoft.com/office/drawing/2012/chart" uri="{CE6537A1-D6FC-4f65-9D91-7224C49458BB}"/>
                <c:ext xmlns:c16="http://schemas.microsoft.com/office/drawing/2014/chart" uri="{C3380CC4-5D6E-409C-BE32-E72D297353CC}">
                  <c16:uniqueId val="{00000009-9314-463B-ADFB-8AE27F42F532}"/>
                </c:ext>
              </c:extLst>
            </c:dLbl>
            <c:dLbl>
              <c:idx val="7"/>
              <c:delete val="1"/>
              <c:extLst>
                <c:ext xmlns:c15="http://schemas.microsoft.com/office/drawing/2012/chart" uri="{CE6537A1-D6FC-4f65-9D91-7224C49458BB}"/>
                <c:ext xmlns:c16="http://schemas.microsoft.com/office/drawing/2014/chart" uri="{C3380CC4-5D6E-409C-BE32-E72D297353CC}">
                  <c16:uniqueId val="{0000000A-9314-463B-ADFB-8AE27F42F532}"/>
                </c:ext>
              </c:extLst>
            </c:dLbl>
            <c:dLbl>
              <c:idx val="8"/>
              <c:delete val="1"/>
              <c:extLst>
                <c:ext xmlns:c15="http://schemas.microsoft.com/office/drawing/2012/chart" uri="{CE6537A1-D6FC-4f65-9D91-7224C49458BB}"/>
                <c:ext xmlns:c16="http://schemas.microsoft.com/office/drawing/2014/chart" uri="{C3380CC4-5D6E-409C-BE32-E72D297353CC}">
                  <c16:uniqueId val="{0000000B-9314-463B-ADFB-8AE27F42F532}"/>
                </c:ext>
              </c:extLst>
            </c:dLbl>
            <c:dLbl>
              <c:idx val="9"/>
              <c:delete val="1"/>
              <c:extLst>
                <c:ext xmlns:c15="http://schemas.microsoft.com/office/drawing/2012/chart" uri="{CE6537A1-D6FC-4f65-9D91-7224C49458BB}"/>
                <c:ext xmlns:c16="http://schemas.microsoft.com/office/drawing/2014/chart" uri="{C3380CC4-5D6E-409C-BE32-E72D297353CC}">
                  <c16:uniqueId val="{0000000C-9314-463B-ADFB-8AE27F42F532}"/>
                </c:ext>
              </c:extLst>
            </c:dLbl>
            <c:dLbl>
              <c:idx val="10"/>
              <c:delete val="1"/>
              <c:extLst>
                <c:ext xmlns:c15="http://schemas.microsoft.com/office/drawing/2012/chart" uri="{CE6537A1-D6FC-4f65-9D91-7224C49458BB}"/>
                <c:ext xmlns:c16="http://schemas.microsoft.com/office/drawing/2014/chart" uri="{C3380CC4-5D6E-409C-BE32-E72D297353CC}">
                  <c16:uniqueId val="{0000000D-9314-463B-ADFB-8AE27F42F532}"/>
                </c:ext>
              </c:extLst>
            </c:dLbl>
            <c:dLbl>
              <c:idx val="11"/>
              <c:delete val="1"/>
              <c:extLst>
                <c:ext xmlns:c15="http://schemas.microsoft.com/office/drawing/2012/chart" uri="{CE6537A1-D6FC-4f65-9D91-7224C49458BB}"/>
                <c:ext xmlns:c16="http://schemas.microsoft.com/office/drawing/2014/chart" uri="{C3380CC4-5D6E-409C-BE32-E72D297353CC}">
                  <c16:uniqueId val="{0000000E-9314-463B-ADFB-8AE27F42F532}"/>
                </c:ext>
              </c:extLst>
            </c:dLbl>
            <c:dLbl>
              <c:idx val="12"/>
              <c:delete val="1"/>
              <c:extLst>
                <c:ext xmlns:c15="http://schemas.microsoft.com/office/drawing/2012/chart" uri="{CE6537A1-D6FC-4f65-9D91-7224C49458BB}"/>
                <c:ext xmlns:c16="http://schemas.microsoft.com/office/drawing/2014/chart" uri="{C3380CC4-5D6E-409C-BE32-E72D297353CC}">
                  <c16:uniqueId val="{0000000F-9314-463B-ADFB-8AE27F42F532}"/>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9314-463B-ADFB-8AE27F42F532}"/>
                </c:ext>
              </c:extLst>
            </c:dLbl>
            <c:dLbl>
              <c:idx val="14"/>
              <c:delete val="1"/>
              <c:extLst>
                <c:ext xmlns:c15="http://schemas.microsoft.com/office/drawing/2012/chart" uri="{CE6537A1-D6FC-4f65-9D91-7224C49458BB}"/>
                <c:ext xmlns:c16="http://schemas.microsoft.com/office/drawing/2014/chart" uri="{C3380CC4-5D6E-409C-BE32-E72D297353CC}">
                  <c16:uniqueId val="{00000011-9314-463B-ADFB-8AE27F42F532}"/>
                </c:ext>
              </c:extLst>
            </c:dLbl>
            <c:dLbl>
              <c:idx val="15"/>
              <c:delete val="1"/>
              <c:extLst>
                <c:ext xmlns:c15="http://schemas.microsoft.com/office/drawing/2012/chart" uri="{CE6537A1-D6FC-4f65-9D91-7224C49458BB}"/>
                <c:ext xmlns:c16="http://schemas.microsoft.com/office/drawing/2014/chart" uri="{C3380CC4-5D6E-409C-BE32-E72D297353CC}">
                  <c16:uniqueId val="{00000012-9314-463B-ADFB-8AE27F42F532}"/>
                </c:ext>
              </c:extLst>
            </c:dLbl>
            <c:dLbl>
              <c:idx val="16"/>
              <c:delete val="1"/>
              <c:extLst>
                <c:ext xmlns:c15="http://schemas.microsoft.com/office/drawing/2012/chart" uri="{CE6537A1-D6FC-4f65-9D91-7224C49458BB}"/>
                <c:ext xmlns:c16="http://schemas.microsoft.com/office/drawing/2014/chart" uri="{C3380CC4-5D6E-409C-BE32-E72D297353CC}">
                  <c16:uniqueId val="{00000013-9314-463B-ADFB-8AE27F42F532}"/>
                </c:ext>
              </c:extLst>
            </c:dLbl>
            <c:dLbl>
              <c:idx val="17"/>
              <c:delete val="1"/>
              <c:extLst>
                <c:ext xmlns:c15="http://schemas.microsoft.com/office/drawing/2012/chart" uri="{CE6537A1-D6FC-4f65-9D91-7224C49458BB}"/>
                <c:ext xmlns:c16="http://schemas.microsoft.com/office/drawing/2014/chart" uri="{C3380CC4-5D6E-409C-BE32-E72D297353CC}">
                  <c16:uniqueId val="{00000014-9314-463B-ADFB-8AE27F42F532}"/>
                </c:ext>
              </c:extLst>
            </c:dLbl>
            <c:dLbl>
              <c:idx val="18"/>
              <c:delete val="1"/>
              <c:extLst>
                <c:ext xmlns:c15="http://schemas.microsoft.com/office/drawing/2012/chart" uri="{CE6537A1-D6FC-4f65-9D91-7224C49458BB}"/>
                <c:ext xmlns:c16="http://schemas.microsoft.com/office/drawing/2014/chart" uri="{C3380CC4-5D6E-409C-BE32-E72D297353CC}">
                  <c16:uniqueId val="{00000015-9314-463B-ADFB-8AE27F42F532}"/>
                </c:ext>
              </c:extLst>
            </c:dLbl>
            <c:dLbl>
              <c:idx val="19"/>
              <c:delete val="1"/>
              <c:extLst>
                <c:ext xmlns:c15="http://schemas.microsoft.com/office/drawing/2012/chart" uri="{CE6537A1-D6FC-4f65-9D91-7224C49458BB}"/>
                <c:ext xmlns:c16="http://schemas.microsoft.com/office/drawing/2014/chart" uri="{C3380CC4-5D6E-409C-BE32-E72D297353CC}">
                  <c16:uniqueId val="{00000016-9314-463B-ADFB-8AE27F42F532}"/>
                </c:ext>
              </c:extLst>
            </c:dLbl>
            <c:dLbl>
              <c:idx val="20"/>
              <c:delete val="1"/>
              <c:extLst>
                <c:ext xmlns:c15="http://schemas.microsoft.com/office/drawing/2012/chart" uri="{CE6537A1-D6FC-4f65-9D91-7224C49458BB}"/>
                <c:ext xmlns:c16="http://schemas.microsoft.com/office/drawing/2014/chart" uri="{C3380CC4-5D6E-409C-BE32-E72D297353CC}">
                  <c16:uniqueId val="{00000017-9314-463B-ADFB-8AE27F42F532}"/>
                </c:ext>
              </c:extLst>
            </c:dLbl>
            <c:dLbl>
              <c:idx val="21"/>
              <c:delete val="1"/>
              <c:extLst>
                <c:ext xmlns:c15="http://schemas.microsoft.com/office/drawing/2012/chart" uri="{CE6537A1-D6FC-4f65-9D91-7224C49458BB}"/>
                <c:ext xmlns:c16="http://schemas.microsoft.com/office/drawing/2014/chart" uri="{C3380CC4-5D6E-409C-BE32-E72D297353CC}">
                  <c16:uniqueId val="{00000018-9314-463B-ADFB-8AE27F42F532}"/>
                </c:ext>
              </c:extLst>
            </c:dLbl>
            <c:dLbl>
              <c:idx val="22"/>
              <c:delete val="1"/>
              <c:extLst>
                <c:ext xmlns:c15="http://schemas.microsoft.com/office/drawing/2012/chart" uri="{CE6537A1-D6FC-4f65-9D91-7224C49458BB}"/>
                <c:ext xmlns:c16="http://schemas.microsoft.com/office/drawing/2014/chart" uri="{C3380CC4-5D6E-409C-BE32-E72D297353CC}">
                  <c16:uniqueId val="{00000019-9314-463B-ADFB-8AE27F42F532}"/>
                </c:ext>
              </c:extLst>
            </c:dLbl>
            <c:dLbl>
              <c:idx val="23"/>
              <c:delete val="1"/>
              <c:extLst>
                <c:ext xmlns:c15="http://schemas.microsoft.com/office/drawing/2012/chart" uri="{CE6537A1-D6FC-4f65-9D91-7224C49458BB}"/>
                <c:ext xmlns:c16="http://schemas.microsoft.com/office/drawing/2014/chart" uri="{C3380CC4-5D6E-409C-BE32-E72D297353CC}">
                  <c16:uniqueId val="{0000001A-9314-463B-ADFB-8AE27F42F532}"/>
                </c:ext>
              </c:extLst>
            </c:dLbl>
            <c:dLbl>
              <c:idx val="24"/>
              <c:delete val="1"/>
              <c:extLst>
                <c:ext xmlns:c15="http://schemas.microsoft.com/office/drawing/2012/chart" uri="{CE6537A1-D6FC-4f65-9D91-7224C49458BB}"/>
                <c:ext xmlns:c16="http://schemas.microsoft.com/office/drawing/2014/chart" uri="{C3380CC4-5D6E-409C-BE32-E72D297353CC}">
                  <c16:uniqueId val="{0000001B-9314-463B-ADFB-8AE27F42F532}"/>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9314-463B-ADFB-8AE27F42F532}"/>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Oberhavel (12065)</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704850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66" t="s">
        <v>97</v>
      </c>
      <c r="F8" s="566" t="s">
        <v>98</v>
      </c>
      <c r="G8" s="566" t="s">
        <v>99</v>
      </c>
      <c r="H8" s="566" t="s">
        <v>100</v>
      </c>
      <c r="I8" s="566" t="s">
        <v>101</v>
      </c>
      <c r="J8" s="590"/>
      <c r="K8" s="591"/>
    </row>
    <row r="9" spans="1:255" ht="12" customHeight="1" x14ac:dyDescent="0.2">
      <c r="A9" s="578"/>
      <c r="B9" s="579"/>
      <c r="C9" s="579"/>
      <c r="D9" s="583"/>
      <c r="E9" s="567"/>
      <c r="F9" s="567"/>
      <c r="G9" s="567"/>
      <c r="H9" s="567"/>
      <c r="I9" s="567"/>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58185</v>
      </c>
      <c r="F11" s="238">
        <v>60142</v>
      </c>
      <c r="G11" s="238">
        <v>59050</v>
      </c>
      <c r="H11" s="238">
        <v>58000</v>
      </c>
      <c r="I11" s="265">
        <v>57874</v>
      </c>
      <c r="J11" s="263">
        <v>311</v>
      </c>
      <c r="K11" s="266">
        <v>0.53737429588416219</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16.418320873077253</v>
      </c>
      <c r="E13" s="115">
        <v>9553</v>
      </c>
      <c r="F13" s="114">
        <v>10428</v>
      </c>
      <c r="G13" s="114">
        <v>9886</v>
      </c>
      <c r="H13" s="114">
        <v>9689</v>
      </c>
      <c r="I13" s="140">
        <v>9583</v>
      </c>
      <c r="J13" s="115">
        <v>-30</v>
      </c>
      <c r="K13" s="116">
        <v>-0.31305436710842116</v>
      </c>
    </row>
    <row r="14" spans="1:255" ht="14.1" customHeight="1" x14ac:dyDescent="0.2">
      <c r="A14" s="306" t="s">
        <v>230</v>
      </c>
      <c r="B14" s="307"/>
      <c r="C14" s="308"/>
      <c r="D14" s="113">
        <v>60.890263813697686</v>
      </c>
      <c r="E14" s="115">
        <v>35429</v>
      </c>
      <c r="F14" s="114">
        <v>36286</v>
      </c>
      <c r="G14" s="114">
        <v>35969</v>
      </c>
      <c r="H14" s="114">
        <v>35355</v>
      </c>
      <c r="I14" s="140">
        <v>35356</v>
      </c>
      <c r="J14" s="115">
        <v>73</v>
      </c>
      <c r="K14" s="116">
        <v>0.20647132028510012</v>
      </c>
    </row>
    <row r="15" spans="1:255" ht="14.1" customHeight="1" x14ac:dyDescent="0.2">
      <c r="A15" s="306" t="s">
        <v>231</v>
      </c>
      <c r="B15" s="307"/>
      <c r="C15" s="308"/>
      <c r="D15" s="113">
        <v>10.695196356449257</v>
      </c>
      <c r="E15" s="115">
        <v>6223</v>
      </c>
      <c r="F15" s="114">
        <v>6225</v>
      </c>
      <c r="G15" s="114">
        <v>6219</v>
      </c>
      <c r="H15" s="114">
        <v>6157</v>
      </c>
      <c r="I15" s="140">
        <v>6131</v>
      </c>
      <c r="J15" s="115">
        <v>92</v>
      </c>
      <c r="K15" s="116">
        <v>1.5005708693524711</v>
      </c>
    </row>
    <row r="16" spans="1:255" ht="14.1" customHeight="1" x14ac:dyDescent="0.2">
      <c r="A16" s="306" t="s">
        <v>232</v>
      </c>
      <c r="B16" s="307"/>
      <c r="C16" s="308"/>
      <c r="D16" s="113">
        <v>10.844719429406204</v>
      </c>
      <c r="E16" s="115">
        <v>6310</v>
      </c>
      <c r="F16" s="114">
        <v>6522</v>
      </c>
      <c r="G16" s="114">
        <v>6301</v>
      </c>
      <c r="H16" s="114">
        <v>6159</v>
      </c>
      <c r="I16" s="140">
        <v>6154</v>
      </c>
      <c r="J16" s="115">
        <v>156</v>
      </c>
      <c r="K16" s="116">
        <v>2.5349366265843356</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1.2202457678095728</v>
      </c>
      <c r="E18" s="115">
        <v>710</v>
      </c>
      <c r="F18" s="114">
        <v>701</v>
      </c>
      <c r="G18" s="114">
        <v>729</v>
      </c>
      <c r="H18" s="114">
        <v>746</v>
      </c>
      <c r="I18" s="140">
        <v>768</v>
      </c>
      <c r="J18" s="115">
        <v>-58</v>
      </c>
      <c r="K18" s="116">
        <v>-7.552083333333333</v>
      </c>
    </row>
    <row r="19" spans="1:255" ht="14.1" customHeight="1" x14ac:dyDescent="0.2">
      <c r="A19" s="306" t="s">
        <v>235</v>
      </c>
      <c r="B19" s="307" t="s">
        <v>236</v>
      </c>
      <c r="C19" s="308"/>
      <c r="D19" s="113">
        <v>0.69089971642175818</v>
      </c>
      <c r="E19" s="115">
        <v>402</v>
      </c>
      <c r="F19" s="114">
        <v>391</v>
      </c>
      <c r="G19" s="114">
        <v>398</v>
      </c>
      <c r="H19" s="114">
        <v>403</v>
      </c>
      <c r="I19" s="140">
        <v>415</v>
      </c>
      <c r="J19" s="115">
        <v>-13</v>
      </c>
      <c r="K19" s="116">
        <v>-3.1325301204819276</v>
      </c>
    </row>
    <row r="20" spans="1:255" ht="14.1" customHeight="1" x14ac:dyDescent="0.2">
      <c r="A20" s="306">
        <v>12</v>
      </c>
      <c r="B20" s="307" t="s">
        <v>237</v>
      </c>
      <c r="C20" s="308"/>
      <c r="D20" s="113">
        <v>0.94869811807166793</v>
      </c>
      <c r="E20" s="115">
        <v>552</v>
      </c>
      <c r="F20" s="114">
        <v>515</v>
      </c>
      <c r="G20" s="114">
        <v>566</v>
      </c>
      <c r="H20" s="114">
        <v>558</v>
      </c>
      <c r="I20" s="140">
        <v>517</v>
      </c>
      <c r="J20" s="115">
        <v>35</v>
      </c>
      <c r="K20" s="116">
        <v>6.7698259187620886</v>
      </c>
    </row>
    <row r="21" spans="1:255" ht="14.1" customHeight="1" x14ac:dyDescent="0.2">
      <c r="A21" s="306">
        <v>21</v>
      </c>
      <c r="B21" s="307" t="s">
        <v>238</v>
      </c>
      <c r="C21" s="308"/>
      <c r="D21" s="113">
        <v>0.53965798745381111</v>
      </c>
      <c r="E21" s="115">
        <v>314</v>
      </c>
      <c r="F21" s="114">
        <v>311</v>
      </c>
      <c r="G21" s="114">
        <v>291</v>
      </c>
      <c r="H21" s="114">
        <v>296</v>
      </c>
      <c r="I21" s="140">
        <v>289</v>
      </c>
      <c r="J21" s="115">
        <v>25</v>
      </c>
      <c r="K21" s="116">
        <v>8.6505190311418687</v>
      </c>
    </row>
    <row r="22" spans="1:255" ht="14.1" customHeight="1" x14ac:dyDescent="0.2">
      <c r="A22" s="306">
        <v>22</v>
      </c>
      <c r="B22" s="307" t="s">
        <v>239</v>
      </c>
      <c r="C22" s="308"/>
      <c r="D22" s="113">
        <v>1.6275672424164302</v>
      </c>
      <c r="E22" s="115">
        <v>947</v>
      </c>
      <c r="F22" s="114">
        <v>947</v>
      </c>
      <c r="G22" s="114">
        <v>950</v>
      </c>
      <c r="H22" s="114">
        <v>914</v>
      </c>
      <c r="I22" s="140">
        <v>896</v>
      </c>
      <c r="J22" s="115">
        <v>51</v>
      </c>
      <c r="K22" s="116">
        <v>5.6919642857142856</v>
      </c>
    </row>
    <row r="23" spans="1:255" ht="14.1" customHeight="1" x14ac:dyDescent="0.2">
      <c r="A23" s="306">
        <v>23</v>
      </c>
      <c r="B23" s="307" t="s">
        <v>240</v>
      </c>
      <c r="C23" s="308"/>
      <c r="D23" s="113">
        <v>0.29389017788089716</v>
      </c>
      <c r="E23" s="115">
        <v>171</v>
      </c>
      <c r="F23" s="114">
        <v>173</v>
      </c>
      <c r="G23" s="114">
        <v>181</v>
      </c>
      <c r="H23" s="114">
        <v>181</v>
      </c>
      <c r="I23" s="140">
        <v>182</v>
      </c>
      <c r="J23" s="115">
        <v>-11</v>
      </c>
      <c r="K23" s="116">
        <v>-6.0439560439560438</v>
      </c>
    </row>
    <row r="24" spans="1:255" ht="14.1" customHeight="1" x14ac:dyDescent="0.2">
      <c r="A24" s="306">
        <v>24</v>
      </c>
      <c r="B24" s="307" t="s">
        <v>241</v>
      </c>
      <c r="C24" s="308"/>
      <c r="D24" s="113">
        <v>3.0128039872819454</v>
      </c>
      <c r="E24" s="115">
        <v>1753</v>
      </c>
      <c r="F24" s="114">
        <v>1798</v>
      </c>
      <c r="G24" s="114">
        <v>1849</v>
      </c>
      <c r="H24" s="114">
        <v>1831</v>
      </c>
      <c r="I24" s="140">
        <v>1834</v>
      </c>
      <c r="J24" s="115">
        <v>-81</v>
      </c>
      <c r="K24" s="116">
        <v>-4.4165757906215921</v>
      </c>
    </row>
    <row r="25" spans="1:255" ht="14.1" customHeight="1" x14ac:dyDescent="0.2">
      <c r="A25" s="306">
        <v>25</v>
      </c>
      <c r="B25" s="307" t="s">
        <v>242</v>
      </c>
      <c r="C25" s="308"/>
      <c r="D25" s="113">
        <v>5.9757669502449087</v>
      </c>
      <c r="E25" s="115">
        <v>3477</v>
      </c>
      <c r="F25" s="114">
        <v>3523</v>
      </c>
      <c r="G25" s="114">
        <v>3527</v>
      </c>
      <c r="H25" s="114">
        <v>3461</v>
      </c>
      <c r="I25" s="140">
        <v>3435</v>
      </c>
      <c r="J25" s="115">
        <v>42</v>
      </c>
      <c r="K25" s="116">
        <v>1.222707423580786</v>
      </c>
    </row>
    <row r="26" spans="1:255" ht="14.1" customHeight="1" x14ac:dyDescent="0.2">
      <c r="A26" s="306">
        <v>26</v>
      </c>
      <c r="B26" s="307" t="s">
        <v>243</v>
      </c>
      <c r="C26" s="308"/>
      <c r="D26" s="113">
        <v>2.5247056801581165</v>
      </c>
      <c r="E26" s="115">
        <v>1469</v>
      </c>
      <c r="F26" s="114">
        <v>1477</v>
      </c>
      <c r="G26" s="114">
        <v>1470</v>
      </c>
      <c r="H26" s="114">
        <v>1440</v>
      </c>
      <c r="I26" s="140">
        <v>1425</v>
      </c>
      <c r="J26" s="115">
        <v>44</v>
      </c>
      <c r="K26" s="116">
        <v>3.0877192982456139</v>
      </c>
    </row>
    <row r="27" spans="1:255" ht="14.1" customHeight="1" x14ac:dyDescent="0.2">
      <c r="A27" s="306">
        <v>27</v>
      </c>
      <c r="B27" s="307" t="s">
        <v>244</v>
      </c>
      <c r="C27" s="308"/>
      <c r="D27" s="113">
        <v>2.906247314599983</v>
      </c>
      <c r="E27" s="115">
        <v>1691</v>
      </c>
      <c r="F27" s="114">
        <v>1701</v>
      </c>
      <c r="G27" s="114">
        <v>1693</v>
      </c>
      <c r="H27" s="114">
        <v>1674</v>
      </c>
      <c r="I27" s="140">
        <v>1646</v>
      </c>
      <c r="J27" s="115">
        <v>45</v>
      </c>
      <c r="K27" s="116">
        <v>2.7339003645200486</v>
      </c>
    </row>
    <row r="28" spans="1:255" ht="14.1" customHeight="1" x14ac:dyDescent="0.2">
      <c r="A28" s="306">
        <v>28</v>
      </c>
      <c r="B28" s="307" t="s">
        <v>245</v>
      </c>
      <c r="C28" s="308"/>
      <c r="D28" s="113">
        <v>0.2406118415399158</v>
      </c>
      <c r="E28" s="115">
        <v>140</v>
      </c>
      <c r="F28" s="114">
        <v>140</v>
      </c>
      <c r="G28" s="114">
        <v>148</v>
      </c>
      <c r="H28" s="114">
        <v>146</v>
      </c>
      <c r="I28" s="140">
        <v>145</v>
      </c>
      <c r="J28" s="115">
        <v>-5</v>
      </c>
      <c r="K28" s="116">
        <v>-3.4482758620689653</v>
      </c>
    </row>
    <row r="29" spans="1:255" ht="14.1" customHeight="1" x14ac:dyDescent="0.2">
      <c r="A29" s="306">
        <v>29</v>
      </c>
      <c r="B29" s="307" t="s">
        <v>246</v>
      </c>
      <c r="C29" s="308"/>
      <c r="D29" s="113">
        <v>1.9128641402423305</v>
      </c>
      <c r="E29" s="115">
        <v>1113</v>
      </c>
      <c r="F29" s="114">
        <v>1146</v>
      </c>
      <c r="G29" s="114">
        <v>1151</v>
      </c>
      <c r="H29" s="114">
        <v>1136</v>
      </c>
      <c r="I29" s="140">
        <v>1132</v>
      </c>
      <c r="J29" s="115">
        <v>-19</v>
      </c>
      <c r="K29" s="116">
        <v>-1.6784452296819787</v>
      </c>
    </row>
    <row r="30" spans="1:255" ht="14.1" customHeight="1" x14ac:dyDescent="0.2">
      <c r="A30" s="306" t="s">
        <v>247</v>
      </c>
      <c r="B30" s="307" t="s">
        <v>248</v>
      </c>
      <c r="C30" s="308"/>
      <c r="D30" s="113">
        <v>0.40388416258485865</v>
      </c>
      <c r="E30" s="115">
        <v>235</v>
      </c>
      <c r="F30" s="114">
        <v>228</v>
      </c>
      <c r="G30" s="114">
        <v>228</v>
      </c>
      <c r="H30" s="114">
        <v>222</v>
      </c>
      <c r="I30" s="140">
        <v>212</v>
      </c>
      <c r="J30" s="115">
        <v>23</v>
      </c>
      <c r="K30" s="116">
        <v>10.849056603773585</v>
      </c>
    </row>
    <row r="31" spans="1:255" ht="14.1" customHeight="1" x14ac:dyDescent="0.2">
      <c r="A31" s="306" t="s">
        <v>249</v>
      </c>
      <c r="B31" s="307" t="s">
        <v>250</v>
      </c>
      <c r="C31" s="308"/>
      <c r="D31" s="113">
        <v>1.431640457162499</v>
      </c>
      <c r="E31" s="115">
        <v>833</v>
      </c>
      <c r="F31" s="114">
        <v>873</v>
      </c>
      <c r="G31" s="114">
        <v>879</v>
      </c>
      <c r="H31" s="114">
        <v>872</v>
      </c>
      <c r="I31" s="140">
        <v>878</v>
      </c>
      <c r="J31" s="115">
        <v>-45</v>
      </c>
      <c r="K31" s="116">
        <v>-5.1252847380410023</v>
      </c>
    </row>
    <row r="32" spans="1:255" ht="14.1" customHeight="1" x14ac:dyDescent="0.2">
      <c r="A32" s="306">
        <v>31</v>
      </c>
      <c r="B32" s="307" t="s">
        <v>251</v>
      </c>
      <c r="C32" s="308"/>
      <c r="D32" s="113">
        <v>0.75448998882873597</v>
      </c>
      <c r="E32" s="115">
        <v>439</v>
      </c>
      <c r="F32" s="114">
        <v>454</v>
      </c>
      <c r="G32" s="114">
        <v>454</v>
      </c>
      <c r="H32" s="114">
        <v>457</v>
      </c>
      <c r="I32" s="140">
        <v>454</v>
      </c>
      <c r="J32" s="115">
        <v>-15</v>
      </c>
      <c r="K32" s="116">
        <v>-3.303964757709251</v>
      </c>
    </row>
    <row r="33" spans="1:11" ht="14.1" customHeight="1" x14ac:dyDescent="0.2">
      <c r="A33" s="306">
        <v>32</v>
      </c>
      <c r="B33" s="307" t="s">
        <v>252</v>
      </c>
      <c r="C33" s="308"/>
      <c r="D33" s="113">
        <v>3.1709203402938901</v>
      </c>
      <c r="E33" s="115">
        <v>1845</v>
      </c>
      <c r="F33" s="114">
        <v>1972</v>
      </c>
      <c r="G33" s="114">
        <v>2025</v>
      </c>
      <c r="H33" s="114">
        <v>1995</v>
      </c>
      <c r="I33" s="140">
        <v>1973</v>
      </c>
      <c r="J33" s="115">
        <v>-128</v>
      </c>
      <c r="K33" s="116">
        <v>-6.4875823618854538</v>
      </c>
    </row>
    <row r="34" spans="1:11" ht="14.1" customHeight="1" x14ac:dyDescent="0.2">
      <c r="A34" s="306">
        <v>33</v>
      </c>
      <c r="B34" s="307" t="s">
        <v>253</v>
      </c>
      <c r="C34" s="308"/>
      <c r="D34" s="113">
        <v>1.4196098650855031</v>
      </c>
      <c r="E34" s="115">
        <v>826</v>
      </c>
      <c r="F34" s="114">
        <v>852</v>
      </c>
      <c r="G34" s="114">
        <v>876</v>
      </c>
      <c r="H34" s="114">
        <v>879</v>
      </c>
      <c r="I34" s="140">
        <v>886</v>
      </c>
      <c r="J34" s="115">
        <v>-60</v>
      </c>
      <c r="K34" s="116">
        <v>-6.7720090293453721</v>
      </c>
    </row>
    <row r="35" spans="1:11" ht="14.1" customHeight="1" x14ac:dyDescent="0.2">
      <c r="A35" s="306">
        <v>34</v>
      </c>
      <c r="B35" s="307" t="s">
        <v>254</v>
      </c>
      <c r="C35" s="308"/>
      <c r="D35" s="113">
        <v>3.5146515424937697</v>
      </c>
      <c r="E35" s="115">
        <v>2045</v>
      </c>
      <c r="F35" s="114">
        <v>2088</v>
      </c>
      <c r="G35" s="114">
        <v>2070</v>
      </c>
      <c r="H35" s="114">
        <v>2046</v>
      </c>
      <c r="I35" s="140">
        <v>2050</v>
      </c>
      <c r="J35" s="115">
        <v>-5</v>
      </c>
      <c r="K35" s="116">
        <v>-0.24390243902439024</v>
      </c>
    </row>
    <row r="36" spans="1:11" ht="14.1" customHeight="1" x14ac:dyDescent="0.2">
      <c r="A36" s="306">
        <v>41</v>
      </c>
      <c r="B36" s="307" t="s">
        <v>255</v>
      </c>
      <c r="C36" s="308"/>
      <c r="D36" s="113">
        <v>1.5966314342184411</v>
      </c>
      <c r="E36" s="115">
        <v>929</v>
      </c>
      <c r="F36" s="114">
        <v>939</v>
      </c>
      <c r="G36" s="114">
        <v>945</v>
      </c>
      <c r="H36" s="114">
        <v>927</v>
      </c>
      <c r="I36" s="140">
        <v>920</v>
      </c>
      <c r="J36" s="115">
        <v>9</v>
      </c>
      <c r="K36" s="116">
        <v>0.97826086956521741</v>
      </c>
    </row>
    <row r="37" spans="1:11" ht="14.1" customHeight="1" x14ac:dyDescent="0.2">
      <c r="A37" s="306">
        <v>42</v>
      </c>
      <c r="B37" s="307" t="s">
        <v>256</v>
      </c>
      <c r="C37" s="308"/>
      <c r="D37" s="113">
        <v>0.16155366503394344</v>
      </c>
      <c r="E37" s="115">
        <v>94</v>
      </c>
      <c r="F37" s="114">
        <v>88</v>
      </c>
      <c r="G37" s="114">
        <v>88</v>
      </c>
      <c r="H37" s="114">
        <v>86</v>
      </c>
      <c r="I37" s="140">
        <v>82</v>
      </c>
      <c r="J37" s="115">
        <v>12</v>
      </c>
      <c r="K37" s="116">
        <v>14.634146341463415</v>
      </c>
    </row>
    <row r="38" spans="1:11" ht="14.1" customHeight="1" x14ac:dyDescent="0.2">
      <c r="A38" s="306">
        <v>43</v>
      </c>
      <c r="B38" s="307" t="s">
        <v>257</v>
      </c>
      <c r="C38" s="308"/>
      <c r="D38" s="113">
        <v>1.168686087479591</v>
      </c>
      <c r="E38" s="115">
        <v>680</v>
      </c>
      <c r="F38" s="114">
        <v>687</v>
      </c>
      <c r="G38" s="114">
        <v>689</v>
      </c>
      <c r="H38" s="114">
        <v>657</v>
      </c>
      <c r="I38" s="140">
        <v>647</v>
      </c>
      <c r="J38" s="115">
        <v>33</v>
      </c>
      <c r="K38" s="116">
        <v>5.1004636785162285</v>
      </c>
    </row>
    <row r="39" spans="1:11" ht="14.1" customHeight="1" x14ac:dyDescent="0.2">
      <c r="A39" s="306">
        <v>51</v>
      </c>
      <c r="B39" s="307" t="s">
        <v>258</v>
      </c>
      <c r="C39" s="308"/>
      <c r="D39" s="113">
        <v>6.9347770043825729</v>
      </c>
      <c r="E39" s="115">
        <v>4035</v>
      </c>
      <c r="F39" s="114">
        <v>4070</v>
      </c>
      <c r="G39" s="114">
        <v>4099</v>
      </c>
      <c r="H39" s="114">
        <v>4017</v>
      </c>
      <c r="I39" s="140">
        <v>4078</v>
      </c>
      <c r="J39" s="115">
        <v>-43</v>
      </c>
      <c r="K39" s="116">
        <v>-1.0544384502206965</v>
      </c>
    </row>
    <row r="40" spans="1:11" ht="14.1" customHeight="1" x14ac:dyDescent="0.2">
      <c r="A40" s="306" t="s">
        <v>259</v>
      </c>
      <c r="B40" s="307" t="s">
        <v>260</v>
      </c>
      <c r="C40" s="308"/>
      <c r="D40" s="113">
        <v>5.9981094783879003</v>
      </c>
      <c r="E40" s="115">
        <v>3490</v>
      </c>
      <c r="F40" s="114">
        <v>3526</v>
      </c>
      <c r="G40" s="114">
        <v>3569</v>
      </c>
      <c r="H40" s="114">
        <v>3508</v>
      </c>
      <c r="I40" s="140">
        <v>3560</v>
      </c>
      <c r="J40" s="115">
        <v>-70</v>
      </c>
      <c r="K40" s="116">
        <v>-1.9662921348314606</v>
      </c>
    </row>
    <row r="41" spans="1:11" ht="14.1" customHeight="1" x14ac:dyDescent="0.2">
      <c r="A41" s="306"/>
      <c r="B41" s="307" t="s">
        <v>261</v>
      </c>
      <c r="C41" s="308"/>
      <c r="D41" s="113">
        <v>4.2880467474434996</v>
      </c>
      <c r="E41" s="115">
        <v>2495</v>
      </c>
      <c r="F41" s="114">
        <v>2526</v>
      </c>
      <c r="G41" s="114">
        <v>2565</v>
      </c>
      <c r="H41" s="114">
        <v>2524</v>
      </c>
      <c r="I41" s="140">
        <v>2570</v>
      </c>
      <c r="J41" s="115">
        <v>-75</v>
      </c>
      <c r="K41" s="116">
        <v>-2.9182879377431905</v>
      </c>
    </row>
    <row r="42" spans="1:11" ht="14.1" customHeight="1" x14ac:dyDescent="0.2">
      <c r="A42" s="306">
        <v>52</v>
      </c>
      <c r="B42" s="307" t="s">
        <v>262</v>
      </c>
      <c r="C42" s="308"/>
      <c r="D42" s="113">
        <v>6.0445131906848841</v>
      </c>
      <c r="E42" s="115">
        <v>3517</v>
      </c>
      <c r="F42" s="114">
        <v>3567</v>
      </c>
      <c r="G42" s="114">
        <v>3617</v>
      </c>
      <c r="H42" s="114">
        <v>3535</v>
      </c>
      <c r="I42" s="140">
        <v>3553</v>
      </c>
      <c r="J42" s="115">
        <v>-36</v>
      </c>
      <c r="K42" s="116">
        <v>-1.0132282578103011</v>
      </c>
    </row>
    <row r="43" spans="1:11" ht="14.1" customHeight="1" x14ac:dyDescent="0.2">
      <c r="A43" s="306" t="s">
        <v>263</v>
      </c>
      <c r="B43" s="307" t="s">
        <v>264</v>
      </c>
      <c r="C43" s="308"/>
      <c r="D43" s="113">
        <v>4.9187935034802788</v>
      </c>
      <c r="E43" s="115">
        <v>2862</v>
      </c>
      <c r="F43" s="114">
        <v>2861</v>
      </c>
      <c r="G43" s="114">
        <v>2887</v>
      </c>
      <c r="H43" s="114">
        <v>2817</v>
      </c>
      <c r="I43" s="140">
        <v>2836</v>
      </c>
      <c r="J43" s="115">
        <v>26</v>
      </c>
      <c r="K43" s="116">
        <v>0.91678420310296194</v>
      </c>
    </row>
    <row r="44" spans="1:11" ht="14.1" customHeight="1" x14ac:dyDescent="0.2">
      <c r="A44" s="306">
        <v>53</v>
      </c>
      <c r="B44" s="307" t="s">
        <v>265</v>
      </c>
      <c r="C44" s="308"/>
      <c r="D44" s="113">
        <v>0.72355418063074672</v>
      </c>
      <c r="E44" s="115">
        <v>421</v>
      </c>
      <c r="F44" s="114">
        <v>428</v>
      </c>
      <c r="G44" s="114">
        <v>422</v>
      </c>
      <c r="H44" s="114">
        <v>399</v>
      </c>
      <c r="I44" s="140">
        <v>408</v>
      </c>
      <c r="J44" s="115">
        <v>13</v>
      </c>
      <c r="K44" s="116">
        <v>3.1862745098039214</v>
      </c>
    </row>
    <row r="45" spans="1:11" ht="14.1" customHeight="1" x14ac:dyDescent="0.2">
      <c r="A45" s="306" t="s">
        <v>266</v>
      </c>
      <c r="B45" s="307" t="s">
        <v>267</v>
      </c>
      <c r="C45" s="308"/>
      <c r="D45" s="113">
        <v>0.67371315631176421</v>
      </c>
      <c r="E45" s="115">
        <v>392</v>
      </c>
      <c r="F45" s="114">
        <v>397</v>
      </c>
      <c r="G45" s="114">
        <v>389</v>
      </c>
      <c r="H45" s="114">
        <v>368</v>
      </c>
      <c r="I45" s="140">
        <v>378</v>
      </c>
      <c r="J45" s="115">
        <v>14</v>
      </c>
      <c r="K45" s="116">
        <v>3.7037037037037037</v>
      </c>
    </row>
    <row r="46" spans="1:11" ht="14.1" customHeight="1" x14ac:dyDescent="0.2">
      <c r="A46" s="306">
        <v>54</v>
      </c>
      <c r="B46" s="307" t="s">
        <v>268</v>
      </c>
      <c r="C46" s="308"/>
      <c r="D46" s="113">
        <v>2.8735928503909944</v>
      </c>
      <c r="E46" s="115">
        <v>1672</v>
      </c>
      <c r="F46" s="114">
        <v>1712</v>
      </c>
      <c r="G46" s="114">
        <v>1719</v>
      </c>
      <c r="H46" s="114">
        <v>1681</v>
      </c>
      <c r="I46" s="140">
        <v>1651</v>
      </c>
      <c r="J46" s="115">
        <v>21</v>
      </c>
      <c r="K46" s="116">
        <v>1.2719563900666262</v>
      </c>
    </row>
    <row r="47" spans="1:11" ht="14.1" customHeight="1" x14ac:dyDescent="0.2">
      <c r="A47" s="306">
        <v>61</v>
      </c>
      <c r="B47" s="307" t="s">
        <v>269</v>
      </c>
      <c r="C47" s="308"/>
      <c r="D47" s="113">
        <v>2.1792558219472373</v>
      </c>
      <c r="E47" s="115">
        <v>1268</v>
      </c>
      <c r="F47" s="114">
        <v>1276</v>
      </c>
      <c r="G47" s="114">
        <v>1290</v>
      </c>
      <c r="H47" s="114">
        <v>1249</v>
      </c>
      <c r="I47" s="140">
        <v>1237</v>
      </c>
      <c r="J47" s="115">
        <v>31</v>
      </c>
      <c r="K47" s="116">
        <v>2.5060630557801131</v>
      </c>
    </row>
    <row r="48" spans="1:11" ht="14.1" customHeight="1" x14ac:dyDescent="0.2">
      <c r="A48" s="306">
        <v>62</v>
      </c>
      <c r="B48" s="307" t="s">
        <v>270</v>
      </c>
      <c r="C48" s="308"/>
      <c r="D48" s="113">
        <v>7.1478903497464978</v>
      </c>
      <c r="E48" s="115">
        <v>4159</v>
      </c>
      <c r="F48" s="114">
        <v>4199</v>
      </c>
      <c r="G48" s="114">
        <v>4170</v>
      </c>
      <c r="H48" s="114">
        <v>4098</v>
      </c>
      <c r="I48" s="140">
        <v>4111</v>
      </c>
      <c r="J48" s="115">
        <v>48</v>
      </c>
      <c r="K48" s="116">
        <v>1.1675991243006567</v>
      </c>
    </row>
    <row r="49" spans="1:11" ht="14.1" customHeight="1" x14ac:dyDescent="0.2">
      <c r="A49" s="306">
        <v>63</v>
      </c>
      <c r="B49" s="307" t="s">
        <v>271</v>
      </c>
      <c r="C49" s="308"/>
      <c r="D49" s="113">
        <v>1.9025522041763341</v>
      </c>
      <c r="E49" s="115">
        <v>1107</v>
      </c>
      <c r="F49" s="114">
        <v>1181</v>
      </c>
      <c r="G49" s="114">
        <v>1216</v>
      </c>
      <c r="H49" s="114">
        <v>1204</v>
      </c>
      <c r="I49" s="140">
        <v>1128</v>
      </c>
      <c r="J49" s="115">
        <v>-21</v>
      </c>
      <c r="K49" s="116">
        <v>-1.8617021276595744</v>
      </c>
    </row>
    <row r="50" spans="1:11" ht="14.1" customHeight="1" x14ac:dyDescent="0.2">
      <c r="A50" s="306" t="s">
        <v>272</v>
      </c>
      <c r="B50" s="307" t="s">
        <v>273</v>
      </c>
      <c r="C50" s="308"/>
      <c r="D50" s="113">
        <v>0.3368565781558821</v>
      </c>
      <c r="E50" s="115">
        <v>196</v>
      </c>
      <c r="F50" s="114">
        <v>191</v>
      </c>
      <c r="G50" s="114">
        <v>193</v>
      </c>
      <c r="H50" s="114">
        <v>181</v>
      </c>
      <c r="I50" s="140">
        <v>175</v>
      </c>
      <c r="J50" s="115">
        <v>21</v>
      </c>
      <c r="K50" s="116">
        <v>12</v>
      </c>
    </row>
    <row r="51" spans="1:11" ht="14.1" customHeight="1" x14ac:dyDescent="0.2">
      <c r="A51" s="306" t="s">
        <v>274</v>
      </c>
      <c r="B51" s="307" t="s">
        <v>275</v>
      </c>
      <c r="C51" s="308"/>
      <c r="D51" s="113">
        <v>1.380080776832517</v>
      </c>
      <c r="E51" s="115">
        <v>803</v>
      </c>
      <c r="F51" s="114">
        <v>875</v>
      </c>
      <c r="G51" s="114">
        <v>895</v>
      </c>
      <c r="H51" s="114">
        <v>891</v>
      </c>
      <c r="I51" s="140">
        <v>825</v>
      </c>
      <c r="J51" s="115">
        <v>-22</v>
      </c>
      <c r="K51" s="116">
        <v>-2.6666666666666665</v>
      </c>
    </row>
    <row r="52" spans="1:11" ht="14.1" customHeight="1" x14ac:dyDescent="0.2">
      <c r="A52" s="306">
        <v>71</v>
      </c>
      <c r="B52" s="307" t="s">
        <v>276</v>
      </c>
      <c r="C52" s="308"/>
      <c r="D52" s="113">
        <v>11.513276617684971</v>
      </c>
      <c r="E52" s="115">
        <v>6699</v>
      </c>
      <c r="F52" s="114">
        <v>6747</v>
      </c>
      <c r="G52" s="114">
        <v>6750</v>
      </c>
      <c r="H52" s="114">
        <v>6693</v>
      </c>
      <c r="I52" s="140">
        <v>6672</v>
      </c>
      <c r="J52" s="115">
        <v>27</v>
      </c>
      <c r="K52" s="116">
        <v>0.40467625899280574</v>
      </c>
    </row>
    <row r="53" spans="1:11" ht="14.1" customHeight="1" x14ac:dyDescent="0.2">
      <c r="A53" s="306" t="s">
        <v>277</v>
      </c>
      <c r="B53" s="307" t="s">
        <v>278</v>
      </c>
      <c r="C53" s="308"/>
      <c r="D53" s="113">
        <v>4.8998882873592846</v>
      </c>
      <c r="E53" s="115">
        <v>2851</v>
      </c>
      <c r="F53" s="114">
        <v>2872</v>
      </c>
      <c r="G53" s="114">
        <v>2872</v>
      </c>
      <c r="H53" s="114">
        <v>2854</v>
      </c>
      <c r="I53" s="140">
        <v>2837</v>
      </c>
      <c r="J53" s="115">
        <v>14</v>
      </c>
      <c r="K53" s="116">
        <v>0.4934790271413465</v>
      </c>
    </row>
    <row r="54" spans="1:11" ht="14.1" customHeight="1" x14ac:dyDescent="0.2">
      <c r="A54" s="306" t="s">
        <v>279</v>
      </c>
      <c r="B54" s="307" t="s">
        <v>280</v>
      </c>
      <c r="C54" s="308"/>
      <c r="D54" s="113">
        <v>5.2333075534931686</v>
      </c>
      <c r="E54" s="115">
        <v>3045</v>
      </c>
      <c r="F54" s="114">
        <v>3071</v>
      </c>
      <c r="G54" s="114">
        <v>3081</v>
      </c>
      <c r="H54" s="114">
        <v>3051</v>
      </c>
      <c r="I54" s="140">
        <v>3063</v>
      </c>
      <c r="J54" s="115">
        <v>-18</v>
      </c>
      <c r="K54" s="116">
        <v>-0.5876591576885406</v>
      </c>
    </row>
    <row r="55" spans="1:11" ht="14.1" customHeight="1" x14ac:dyDescent="0.2">
      <c r="A55" s="306">
        <v>72</v>
      </c>
      <c r="B55" s="307" t="s">
        <v>281</v>
      </c>
      <c r="C55" s="308"/>
      <c r="D55" s="113">
        <v>2.380338575234167</v>
      </c>
      <c r="E55" s="115">
        <v>1385</v>
      </c>
      <c r="F55" s="114">
        <v>1370</v>
      </c>
      <c r="G55" s="114">
        <v>1375</v>
      </c>
      <c r="H55" s="114">
        <v>1370</v>
      </c>
      <c r="I55" s="140">
        <v>1368</v>
      </c>
      <c r="J55" s="115">
        <v>17</v>
      </c>
      <c r="K55" s="116">
        <v>1.2426900584795322</v>
      </c>
    </row>
    <row r="56" spans="1:11" ht="14.1" customHeight="1" x14ac:dyDescent="0.2">
      <c r="A56" s="306" t="s">
        <v>282</v>
      </c>
      <c r="B56" s="307" t="s">
        <v>283</v>
      </c>
      <c r="C56" s="308"/>
      <c r="D56" s="113">
        <v>0.57059379565180024</v>
      </c>
      <c r="E56" s="115">
        <v>332</v>
      </c>
      <c r="F56" s="114">
        <v>328</v>
      </c>
      <c r="G56" s="114">
        <v>327</v>
      </c>
      <c r="H56" s="114">
        <v>332</v>
      </c>
      <c r="I56" s="140">
        <v>336</v>
      </c>
      <c r="J56" s="115">
        <v>-4</v>
      </c>
      <c r="K56" s="116">
        <v>-1.1904761904761905</v>
      </c>
    </row>
    <row r="57" spans="1:11" ht="14.1" customHeight="1" x14ac:dyDescent="0.2">
      <c r="A57" s="306" t="s">
        <v>284</v>
      </c>
      <c r="B57" s="307" t="s">
        <v>285</v>
      </c>
      <c r="C57" s="308"/>
      <c r="D57" s="113">
        <v>1.4385150812064966</v>
      </c>
      <c r="E57" s="115">
        <v>837</v>
      </c>
      <c r="F57" s="114">
        <v>826</v>
      </c>
      <c r="G57" s="114">
        <v>825</v>
      </c>
      <c r="H57" s="114">
        <v>830</v>
      </c>
      <c r="I57" s="140">
        <v>825</v>
      </c>
      <c r="J57" s="115">
        <v>12</v>
      </c>
      <c r="K57" s="116">
        <v>1.4545454545454546</v>
      </c>
    </row>
    <row r="58" spans="1:11" ht="14.1" customHeight="1" x14ac:dyDescent="0.2">
      <c r="A58" s="306">
        <v>73</v>
      </c>
      <c r="B58" s="307" t="s">
        <v>286</v>
      </c>
      <c r="C58" s="308"/>
      <c r="D58" s="113">
        <v>2.1930050700352326</v>
      </c>
      <c r="E58" s="115">
        <v>1276</v>
      </c>
      <c r="F58" s="114">
        <v>1268</v>
      </c>
      <c r="G58" s="114">
        <v>1277</v>
      </c>
      <c r="H58" s="114">
        <v>1269</v>
      </c>
      <c r="I58" s="140">
        <v>1260</v>
      </c>
      <c r="J58" s="115">
        <v>16</v>
      </c>
      <c r="K58" s="116">
        <v>1.2698412698412698</v>
      </c>
    </row>
    <row r="59" spans="1:11" ht="14.1" customHeight="1" x14ac:dyDescent="0.2">
      <c r="A59" s="306" t="s">
        <v>287</v>
      </c>
      <c r="B59" s="307" t="s">
        <v>288</v>
      </c>
      <c r="C59" s="308"/>
      <c r="D59" s="113">
        <v>1.7530291312193864</v>
      </c>
      <c r="E59" s="115">
        <v>1020</v>
      </c>
      <c r="F59" s="114">
        <v>1011</v>
      </c>
      <c r="G59" s="114">
        <v>1021</v>
      </c>
      <c r="H59" s="114">
        <v>1010</v>
      </c>
      <c r="I59" s="140">
        <v>1005</v>
      </c>
      <c r="J59" s="115">
        <v>15</v>
      </c>
      <c r="K59" s="116">
        <v>1.4925373134328359</v>
      </c>
    </row>
    <row r="60" spans="1:11" ht="14.1" customHeight="1" x14ac:dyDescent="0.2">
      <c r="A60" s="306">
        <v>81</v>
      </c>
      <c r="B60" s="307" t="s">
        <v>289</v>
      </c>
      <c r="C60" s="308"/>
      <c r="D60" s="113">
        <v>8.2701727249291057</v>
      </c>
      <c r="E60" s="115">
        <v>4812</v>
      </c>
      <c r="F60" s="114">
        <v>4814</v>
      </c>
      <c r="G60" s="114">
        <v>4744</v>
      </c>
      <c r="H60" s="114">
        <v>4683</v>
      </c>
      <c r="I60" s="140">
        <v>4681</v>
      </c>
      <c r="J60" s="115">
        <v>131</v>
      </c>
      <c r="K60" s="116">
        <v>2.7985473189489425</v>
      </c>
    </row>
    <row r="61" spans="1:11" ht="14.1" customHeight="1" x14ac:dyDescent="0.2">
      <c r="A61" s="306" t="s">
        <v>290</v>
      </c>
      <c r="B61" s="307" t="s">
        <v>291</v>
      </c>
      <c r="C61" s="308"/>
      <c r="D61" s="113">
        <v>1.794276875483372</v>
      </c>
      <c r="E61" s="115">
        <v>1044</v>
      </c>
      <c r="F61" s="114">
        <v>1041</v>
      </c>
      <c r="G61" s="114">
        <v>1039</v>
      </c>
      <c r="H61" s="114">
        <v>1019</v>
      </c>
      <c r="I61" s="140">
        <v>1041</v>
      </c>
      <c r="J61" s="115">
        <v>3</v>
      </c>
      <c r="K61" s="116">
        <v>0.28818443804034583</v>
      </c>
    </row>
    <row r="62" spans="1:11" ht="14.1" customHeight="1" x14ac:dyDescent="0.2">
      <c r="A62" s="306" t="s">
        <v>292</v>
      </c>
      <c r="B62" s="307" t="s">
        <v>293</v>
      </c>
      <c r="C62" s="308"/>
      <c r="D62" s="113">
        <v>3.6572999914067199</v>
      </c>
      <c r="E62" s="115">
        <v>2128</v>
      </c>
      <c r="F62" s="114">
        <v>2133</v>
      </c>
      <c r="G62" s="114">
        <v>2086</v>
      </c>
      <c r="H62" s="114">
        <v>2065</v>
      </c>
      <c r="I62" s="140">
        <v>2046</v>
      </c>
      <c r="J62" s="115">
        <v>82</v>
      </c>
      <c r="K62" s="116">
        <v>4.0078201368523949</v>
      </c>
    </row>
    <row r="63" spans="1:11" ht="14.1" customHeight="1" x14ac:dyDescent="0.2">
      <c r="A63" s="306"/>
      <c r="B63" s="307" t="s">
        <v>294</v>
      </c>
      <c r="C63" s="308"/>
      <c r="D63" s="113">
        <v>3.0918621637879178</v>
      </c>
      <c r="E63" s="115">
        <v>1799</v>
      </c>
      <c r="F63" s="114">
        <v>1810</v>
      </c>
      <c r="G63" s="114">
        <v>1766</v>
      </c>
      <c r="H63" s="114">
        <v>1749</v>
      </c>
      <c r="I63" s="140">
        <v>1736</v>
      </c>
      <c r="J63" s="115">
        <v>63</v>
      </c>
      <c r="K63" s="116">
        <v>3.629032258064516</v>
      </c>
    </row>
    <row r="64" spans="1:11" ht="14.1" customHeight="1" x14ac:dyDescent="0.2">
      <c r="A64" s="306" t="s">
        <v>295</v>
      </c>
      <c r="B64" s="307" t="s">
        <v>296</v>
      </c>
      <c r="C64" s="308"/>
      <c r="D64" s="113">
        <v>0.9658846781816619</v>
      </c>
      <c r="E64" s="115">
        <v>562</v>
      </c>
      <c r="F64" s="114">
        <v>554</v>
      </c>
      <c r="G64" s="114">
        <v>540</v>
      </c>
      <c r="H64" s="114">
        <v>533</v>
      </c>
      <c r="I64" s="140">
        <v>525</v>
      </c>
      <c r="J64" s="115">
        <v>37</v>
      </c>
      <c r="K64" s="116">
        <v>7.0476190476190474</v>
      </c>
    </row>
    <row r="65" spans="1:11" ht="14.1" customHeight="1" x14ac:dyDescent="0.2">
      <c r="A65" s="306" t="s">
        <v>297</v>
      </c>
      <c r="B65" s="307" t="s">
        <v>298</v>
      </c>
      <c r="C65" s="308"/>
      <c r="D65" s="113">
        <v>0.92291827790667702</v>
      </c>
      <c r="E65" s="115">
        <v>537</v>
      </c>
      <c r="F65" s="114">
        <v>546</v>
      </c>
      <c r="G65" s="114">
        <v>542</v>
      </c>
      <c r="H65" s="114">
        <v>534</v>
      </c>
      <c r="I65" s="140">
        <v>539</v>
      </c>
      <c r="J65" s="115">
        <v>-2</v>
      </c>
      <c r="K65" s="116">
        <v>-0.37105751391465674</v>
      </c>
    </row>
    <row r="66" spans="1:11" ht="14.1" customHeight="1" x14ac:dyDescent="0.2">
      <c r="A66" s="306">
        <v>82</v>
      </c>
      <c r="B66" s="307" t="s">
        <v>299</v>
      </c>
      <c r="C66" s="308"/>
      <c r="D66" s="113">
        <v>3.6057403110767381</v>
      </c>
      <c r="E66" s="115">
        <v>2098</v>
      </c>
      <c r="F66" s="114">
        <v>3250</v>
      </c>
      <c r="G66" s="114">
        <v>2205</v>
      </c>
      <c r="H66" s="114">
        <v>2187</v>
      </c>
      <c r="I66" s="140">
        <v>2206</v>
      </c>
      <c r="J66" s="115">
        <v>-108</v>
      </c>
      <c r="K66" s="116">
        <v>-4.8957388939256576</v>
      </c>
    </row>
    <row r="67" spans="1:11" ht="14.1" customHeight="1" x14ac:dyDescent="0.2">
      <c r="A67" s="306" t="s">
        <v>300</v>
      </c>
      <c r="B67" s="307" t="s">
        <v>301</v>
      </c>
      <c r="C67" s="308"/>
      <c r="D67" s="113">
        <v>2.2462834063762136</v>
      </c>
      <c r="E67" s="115">
        <v>1307</v>
      </c>
      <c r="F67" s="114">
        <v>2457</v>
      </c>
      <c r="G67" s="114">
        <v>1419</v>
      </c>
      <c r="H67" s="114">
        <v>1415</v>
      </c>
      <c r="I67" s="140">
        <v>1424</v>
      </c>
      <c r="J67" s="115">
        <v>-117</v>
      </c>
      <c r="K67" s="116">
        <v>-8.2162921348314608</v>
      </c>
    </row>
    <row r="68" spans="1:11" ht="14.1" customHeight="1" x14ac:dyDescent="0.2">
      <c r="A68" s="306" t="s">
        <v>302</v>
      </c>
      <c r="B68" s="307" t="s">
        <v>303</v>
      </c>
      <c r="C68" s="308"/>
      <c r="D68" s="113">
        <v>0.76823923691673113</v>
      </c>
      <c r="E68" s="115">
        <v>447</v>
      </c>
      <c r="F68" s="114">
        <v>448</v>
      </c>
      <c r="G68" s="114">
        <v>441</v>
      </c>
      <c r="H68" s="114">
        <v>439</v>
      </c>
      <c r="I68" s="140">
        <v>455</v>
      </c>
      <c r="J68" s="115">
        <v>-8</v>
      </c>
      <c r="K68" s="116">
        <v>-1.7582417582417582</v>
      </c>
    </row>
    <row r="69" spans="1:11" ht="14.1" customHeight="1" x14ac:dyDescent="0.2">
      <c r="A69" s="306">
        <v>83</v>
      </c>
      <c r="B69" s="307" t="s">
        <v>304</v>
      </c>
      <c r="C69" s="308"/>
      <c r="D69" s="113">
        <v>7.4881842399243794</v>
      </c>
      <c r="E69" s="115">
        <v>4357</v>
      </c>
      <c r="F69" s="114">
        <v>4537</v>
      </c>
      <c r="G69" s="114">
        <v>4283</v>
      </c>
      <c r="H69" s="114">
        <v>4089</v>
      </c>
      <c r="I69" s="140">
        <v>4069</v>
      </c>
      <c r="J69" s="115">
        <v>288</v>
      </c>
      <c r="K69" s="116">
        <v>7.0779061194396657</v>
      </c>
    </row>
    <row r="70" spans="1:11" ht="14.1" customHeight="1" x14ac:dyDescent="0.2">
      <c r="A70" s="306" t="s">
        <v>305</v>
      </c>
      <c r="B70" s="307" t="s">
        <v>306</v>
      </c>
      <c r="C70" s="308"/>
      <c r="D70" s="113">
        <v>6.9725874366245595</v>
      </c>
      <c r="E70" s="115">
        <v>4057</v>
      </c>
      <c r="F70" s="114">
        <v>4174</v>
      </c>
      <c r="G70" s="114">
        <v>3976</v>
      </c>
      <c r="H70" s="114">
        <v>3779</v>
      </c>
      <c r="I70" s="140">
        <v>3764</v>
      </c>
      <c r="J70" s="115">
        <v>293</v>
      </c>
      <c r="K70" s="116">
        <v>7.7842720510095642</v>
      </c>
    </row>
    <row r="71" spans="1:11" ht="14.1" customHeight="1" x14ac:dyDescent="0.2">
      <c r="A71" s="306"/>
      <c r="B71" s="307" t="s">
        <v>307</v>
      </c>
      <c r="C71" s="308"/>
      <c r="D71" s="113">
        <v>4.3671049239494719</v>
      </c>
      <c r="E71" s="115">
        <v>2541</v>
      </c>
      <c r="F71" s="114">
        <v>2576</v>
      </c>
      <c r="G71" s="114">
        <v>2537</v>
      </c>
      <c r="H71" s="114">
        <v>2386</v>
      </c>
      <c r="I71" s="140">
        <v>2375</v>
      </c>
      <c r="J71" s="115">
        <v>166</v>
      </c>
      <c r="K71" s="116">
        <v>6.9894736842105267</v>
      </c>
    </row>
    <row r="72" spans="1:11" ht="14.1" customHeight="1" x14ac:dyDescent="0.2">
      <c r="A72" s="306">
        <v>84</v>
      </c>
      <c r="B72" s="307" t="s">
        <v>308</v>
      </c>
      <c r="C72" s="308"/>
      <c r="D72" s="113">
        <v>1.7684970353183811</v>
      </c>
      <c r="E72" s="115">
        <v>1029</v>
      </c>
      <c r="F72" s="114">
        <v>1030</v>
      </c>
      <c r="G72" s="114">
        <v>1015</v>
      </c>
      <c r="H72" s="114">
        <v>965</v>
      </c>
      <c r="I72" s="140">
        <v>1006</v>
      </c>
      <c r="J72" s="115">
        <v>23</v>
      </c>
      <c r="K72" s="116">
        <v>2.286282306163022</v>
      </c>
    </row>
    <row r="73" spans="1:11" ht="14.1" customHeight="1" x14ac:dyDescent="0.2">
      <c r="A73" s="306" t="s">
        <v>309</v>
      </c>
      <c r="B73" s="307" t="s">
        <v>310</v>
      </c>
      <c r="C73" s="308"/>
      <c r="D73" s="113">
        <v>0.95385408610466615</v>
      </c>
      <c r="E73" s="115">
        <v>555</v>
      </c>
      <c r="F73" s="114">
        <v>555</v>
      </c>
      <c r="G73" s="114">
        <v>546</v>
      </c>
      <c r="H73" s="114">
        <v>510</v>
      </c>
      <c r="I73" s="140">
        <v>541</v>
      </c>
      <c r="J73" s="115">
        <v>14</v>
      </c>
      <c r="K73" s="116">
        <v>2.587800369685767</v>
      </c>
    </row>
    <row r="74" spans="1:11" ht="14.1" customHeight="1" x14ac:dyDescent="0.2">
      <c r="A74" s="306" t="s">
        <v>311</v>
      </c>
      <c r="B74" s="307" t="s">
        <v>312</v>
      </c>
      <c r="C74" s="308"/>
      <c r="D74" s="113">
        <v>0.15639769700094527</v>
      </c>
      <c r="E74" s="115">
        <v>91</v>
      </c>
      <c r="F74" s="114">
        <v>90</v>
      </c>
      <c r="G74" s="114">
        <v>91</v>
      </c>
      <c r="H74" s="114">
        <v>88</v>
      </c>
      <c r="I74" s="140">
        <v>89</v>
      </c>
      <c r="J74" s="115">
        <v>2</v>
      </c>
      <c r="K74" s="116">
        <v>2.2471910112359552</v>
      </c>
    </row>
    <row r="75" spans="1:11" ht="14.1" customHeight="1" x14ac:dyDescent="0.2">
      <c r="A75" s="306" t="s">
        <v>313</v>
      </c>
      <c r="B75" s="307" t="s">
        <v>314</v>
      </c>
      <c r="C75" s="308"/>
      <c r="D75" s="113">
        <v>0.2182693133969236</v>
      </c>
      <c r="E75" s="115">
        <v>127</v>
      </c>
      <c r="F75" s="114">
        <v>126</v>
      </c>
      <c r="G75" s="114">
        <v>121</v>
      </c>
      <c r="H75" s="114">
        <v>118</v>
      </c>
      <c r="I75" s="140">
        <v>116</v>
      </c>
      <c r="J75" s="115">
        <v>11</v>
      </c>
      <c r="K75" s="116">
        <v>9.4827586206896548</v>
      </c>
    </row>
    <row r="76" spans="1:11" ht="14.1" customHeight="1" x14ac:dyDescent="0.2">
      <c r="A76" s="306">
        <v>91</v>
      </c>
      <c r="B76" s="307" t="s">
        <v>315</v>
      </c>
      <c r="C76" s="308"/>
      <c r="D76" s="113">
        <v>0.16670963306694164</v>
      </c>
      <c r="E76" s="115">
        <v>97</v>
      </c>
      <c r="F76" s="114">
        <v>99</v>
      </c>
      <c r="G76" s="114">
        <v>99</v>
      </c>
      <c r="H76" s="114">
        <v>92</v>
      </c>
      <c r="I76" s="140">
        <v>92</v>
      </c>
      <c r="J76" s="115">
        <v>5</v>
      </c>
      <c r="K76" s="116">
        <v>5.4347826086956523</v>
      </c>
    </row>
    <row r="77" spans="1:11" ht="14.1" customHeight="1" x14ac:dyDescent="0.2">
      <c r="A77" s="306">
        <v>92</v>
      </c>
      <c r="B77" s="307" t="s">
        <v>316</v>
      </c>
      <c r="C77" s="308"/>
      <c r="D77" s="113">
        <v>0.48637965111282977</v>
      </c>
      <c r="E77" s="115">
        <v>283</v>
      </c>
      <c r="F77" s="114">
        <v>288</v>
      </c>
      <c r="G77" s="114">
        <v>285</v>
      </c>
      <c r="H77" s="114">
        <v>292</v>
      </c>
      <c r="I77" s="140">
        <v>311</v>
      </c>
      <c r="J77" s="115">
        <v>-28</v>
      </c>
      <c r="K77" s="116">
        <v>-9.0032154340836019</v>
      </c>
    </row>
    <row r="78" spans="1:11" ht="14.1" customHeight="1" x14ac:dyDescent="0.2">
      <c r="A78" s="306">
        <v>93</v>
      </c>
      <c r="B78" s="307" t="s">
        <v>317</v>
      </c>
      <c r="C78" s="308"/>
      <c r="D78" s="113">
        <v>0.1048380166709633</v>
      </c>
      <c r="E78" s="115">
        <v>61</v>
      </c>
      <c r="F78" s="114">
        <v>60</v>
      </c>
      <c r="G78" s="114">
        <v>61</v>
      </c>
      <c r="H78" s="114">
        <v>59</v>
      </c>
      <c r="I78" s="140">
        <v>65</v>
      </c>
      <c r="J78" s="115">
        <v>-4</v>
      </c>
      <c r="K78" s="116">
        <v>-6.1538461538461542</v>
      </c>
    </row>
    <row r="79" spans="1:11" ht="14.1" customHeight="1" x14ac:dyDescent="0.2">
      <c r="A79" s="306">
        <v>94</v>
      </c>
      <c r="B79" s="307" t="s">
        <v>318</v>
      </c>
      <c r="C79" s="308"/>
      <c r="D79" s="113" t="s">
        <v>513</v>
      </c>
      <c r="E79" s="115" t="s">
        <v>513</v>
      </c>
      <c r="F79" s="114" t="s">
        <v>513</v>
      </c>
      <c r="G79" s="114" t="s">
        <v>513</v>
      </c>
      <c r="H79" s="114" t="s">
        <v>513</v>
      </c>
      <c r="I79" s="140" t="s">
        <v>513</v>
      </c>
      <c r="J79" s="115" t="s">
        <v>513</v>
      </c>
      <c r="K79" s="116" t="s">
        <v>513</v>
      </c>
    </row>
    <row r="80" spans="1:11" ht="14.1" customHeight="1" x14ac:dyDescent="0.2">
      <c r="A80" s="306" t="s">
        <v>319</v>
      </c>
      <c r="B80" s="307" t="s">
        <v>320</v>
      </c>
      <c r="C80" s="308"/>
      <c r="D80" s="113" t="s">
        <v>513</v>
      </c>
      <c r="E80" s="115" t="s">
        <v>513</v>
      </c>
      <c r="F80" s="114" t="s">
        <v>513</v>
      </c>
      <c r="G80" s="114" t="s">
        <v>513</v>
      </c>
      <c r="H80" s="114" t="s">
        <v>513</v>
      </c>
      <c r="I80" s="140" t="s">
        <v>513</v>
      </c>
      <c r="J80" s="115" t="s">
        <v>513</v>
      </c>
      <c r="K80" s="116" t="s">
        <v>513</v>
      </c>
    </row>
    <row r="81" spans="1:11" ht="14.1" customHeight="1" x14ac:dyDescent="0.2">
      <c r="A81" s="310" t="s">
        <v>321</v>
      </c>
      <c r="B81" s="311" t="s">
        <v>224</v>
      </c>
      <c r="C81" s="312"/>
      <c r="D81" s="125">
        <v>1.1514995273695969</v>
      </c>
      <c r="E81" s="143">
        <v>670</v>
      </c>
      <c r="F81" s="144">
        <v>681</v>
      </c>
      <c r="G81" s="144">
        <v>675</v>
      </c>
      <c r="H81" s="144">
        <v>640</v>
      </c>
      <c r="I81" s="145">
        <v>650</v>
      </c>
      <c r="J81" s="143">
        <v>20</v>
      </c>
      <c r="K81" s="146">
        <v>3.0769230769230771</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18" t="s">
        <v>323</v>
      </c>
      <c r="B85" s="618"/>
      <c r="C85" s="618"/>
      <c r="D85" s="618"/>
      <c r="E85" s="618"/>
      <c r="F85" s="618"/>
      <c r="G85" s="618"/>
      <c r="H85" s="618"/>
      <c r="I85" s="618"/>
      <c r="J85" s="618"/>
      <c r="K85" s="618"/>
    </row>
    <row r="86" spans="1:11" ht="22.5" customHeight="1" x14ac:dyDescent="0.2">
      <c r="A86" s="618"/>
      <c r="B86" s="618"/>
      <c r="C86" s="618"/>
      <c r="D86" s="618"/>
      <c r="E86" s="618"/>
      <c r="F86" s="618"/>
      <c r="G86" s="618"/>
      <c r="H86" s="618"/>
      <c r="I86" s="618"/>
      <c r="J86" s="618"/>
      <c r="K86" s="618"/>
    </row>
    <row r="87" spans="1:11" ht="18" customHeight="1" x14ac:dyDescent="0.2">
      <c r="A87" s="619"/>
      <c r="B87" s="619"/>
      <c r="C87" s="619"/>
      <c r="D87" s="619"/>
      <c r="E87" s="619"/>
      <c r="F87" s="619"/>
      <c r="G87" s="619"/>
      <c r="H87" s="619"/>
      <c r="I87" s="619"/>
      <c r="J87" s="619"/>
      <c r="K87" s="619"/>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3:K3"/>
    <mergeCell ref="A4:K4"/>
    <mergeCell ref="A5:E5"/>
    <mergeCell ref="A7:C10"/>
    <mergeCell ref="D7:D10"/>
    <mergeCell ref="E7:I7"/>
    <mergeCell ref="J7:K8"/>
    <mergeCell ref="E8:E9"/>
    <mergeCell ref="F8:F9"/>
    <mergeCell ref="G8:G9"/>
    <mergeCell ref="H8:H9"/>
    <mergeCell ref="I8:I9"/>
    <mergeCell ref="A85:K85"/>
    <mergeCell ref="A86:K86"/>
    <mergeCell ref="A87:K87"/>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66" t="s">
        <v>97</v>
      </c>
      <c r="E8" s="566" t="s">
        <v>98</v>
      </c>
      <c r="F8" s="566" t="s">
        <v>99</v>
      </c>
      <c r="G8" s="566" t="s">
        <v>100</v>
      </c>
      <c r="H8" s="566" t="s">
        <v>101</v>
      </c>
      <c r="I8" s="590"/>
      <c r="J8" s="591"/>
      <c r="K8"/>
      <c r="L8"/>
      <c r="M8"/>
      <c r="N8"/>
      <c r="O8"/>
      <c r="P8"/>
    </row>
    <row r="9" spans="1:16" ht="12" customHeight="1" x14ac:dyDescent="0.2">
      <c r="A9" s="578"/>
      <c r="B9" s="579"/>
      <c r="C9" s="583"/>
      <c r="D9" s="567"/>
      <c r="E9" s="567"/>
      <c r="F9" s="567"/>
      <c r="G9" s="567"/>
      <c r="H9" s="567"/>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9465</v>
      </c>
      <c r="E12" s="114">
        <v>9855</v>
      </c>
      <c r="F12" s="114">
        <v>9866</v>
      </c>
      <c r="G12" s="114">
        <v>9946</v>
      </c>
      <c r="H12" s="140">
        <v>9681</v>
      </c>
      <c r="I12" s="115">
        <v>-216</v>
      </c>
      <c r="J12" s="116">
        <v>-2.2311744654477845</v>
      </c>
      <c r="K12"/>
      <c r="L12"/>
      <c r="M12"/>
      <c r="N12"/>
      <c r="O12"/>
      <c r="P12"/>
    </row>
    <row r="13" spans="1:16" s="110" customFormat="1" ht="14.45" customHeight="1" x14ac:dyDescent="0.2">
      <c r="A13" s="120" t="s">
        <v>105</v>
      </c>
      <c r="B13" s="119" t="s">
        <v>106</v>
      </c>
      <c r="C13" s="113">
        <v>46.381405176967775</v>
      </c>
      <c r="D13" s="115">
        <v>4390</v>
      </c>
      <c r="E13" s="114">
        <v>4569</v>
      </c>
      <c r="F13" s="114">
        <v>4568</v>
      </c>
      <c r="G13" s="114">
        <v>4625</v>
      </c>
      <c r="H13" s="140">
        <v>4507</v>
      </c>
      <c r="I13" s="115">
        <v>-117</v>
      </c>
      <c r="J13" s="116">
        <v>-2.5959618371422231</v>
      </c>
      <c r="K13"/>
      <c r="L13"/>
      <c r="M13"/>
      <c r="N13"/>
      <c r="O13"/>
      <c r="P13"/>
    </row>
    <row r="14" spans="1:16" s="110" customFormat="1" ht="14.45" customHeight="1" x14ac:dyDescent="0.2">
      <c r="A14" s="120"/>
      <c r="B14" s="119" t="s">
        <v>107</v>
      </c>
      <c r="C14" s="113">
        <v>53.618594823032225</v>
      </c>
      <c r="D14" s="115">
        <v>5075</v>
      </c>
      <c r="E14" s="114">
        <v>5286</v>
      </c>
      <c r="F14" s="114">
        <v>5298</v>
      </c>
      <c r="G14" s="114">
        <v>5321</v>
      </c>
      <c r="H14" s="140">
        <v>5174</v>
      </c>
      <c r="I14" s="115">
        <v>-99</v>
      </c>
      <c r="J14" s="116">
        <v>-1.9134132199458833</v>
      </c>
      <c r="K14"/>
      <c r="L14"/>
      <c r="M14"/>
      <c r="N14"/>
      <c r="O14"/>
      <c r="P14"/>
    </row>
    <row r="15" spans="1:16" s="110" customFormat="1" ht="14.45" customHeight="1" x14ac:dyDescent="0.2">
      <c r="A15" s="118" t="s">
        <v>105</v>
      </c>
      <c r="B15" s="121" t="s">
        <v>108</v>
      </c>
      <c r="C15" s="113">
        <v>14.696249339672477</v>
      </c>
      <c r="D15" s="115">
        <v>1391</v>
      </c>
      <c r="E15" s="114">
        <v>1477</v>
      </c>
      <c r="F15" s="114">
        <v>1491</v>
      </c>
      <c r="G15" s="114">
        <v>1578</v>
      </c>
      <c r="H15" s="140">
        <v>1358</v>
      </c>
      <c r="I15" s="115">
        <v>33</v>
      </c>
      <c r="J15" s="116">
        <v>2.430044182621502</v>
      </c>
      <c r="K15"/>
      <c r="L15"/>
      <c r="M15"/>
      <c r="N15"/>
      <c r="O15"/>
      <c r="P15"/>
    </row>
    <row r="16" spans="1:16" s="110" customFormat="1" ht="14.45" customHeight="1" x14ac:dyDescent="0.2">
      <c r="A16" s="118"/>
      <c r="B16" s="121" t="s">
        <v>109</v>
      </c>
      <c r="C16" s="113">
        <v>42.810353935552037</v>
      </c>
      <c r="D16" s="115">
        <v>4052</v>
      </c>
      <c r="E16" s="114">
        <v>4228</v>
      </c>
      <c r="F16" s="114">
        <v>4233</v>
      </c>
      <c r="G16" s="114">
        <v>4221</v>
      </c>
      <c r="H16" s="140">
        <v>4191</v>
      </c>
      <c r="I16" s="115">
        <v>-139</v>
      </c>
      <c r="J16" s="116">
        <v>-3.3166308756859939</v>
      </c>
      <c r="K16"/>
      <c r="L16"/>
      <c r="M16"/>
      <c r="N16"/>
      <c r="O16"/>
      <c r="P16"/>
    </row>
    <row r="17" spans="1:16" s="110" customFormat="1" ht="14.45" customHeight="1" x14ac:dyDescent="0.2">
      <c r="A17" s="118"/>
      <c r="B17" s="121" t="s">
        <v>110</v>
      </c>
      <c r="C17" s="113">
        <v>21.119915478077125</v>
      </c>
      <c r="D17" s="115">
        <v>1999</v>
      </c>
      <c r="E17" s="114">
        <v>2061</v>
      </c>
      <c r="F17" s="114">
        <v>2072</v>
      </c>
      <c r="G17" s="114">
        <v>2137</v>
      </c>
      <c r="H17" s="140">
        <v>2185</v>
      </c>
      <c r="I17" s="115">
        <v>-186</v>
      </c>
      <c r="J17" s="116">
        <v>-8.5125858123569795</v>
      </c>
      <c r="K17"/>
      <c r="L17"/>
      <c r="M17"/>
      <c r="N17"/>
      <c r="O17"/>
      <c r="P17"/>
    </row>
    <row r="18" spans="1:16" s="110" customFormat="1" ht="14.45" customHeight="1" x14ac:dyDescent="0.2">
      <c r="A18" s="120"/>
      <c r="B18" s="121" t="s">
        <v>111</v>
      </c>
      <c r="C18" s="113">
        <v>21.373481246698361</v>
      </c>
      <c r="D18" s="115">
        <v>2023</v>
      </c>
      <c r="E18" s="114">
        <v>2089</v>
      </c>
      <c r="F18" s="114">
        <v>2070</v>
      </c>
      <c r="G18" s="114">
        <v>2010</v>
      </c>
      <c r="H18" s="140">
        <v>1947</v>
      </c>
      <c r="I18" s="115">
        <v>76</v>
      </c>
      <c r="J18" s="116">
        <v>3.9034411915767846</v>
      </c>
      <c r="K18"/>
      <c r="L18"/>
      <c r="M18"/>
      <c r="N18"/>
      <c r="O18"/>
      <c r="P18"/>
    </row>
    <row r="19" spans="1:16" s="110" customFormat="1" ht="14.45" customHeight="1" x14ac:dyDescent="0.2">
      <c r="A19" s="120"/>
      <c r="B19" s="121" t="s">
        <v>112</v>
      </c>
      <c r="C19" s="113">
        <v>2.5462229265715797</v>
      </c>
      <c r="D19" s="115">
        <v>241</v>
      </c>
      <c r="E19" s="114">
        <v>254</v>
      </c>
      <c r="F19" s="114">
        <v>255</v>
      </c>
      <c r="G19" s="114">
        <v>207</v>
      </c>
      <c r="H19" s="140">
        <v>201</v>
      </c>
      <c r="I19" s="115">
        <v>40</v>
      </c>
      <c r="J19" s="116">
        <v>19.900497512437809</v>
      </c>
      <c r="K19"/>
      <c r="L19"/>
      <c r="M19"/>
      <c r="N19"/>
      <c r="O19"/>
      <c r="P19"/>
    </row>
    <row r="20" spans="1:16" s="110" customFormat="1" ht="14.45" customHeight="1" x14ac:dyDescent="0.2">
      <c r="A20" s="120" t="s">
        <v>113</v>
      </c>
      <c r="B20" s="119" t="s">
        <v>116</v>
      </c>
      <c r="C20" s="113">
        <v>93.967247754886429</v>
      </c>
      <c r="D20" s="115">
        <v>8894</v>
      </c>
      <c r="E20" s="114">
        <v>9210</v>
      </c>
      <c r="F20" s="114">
        <v>9249</v>
      </c>
      <c r="G20" s="114">
        <v>9275</v>
      </c>
      <c r="H20" s="140">
        <v>9040</v>
      </c>
      <c r="I20" s="115">
        <v>-146</v>
      </c>
      <c r="J20" s="116">
        <v>-1.6150442477876106</v>
      </c>
      <c r="K20"/>
      <c r="L20"/>
      <c r="M20"/>
      <c r="N20"/>
      <c r="O20"/>
      <c r="P20"/>
    </row>
    <row r="21" spans="1:16" s="110" customFormat="1" ht="14.45" customHeight="1" x14ac:dyDescent="0.2">
      <c r="A21" s="123"/>
      <c r="B21" s="124" t="s">
        <v>117</v>
      </c>
      <c r="C21" s="125">
        <v>5.7580559957739039</v>
      </c>
      <c r="D21" s="143">
        <v>545</v>
      </c>
      <c r="E21" s="144">
        <v>619</v>
      </c>
      <c r="F21" s="144">
        <v>587</v>
      </c>
      <c r="G21" s="144">
        <v>641</v>
      </c>
      <c r="H21" s="145">
        <v>610</v>
      </c>
      <c r="I21" s="143">
        <v>-65</v>
      </c>
      <c r="J21" s="146">
        <v>-10.655737704918034</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121792</v>
      </c>
      <c r="E23" s="114">
        <v>126422</v>
      </c>
      <c r="F23" s="114">
        <v>126864</v>
      </c>
      <c r="G23" s="114">
        <v>128228</v>
      </c>
      <c r="H23" s="140">
        <v>125044</v>
      </c>
      <c r="I23" s="115">
        <v>-3252</v>
      </c>
      <c r="J23" s="116">
        <v>-2.6006845590352197</v>
      </c>
      <c r="K23"/>
      <c r="L23"/>
      <c r="M23"/>
      <c r="N23"/>
      <c r="O23"/>
      <c r="P23"/>
    </row>
    <row r="24" spans="1:16" s="110" customFormat="1" ht="14.45" customHeight="1" x14ac:dyDescent="0.2">
      <c r="A24" s="120" t="s">
        <v>105</v>
      </c>
      <c r="B24" s="119" t="s">
        <v>106</v>
      </c>
      <c r="C24" s="113">
        <v>44.745139253809775</v>
      </c>
      <c r="D24" s="115">
        <v>54496</v>
      </c>
      <c r="E24" s="114">
        <v>56221</v>
      </c>
      <c r="F24" s="114">
        <v>56337</v>
      </c>
      <c r="G24" s="114">
        <v>56991</v>
      </c>
      <c r="H24" s="140">
        <v>55648</v>
      </c>
      <c r="I24" s="115">
        <v>-1152</v>
      </c>
      <c r="J24" s="116">
        <v>-2.0701552616446235</v>
      </c>
      <c r="K24"/>
      <c r="L24"/>
      <c r="M24"/>
      <c r="N24"/>
      <c r="O24"/>
      <c r="P24"/>
    </row>
    <row r="25" spans="1:16" s="110" customFormat="1" ht="14.45" customHeight="1" x14ac:dyDescent="0.2">
      <c r="A25" s="120"/>
      <c r="B25" s="119" t="s">
        <v>107</v>
      </c>
      <c r="C25" s="113">
        <v>55.254860746190225</v>
      </c>
      <c r="D25" s="115">
        <v>67296</v>
      </c>
      <c r="E25" s="114">
        <v>70201</v>
      </c>
      <c r="F25" s="114">
        <v>70527</v>
      </c>
      <c r="G25" s="114">
        <v>71237</v>
      </c>
      <c r="H25" s="140">
        <v>69396</v>
      </c>
      <c r="I25" s="115">
        <v>-2100</v>
      </c>
      <c r="J25" s="116">
        <v>-3.0261110150440946</v>
      </c>
      <c r="K25"/>
      <c r="L25"/>
      <c r="M25"/>
      <c r="N25"/>
      <c r="O25"/>
      <c r="P25"/>
    </row>
    <row r="26" spans="1:16" s="110" customFormat="1" ht="14.45" customHeight="1" x14ac:dyDescent="0.2">
      <c r="A26" s="118" t="s">
        <v>105</v>
      </c>
      <c r="B26" s="121" t="s">
        <v>108</v>
      </c>
      <c r="C26" s="113">
        <v>15.221853652128219</v>
      </c>
      <c r="D26" s="115">
        <v>18539</v>
      </c>
      <c r="E26" s="114">
        <v>19536</v>
      </c>
      <c r="F26" s="114">
        <v>19583</v>
      </c>
      <c r="G26" s="114">
        <v>20556</v>
      </c>
      <c r="H26" s="140">
        <v>18278</v>
      </c>
      <c r="I26" s="115">
        <v>261</v>
      </c>
      <c r="J26" s="116">
        <v>1.4279461647882701</v>
      </c>
      <c r="K26"/>
      <c r="L26"/>
      <c r="M26"/>
      <c r="N26"/>
      <c r="O26"/>
      <c r="P26"/>
    </row>
    <row r="27" spans="1:16" s="110" customFormat="1" ht="14.45" customHeight="1" x14ac:dyDescent="0.2">
      <c r="A27" s="118"/>
      <c r="B27" s="121" t="s">
        <v>109</v>
      </c>
      <c r="C27" s="113">
        <v>41.124211770888074</v>
      </c>
      <c r="D27" s="115">
        <v>50086</v>
      </c>
      <c r="E27" s="114">
        <v>52315</v>
      </c>
      <c r="F27" s="114">
        <v>52419</v>
      </c>
      <c r="G27" s="114">
        <v>52835</v>
      </c>
      <c r="H27" s="140">
        <v>52954</v>
      </c>
      <c r="I27" s="115">
        <v>-2868</v>
      </c>
      <c r="J27" s="116">
        <v>-5.4160214525814858</v>
      </c>
      <c r="K27"/>
      <c r="L27"/>
      <c r="M27"/>
      <c r="N27"/>
      <c r="O27"/>
      <c r="P27"/>
    </row>
    <row r="28" spans="1:16" s="110" customFormat="1" ht="14.45" customHeight="1" x14ac:dyDescent="0.2">
      <c r="A28" s="118"/>
      <c r="B28" s="121" t="s">
        <v>110</v>
      </c>
      <c r="C28" s="113">
        <v>21.836409616395166</v>
      </c>
      <c r="D28" s="115">
        <v>26595</v>
      </c>
      <c r="E28" s="114">
        <v>27262</v>
      </c>
      <c r="F28" s="114">
        <v>27616</v>
      </c>
      <c r="G28" s="114">
        <v>28005</v>
      </c>
      <c r="H28" s="140">
        <v>28144</v>
      </c>
      <c r="I28" s="115">
        <v>-1549</v>
      </c>
      <c r="J28" s="116">
        <v>-5.503837407617965</v>
      </c>
      <c r="K28"/>
      <c r="L28"/>
      <c r="M28"/>
      <c r="N28"/>
      <c r="O28"/>
      <c r="P28"/>
    </row>
    <row r="29" spans="1:16" s="110" customFormat="1" ht="14.45" customHeight="1" x14ac:dyDescent="0.2">
      <c r="A29" s="118"/>
      <c r="B29" s="121" t="s">
        <v>111</v>
      </c>
      <c r="C29" s="113">
        <v>21.816703888596951</v>
      </c>
      <c r="D29" s="115">
        <v>26571</v>
      </c>
      <c r="E29" s="114">
        <v>27308</v>
      </c>
      <c r="F29" s="114">
        <v>27245</v>
      </c>
      <c r="G29" s="114">
        <v>26831</v>
      </c>
      <c r="H29" s="140">
        <v>25668</v>
      </c>
      <c r="I29" s="115">
        <v>903</v>
      </c>
      <c r="J29" s="116">
        <v>3.5179990649836372</v>
      </c>
      <c r="K29"/>
      <c r="L29"/>
      <c r="M29"/>
      <c r="N29"/>
      <c r="O29"/>
      <c r="P29"/>
    </row>
    <row r="30" spans="1:16" s="110" customFormat="1" ht="14.45" customHeight="1" x14ac:dyDescent="0.2">
      <c r="A30" s="120"/>
      <c r="B30" s="121" t="s">
        <v>112</v>
      </c>
      <c r="C30" s="113">
        <v>2.6225039411455597</v>
      </c>
      <c r="D30" s="115">
        <v>3194</v>
      </c>
      <c r="E30" s="114">
        <v>3314</v>
      </c>
      <c r="F30" s="114">
        <v>3386</v>
      </c>
      <c r="G30" s="114">
        <v>2857</v>
      </c>
      <c r="H30" s="140">
        <v>2762</v>
      </c>
      <c r="I30" s="115">
        <v>432</v>
      </c>
      <c r="J30" s="116">
        <v>15.640839971035481</v>
      </c>
      <c r="K30"/>
      <c r="L30"/>
      <c r="M30"/>
      <c r="N30"/>
      <c r="O30"/>
      <c r="P30"/>
    </row>
    <row r="31" spans="1:16" s="110" customFormat="1" ht="14.45" customHeight="1" x14ac:dyDescent="0.2">
      <c r="A31" s="120" t="s">
        <v>113</v>
      </c>
      <c r="B31" s="119" t="s">
        <v>116</v>
      </c>
      <c r="C31" s="113">
        <v>93.941309774040988</v>
      </c>
      <c r="D31" s="115">
        <v>114413</v>
      </c>
      <c r="E31" s="114">
        <v>118509</v>
      </c>
      <c r="F31" s="114">
        <v>119471</v>
      </c>
      <c r="G31" s="114">
        <v>120876</v>
      </c>
      <c r="H31" s="140">
        <v>118079</v>
      </c>
      <c r="I31" s="115">
        <v>-3666</v>
      </c>
      <c r="J31" s="116">
        <v>-3.104701089948255</v>
      </c>
      <c r="K31"/>
      <c r="L31"/>
      <c r="M31"/>
      <c r="N31"/>
      <c r="O31"/>
      <c r="P31"/>
    </row>
    <row r="32" spans="1:16" s="110" customFormat="1" ht="14.45" customHeight="1" x14ac:dyDescent="0.2">
      <c r="A32" s="123"/>
      <c r="B32" s="124" t="s">
        <v>117</v>
      </c>
      <c r="C32" s="125">
        <v>5.8838018917498687</v>
      </c>
      <c r="D32" s="143">
        <v>7166</v>
      </c>
      <c r="E32" s="144">
        <v>7696</v>
      </c>
      <c r="F32" s="144">
        <v>7177</v>
      </c>
      <c r="G32" s="144">
        <v>7128</v>
      </c>
      <c r="H32" s="145">
        <v>6741</v>
      </c>
      <c r="I32" s="143">
        <v>425</v>
      </c>
      <c r="J32" s="146">
        <v>6.3047025663848091</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827771</v>
      </c>
      <c r="E34" s="114">
        <v>869191</v>
      </c>
      <c r="F34" s="114">
        <v>869265</v>
      </c>
      <c r="G34" s="114">
        <v>877801</v>
      </c>
      <c r="H34" s="140">
        <v>858933</v>
      </c>
      <c r="I34" s="115">
        <v>-31162</v>
      </c>
      <c r="J34" s="116">
        <v>-3.6279896103654186</v>
      </c>
      <c r="K34"/>
      <c r="L34"/>
      <c r="M34"/>
      <c r="N34"/>
      <c r="O34"/>
      <c r="P34"/>
    </row>
    <row r="35" spans="1:16" s="110" customFormat="1" ht="14.45" customHeight="1" x14ac:dyDescent="0.2">
      <c r="A35" s="120" t="s">
        <v>105</v>
      </c>
      <c r="B35" s="119" t="s">
        <v>106</v>
      </c>
      <c r="C35" s="113">
        <v>45.495674528341773</v>
      </c>
      <c r="D35" s="115">
        <v>376600</v>
      </c>
      <c r="E35" s="114">
        <v>392372</v>
      </c>
      <c r="F35" s="114">
        <v>392701</v>
      </c>
      <c r="G35" s="114">
        <v>395154</v>
      </c>
      <c r="H35" s="140">
        <v>387560</v>
      </c>
      <c r="I35" s="115">
        <v>-10960</v>
      </c>
      <c r="J35" s="116">
        <v>-2.827949220765817</v>
      </c>
      <c r="K35"/>
      <c r="L35"/>
      <c r="M35"/>
      <c r="N35"/>
      <c r="O35"/>
      <c r="P35"/>
    </row>
    <row r="36" spans="1:16" s="110" customFormat="1" ht="14.45" customHeight="1" x14ac:dyDescent="0.2">
      <c r="A36" s="120"/>
      <c r="B36" s="119" t="s">
        <v>107</v>
      </c>
      <c r="C36" s="113">
        <v>54.504325471658227</v>
      </c>
      <c r="D36" s="115">
        <v>451171</v>
      </c>
      <c r="E36" s="114">
        <v>476819</v>
      </c>
      <c r="F36" s="114">
        <v>476564</v>
      </c>
      <c r="G36" s="114">
        <v>482647</v>
      </c>
      <c r="H36" s="140">
        <v>471373</v>
      </c>
      <c r="I36" s="115">
        <v>-20202</v>
      </c>
      <c r="J36" s="116">
        <v>-4.2857779295801839</v>
      </c>
      <c r="K36"/>
      <c r="L36"/>
      <c r="M36"/>
      <c r="N36"/>
      <c r="O36"/>
      <c r="P36"/>
    </row>
    <row r="37" spans="1:16" s="110" customFormat="1" ht="14.45" customHeight="1" x14ac:dyDescent="0.2">
      <c r="A37" s="118" t="s">
        <v>105</v>
      </c>
      <c r="B37" s="121" t="s">
        <v>108</v>
      </c>
      <c r="C37" s="113">
        <v>16.494175321435517</v>
      </c>
      <c r="D37" s="115">
        <v>136534</v>
      </c>
      <c r="E37" s="114">
        <v>146803</v>
      </c>
      <c r="F37" s="114">
        <v>145061</v>
      </c>
      <c r="G37" s="114">
        <v>151205</v>
      </c>
      <c r="H37" s="140">
        <v>138643</v>
      </c>
      <c r="I37" s="115">
        <v>-2109</v>
      </c>
      <c r="J37" s="116">
        <v>-1.5211730848293818</v>
      </c>
      <c r="K37"/>
      <c r="L37"/>
      <c r="M37"/>
      <c r="N37"/>
      <c r="O37"/>
      <c r="P37"/>
    </row>
    <row r="38" spans="1:16" s="110" customFormat="1" ht="14.45" customHeight="1" x14ac:dyDescent="0.2">
      <c r="A38" s="118"/>
      <c r="B38" s="121" t="s">
        <v>109</v>
      </c>
      <c r="C38" s="113">
        <v>42.641865926687451</v>
      </c>
      <c r="D38" s="115">
        <v>352977</v>
      </c>
      <c r="E38" s="114">
        <v>373475</v>
      </c>
      <c r="F38" s="114">
        <v>373209</v>
      </c>
      <c r="G38" s="114">
        <v>376102</v>
      </c>
      <c r="H38" s="140">
        <v>374802</v>
      </c>
      <c r="I38" s="115">
        <v>-21825</v>
      </c>
      <c r="J38" s="116">
        <v>-5.8230745833800244</v>
      </c>
      <c r="K38"/>
      <c r="L38"/>
      <c r="M38"/>
      <c r="N38"/>
      <c r="O38"/>
      <c r="P38"/>
    </row>
    <row r="39" spans="1:16" s="110" customFormat="1" ht="14.45" customHeight="1" x14ac:dyDescent="0.2">
      <c r="A39" s="118"/>
      <c r="B39" s="121" t="s">
        <v>110</v>
      </c>
      <c r="C39" s="113">
        <v>19.618106940204477</v>
      </c>
      <c r="D39" s="115">
        <v>162393</v>
      </c>
      <c r="E39" s="114">
        <v>167462</v>
      </c>
      <c r="F39" s="114">
        <v>169905</v>
      </c>
      <c r="G39" s="114">
        <v>172292</v>
      </c>
      <c r="H39" s="140">
        <v>173029</v>
      </c>
      <c r="I39" s="115">
        <v>-10636</v>
      </c>
      <c r="J39" s="116">
        <v>-6.1469464656213697</v>
      </c>
      <c r="K39"/>
      <c r="L39"/>
      <c r="M39"/>
      <c r="N39"/>
      <c r="O39"/>
      <c r="P39"/>
    </row>
    <row r="40" spans="1:16" s="110" customFormat="1" ht="14.45" customHeight="1" x14ac:dyDescent="0.2">
      <c r="A40" s="120"/>
      <c r="B40" s="121" t="s">
        <v>111</v>
      </c>
      <c r="C40" s="113">
        <v>21.245247779881151</v>
      </c>
      <c r="D40" s="115">
        <v>175862</v>
      </c>
      <c r="E40" s="114">
        <v>181447</v>
      </c>
      <c r="F40" s="114">
        <v>181087</v>
      </c>
      <c r="G40" s="114">
        <v>178200</v>
      </c>
      <c r="H40" s="140">
        <v>172458</v>
      </c>
      <c r="I40" s="115">
        <v>3404</v>
      </c>
      <c r="J40" s="116">
        <v>1.9738139141124216</v>
      </c>
      <c r="K40"/>
      <c r="L40"/>
      <c r="M40"/>
      <c r="N40"/>
      <c r="O40"/>
      <c r="P40"/>
    </row>
    <row r="41" spans="1:16" s="110" customFormat="1" ht="14.45" customHeight="1" x14ac:dyDescent="0.2">
      <c r="A41" s="120"/>
      <c r="B41" s="121" t="s">
        <v>112</v>
      </c>
      <c r="C41" s="113">
        <v>2.4011471771782293</v>
      </c>
      <c r="D41" s="115">
        <v>19876</v>
      </c>
      <c r="E41" s="114">
        <v>20815</v>
      </c>
      <c r="F41" s="114">
        <v>21300</v>
      </c>
      <c r="G41" s="114">
        <v>18510</v>
      </c>
      <c r="H41" s="140">
        <v>17987</v>
      </c>
      <c r="I41" s="115">
        <v>1889</v>
      </c>
      <c r="J41" s="116">
        <v>10.502029243342413</v>
      </c>
      <c r="K41"/>
      <c r="L41"/>
      <c r="M41"/>
      <c r="N41"/>
      <c r="O41"/>
      <c r="P41"/>
    </row>
    <row r="42" spans="1:16" s="110" customFormat="1" ht="14.45" customHeight="1" x14ac:dyDescent="0.2">
      <c r="A42" s="120" t="s">
        <v>113</v>
      </c>
      <c r="B42" s="119" t="s">
        <v>116</v>
      </c>
      <c r="C42" s="113">
        <v>91.496802859728106</v>
      </c>
      <c r="D42" s="115">
        <v>757384</v>
      </c>
      <c r="E42" s="114">
        <v>792993</v>
      </c>
      <c r="F42" s="114">
        <v>794963</v>
      </c>
      <c r="G42" s="114">
        <v>802459</v>
      </c>
      <c r="H42" s="140">
        <v>786548</v>
      </c>
      <c r="I42" s="115">
        <v>-29164</v>
      </c>
      <c r="J42" s="116">
        <v>-3.7078474549550693</v>
      </c>
      <c r="K42"/>
      <c r="L42"/>
      <c r="M42"/>
      <c r="N42"/>
      <c r="O42"/>
      <c r="P42"/>
    </row>
    <row r="43" spans="1:16" s="110" customFormat="1" ht="14.45" customHeight="1" x14ac:dyDescent="0.2">
      <c r="A43" s="123"/>
      <c r="B43" s="124" t="s">
        <v>117</v>
      </c>
      <c r="C43" s="125">
        <v>8.251919915048969</v>
      </c>
      <c r="D43" s="143">
        <v>68307</v>
      </c>
      <c r="E43" s="144">
        <v>73923</v>
      </c>
      <c r="F43" s="144">
        <v>72110</v>
      </c>
      <c r="G43" s="144">
        <v>73014</v>
      </c>
      <c r="H43" s="145">
        <v>70115</v>
      </c>
      <c r="I43" s="143">
        <v>-1808</v>
      </c>
      <c r="J43" s="146">
        <v>-2.5786208371960351</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183</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11352</v>
      </c>
      <c r="E56" s="114">
        <v>11640</v>
      </c>
      <c r="F56" s="114">
        <v>11757</v>
      </c>
      <c r="G56" s="114">
        <v>11894</v>
      </c>
      <c r="H56" s="140">
        <v>11587</v>
      </c>
      <c r="I56" s="115">
        <v>-235</v>
      </c>
      <c r="J56" s="116">
        <v>-2.028134978855614</v>
      </c>
      <c r="K56"/>
      <c r="L56"/>
      <c r="M56"/>
      <c r="N56"/>
      <c r="O56"/>
      <c r="P56"/>
    </row>
    <row r="57" spans="1:16" s="110" customFormat="1" ht="14.45" customHeight="1" x14ac:dyDescent="0.2">
      <c r="A57" s="120" t="s">
        <v>105</v>
      </c>
      <c r="B57" s="119" t="s">
        <v>106</v>
      </c>
      <c r="C57" s="113">
        <v>44.406272022551093</v>
      </c>
      <c r="D57" s="115">
        <v>5041</v>
      </c>
      <c r="E57" s="114">
        <v>5158</v>
      </c>
      <c r="F57" s="114">
        <v>5216</v>
      </c>
      <c r="G57" s="114">
        <v>5288</v>
      </c>
      <c r="H57" s="140">
        <v>5191</v>
      </c>
      <c r="I57" s="115">
        <v>-150</v>
      </c>
      <c r="J57" s="116">
        <v>-2.8896166441918707</v>
      </c>
    </row>
    <row r="58" spans="1:16" s="110" customFormat="1" ht="14.45" customHeight="1" x14ac:dyDescent="0.2">
      <c r="A58" s="120"/>
      <c r="B58" s="119" t="s">
        <v>107</v>
      </c>
      <c r="C58" s="113">
        <v>55.593727977448907</v>
      </c>
      <c r="D58" s="115">
        <v>6311</v>
      </c>
      <c r="E58" s="114">
        <v>6482</v>
      </c>
      <c r="F58" s="114">
        <v>6541</v>
      </c>
      <c r="G58" s="114">
        <v>6606</v>
      </c>
      <c r="H58" s="140">
        <v>6396</v>
      </c>
      <c r="I58" s="115">
        <v>-85</v>
      </c>
      <c r="J58" s="116">
        <v>-1.3289555972482803</v>
      </c>
    </row>
    <row r="59" spans="1:16" s="110" customFormat="1" ht="14.45" customHeight="1" x14ac:dyDescent="0.2">
      <c r="A59" s="118" t="s">
        <v>105</v>
      </c>
      <c r="B59" s="121" t="s">
        <v>108</v>
      </c>
      <c r="C59" s="113">
        <v>16.305496828752641</v>
      </c>
      <c r="D59" s="115">
        <v>1851</v>
      </c>
      <c r="E59" s="114">
        <v>1938</v>
      </c>
      <c r="F59" s="114">
        <v>1959</v>
      </c>
      <c r="G59" s="114">
        <v>2052</v>
      </c>
      <c r="H59" s="140">
        <v>1860</v>
      </c>
      <c r="I59" s="115">
        <v>-9</v>
      </c>
      <c r="J59" s="116">
        <v>-0.4838709677419355</v>
      </c>
    </row>
    <row r="60" spans="1:16" s="110" customFormat="1" ht="14.45" customHeight="1" x14ac:dyDescent="0.2">
      <c r="A60" s="118"/>
      <c r="B60" s="121" t="s">
        <v>109</v>
      </c>
      <c r="C60" s="113">
        <v>41.719520789288232</v>
      </c>
      <c r="D60" s="115">
        <v>4736</v>
      </c>
      <c r="E60" s="114">
        <v>4872</v>
      </c>
      <c r="F60" s="114">
        <v>4919</v>
      </c>
      <c r="G60" s="114">
        <v>4918</v>
      </c>
      <c r="H60" s="140">
        <v>4867</v>
      </c>
      <c r="I60" s="115">
        <v>-131</v>
      </c>
      <c r="J60" s="116">
        <v>-2.6915964659954796</v>
      </c>
    </row>
    <row r="61" spans="1:16" s="110" customFormat="1" ht="14.45" customHeight="1" x14ac:dyDescent="0.2">
      <c r="A61" s="118"/>
      <c r="B61" s="121" t="s">
        <v>110</v>
      </c>
      <c r="C61" s="113">
        <v>21.185694150810431</v>
      </c>
      <c r="D61" s="115">
        <v>2405</v>
      </c>
      <c r="E61" s="114">
        <v>2444</v>
      </c>
      <c r="F61" s="114">
        <v>2489</v>
      </c>
      <c r="G61" s="114">
        <v>2561</v>
      </c>
      <c r="H61" s="140">
        <v>2579</v>
      </c>
      <c r="I61" s="115">
        <v>-174</v>
      </c>
      <c r="J61" s="116">
        <v>-6.7468010856921286</v>
      </c>
    </row>
    <row r="62" spans="1:16" s="110" customFormat="1" ht="14.45" customHeight="1" x14ac:dyDescent="0.2">
      <c r="A62" s="120"/>
      <c r="B62" s="121" t="s">
        <v>111</v>
      </c>
      <c r="C62" s="113">
        <v>20.789288231148696</v>
      </c>
      <c r="D62" s="115">
        <v>2360</v>
      </c>
      <c r="E62" s="114">
        <v>2386</v>
      </c>
      <c r="F62" s="114">
        <v>2390</v>
      </c>
      <c r="G62" s="114">
        <v>2363</v>
      </c>
      <c r="H62" s="140">
        <v>2281</v>
      </c>
      <c r="I62" s="115">
        <v>79</v>
      </c>
      <c r="J62" s="116">
        <v>3.4633932485751862</v>
      </c>
    </row>
    <row r="63" spans="1:16" s="110" customFormat="1" ht="14.45" customHeight="1" x14ac:dyDescent="0.2">
      <c r="A63" s="120"/>
      <c r="B63" s="121" t="s">
        <v>112</v>
      </c>
      <c r="C63" s="113">
        <v>2.6515151515151514</v>
      </c>
      <c r="D63" s="115">
        <v>301</v>
      </c>
      <c r="E63" s="114">
        <v>296</v>
      </c>
      <c r="F63" s="114">
        <v>289</v>
      </c>
      <c r="G63" s="114">
        <v>245</v>
      </c>
      <c r="H63" s="140">
        <v>238</v>
      </c>
      <c r="I63" s="115">
        <v>63</v>
      </c>
      <c r="J63" s="116">
        <v>26.470588235294116</v>
      </c>
    </row>
    <row r="64" spans="1:16" s="110" customFormat="1" ht="14.45" customHeight="1" x14ac:dyDescent="0.2">
      <c r="A64" s="120" t="s">
        <v>113</v>
      </c>
      <c r="B64" s="119" t="s">
        <v>116</v>
      </c>
      <c r="C64" s="113">
        <v>96.511627906976742</v>
      </c>
      <c r="D64" s="115">
        <v>10956</v>
      </c>
      <c r="E64" s="114">
        <v>11234</v>
      </c>
      <c r="F64" s="114">
        <v>11357</v>
      </c>
      <c r="G64" s="114">
        <v>11452</v>
      </c>
      <c r="H64" s="140">
        <v>11184</v>
      </c>
      <c r="I64" s="115">
        <v>-228</v>
      </c>
      <c r="J64" s="116">
        <v>-2.0386266094420602</v>
      </c>
    </row>
    <row r="65" spans="1:10" s="110" customFormat="1" ht="14.45" customHeight="1" x14ac:dyDescent="0.2">
      <c r="A65" s="123"/>
      <c r="B65" s="124" t="s">
        <v>117</v>
      </c>
      <c r="C65" s="125">
        <v>3.2769556025369977</v>
      </c>
      <c r="D65" s="143">
        <v>372</v>
      </c>
      <c r="E65" s="144">
        <v>380</v>
      </c>
      <c r="F65" s="144">
        <v>371</v>
      </c>
      <c r="G65" s="144">
        <v>418</v>
      </c>
      <c r="H65" s="145">
        <v>379</v>
      </c>
      <c r="I65" s="143">
        <v>-7</v>
      </c>
      <c r="J65" s="146">
        <v>-1.8469656992084433</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327</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9465</v>
      </c>
      <c r="G11" s="114">
        <v>9855</v>
      </c>
      <c r="H11" s="114">
        <v>9866</v>
      </c>
      <c r="I11" s="114">
        <v>9946</v>
      </c>
      <c r="J11" s="140">
        <v>9681</v>
      </c>
      <c r="K11" s="114">
        <v>-216</v>
      </c>
      <c r="L11" s="116">
        <v>-2.2311744654477845</v>
      </c>
    </row>
    <row r="12" spans="1:17" s="110" customFormat="1" ht="24" customHeight="1" x14ac:dyDescent="0.2">
      <c r="A12" s="604" t="s">
        <v>185</v>
      </c>
      <c r="B12" s="605"/>
      <c r="C12" s="605"/>
      <c r="D12" s="606"/>
      <c r="E12" s="113">
        <v>46.381405176967775</v>
      </c>
      <c r="F12" s="115">
        <v>4390</v>
      </c>
      <c r="G12" s="114">
        <v>4569</v>
      </c>
      <c r="H12" s="114">
        <v>4568</v>
      </c>
      <c r="I12" s="114">
        <v>4625</v>
      </c>
      <c r="J12" s="140">
        <v>4507</v>
      </c>
      <c r="K12" s="114">
        <v>-117</v>
      </c>
      <c r="L12" s="116">
        <v>-2.5959618371422231</v>
      </c>
    </row>
    <row r="13" spans="1:17" s="110" customFormat="1" ht="15" customHeight="1" x14ac:dyDescent="0.2">
      <c r="A13" s="120"/>
      <c r="B13" s="612" t="s">
        <v>107</v>
      </c>
      <c r="C13" s="612"/>
      <c r="E13" s="113">
        <v>53.618594823032225</v>
      </c>
      <c r="F13" s="115">
        <v>5075</v>
      </c>
      <c r="G13" s="114">
        <v>5286</v>
      </c>
      <c r="H13" s="114">
        <v>5298</v>
      </c>
      <c r="I13" s="114">
        <v>5321</v>
      </c>
      <c r="J13" s="140">
        <v>5174</v>
      </c>
      <c r="K13" s="114">
        <v>-99</v>
      </c>
      <c r="L13" s="116">
        <v>-1.9134132199458833</v>
      </c>
    </row>
    <row r="14" spans="1:17" s="110" customFormat="1" ht="22.5" customHeight="1" x14ac:dyDescent="0.2">
      <c r="A14" s="604" t="s">
        <v>186</v>
      </c>
      <c r="B14" s="605"/>
      <c r="C14" s="605"/>
      <c r="D14" s="606"/>
      <c r="E14" s="113">
        <v>14.696249339672477</v>
      </c>
      <c r="F14" s="115">
        <v>1391</v>
      </c>
      <c r="G14" s="114">
        <v>1477</v>
      </c>
      <c r="H14" s="114">
        <v>1491</v>
      </c>
      <c r="I14" s="114">
        <v>1578</v>
      </c>
      <c r="J14" s="140">
        <v>1358</v>
      </c>
      <c r="K14" s="114">
        <v>33</v>
      </c>
      <c r="L14" s="116">
        <v>2.430044182621502</v>
      </c>
    </row>
    <row r="15" spans="1:17" s="110" customFormat="1" ht="15" customHeight="1" x14ac:dyDescent="0.2">
      <c r="A15" s="120"/>
      <c r="B15" s="119"/>
      <c r="C15" s="258" t="s">
        <v>106</v>
      </c>
      <c r="E15" s="113">
        <v>48.741912293314165</v>
      </c>
      <c r="F15" s="115">
        <v>678</v>
      </c>
      <c r="G15" s="114">
        <v>714</v>
      </c>
      <c r="H15" s="114">
        <v>724</v>
      </c>
      <c r="I15" s="114">
        <v>777</v>
      </c>
      <c r="J15" s="140">
        <v>671</v>
      </c>
      <c r="K15" s="114">
        <v>7</v>
      </c>
      <c r="L15" s="116">
        <v>1.0432190760059612</v>
      </c>
    </row>
    <row r="16" spans="1:17" s="110" customFormat="1" ht="15" customHeight="1" x14ac:dyDescent="0.2">
      <c r="A16" s="120"/>
      <c r="B16" s="119"/>
      <c r="C16" s="258" t="s">
        <v>107</v>
      </c>
      <c r="E16" s="113">
        <v>51.258087706685835</v>
      </c>
      <c r="F16" s="115">
        <v>713</v>
      </c>
      <c r="G16" s="114">
        <v>763</v>
      </c>
      <c r="H16" s="114">
        <v>767</v>
      </c>
      <c r="I16" s="114">
        <v>801</v>
      </c>
      <c r="J16" s="140">
        <v>687</v>
      </c>
      <c r="K16" s="114">
        <v>26</v>
      </c>
      <c r="L16" s="116">
        <v>3.7845705967976708</v>
      </c>
    </row>
    <row r="17" spans="1:12" s="110" customFormat="1" ht="15" customHeight="1" x14ac:dyDescent="0.2">
      <c r="A17" s="120"/>
      <c r="B17" s="121" t="s">
        <v>109</v>
      </c>
      <c r="C17" s="258"/>
      <c r="E17" s="113">
        <v>42.810353935552037</v>
      </c>
      <c r="F17" s="115">
        <v>4052</v>
      </c>
      <c r="G17" s="114">
        <v>4228</v>
      </c>
      <c r="H17" s="114">
        <v>4233</v>
      </c>
      <c r="I17" s="114">
        <v>4221</v>
      </c>
      <c r="J17" s="140">
        <v>4191</v>
      </c>
      <c r="K17" s="114">
        <v>-139</v>
      </c>
      <c r="L17" s="116">
        <v>-3.3166308756859939</v>
      </c>
    </row>
    <row r="18" spans="1:12" s="110" customFormat="1" ht="15" customHeight="1" x14ac:dyDescent="0.2">
      <c r="A18" s="120"/>
      <c r="B18" s="119"/>
      <c r="C18" s="258" t="s">
        <v>106</v>
      </c>
      <c r="E18" s="113">
        <v>42.127344521224089</v>
      </c>
      <c r="F18" s="115">
        <v>1707</v>
      </c>
      <c r="G18" s="114">
        <v>1797</v>
      </c>
      <c r="H18" s="114">
        <v>1767</v>
      </c>
      <c r="I18" s="114">
        <v>1771</v>
      </c>
      <c r="J18" s="140">
        <v>1763</v>
      </c>
      <c r="K18" s="114">
        <v>-56</v>
      </c>
      <c r="L18" s="116">
        <v>-3.1764038570618265</v>
      </c>
    </row>
    <row r="19" spans="1:12" s="110" customFormat="1" ht="15" customHeight="1" x14ac:dyDescent="0.2">
      <c r="A19" s="120"/>
      <c r="B19" s="119"/>
      <c r="C19" s="258" t="s">
        <v>107</v>
      </c>
      <c r="E19" s="113">
        <v>57.872655478775911</v>
      </c>
      <c r="F19" s="115">
        <v>2345</v>
      </c>
      <c r="G19" s="114">
        <v>2431</v>
      </c>
      <c r="H19" s="114">
        <v>2466</v>
      </c>
      <c r="I19" s="114">
        <v>2450</v>
      </c>
      <c r="J19" s="140">
        <v>2428</v>
      </c>
      <c r="K19" s="114">
        <v>-83</v>
      </c>
      <c r="L19" s="116">
        <v>-3.4184514003294892</v>
      </c>
    </row>
    <row r="20" spans="1:12" s="110" customFormat="1" ht="15" customHeight="1" x14ac:dyDescent="0.2">
      <c r="A20" s="120"/>
      <c r="B20" s="121" t="s">
        <v>110</v>
      </c>
      <c r="C20" s="258"/>
      <c r="E20" s="113">
        <v>21.119915478077125</v>
      </c>
      <c r="F20" s="115">
        <v>1999</v>
      </c>
      <c r="G20" s="114">
        <v>2061</v>
      </c>
      <c r="H20" s="114">
        <v>2072</v>
      </c>
      <c r="I20" s="114">
        <v>2137</v>
      </c>
      <c r="J20" s="140">
        <v>2185</v>
      </c>
      <c r="K20" s="114">
        <v>-186</v>
      </c>
      <c r="L20" s="116">
        <v>-8.5125858123569795</v>
      </c>
    </row>
    <row r="21" spans="1:12" s="110" customFormat="1" ht="15" customHeight="1" x14ac:dyDescent="0.2">
      <c r="A21" s="120"/>
      <c r="B21" s="119"/>
      <c r="C21" s="258" t="s">
        <v>106</v>
      </c>
      <c r="E21" s="113">
        <v>42.971485742871437</v>
      </c>
      <c r="F21" s="115">
        <v>859</v>
      </c>
      <c r="G21" s="114">
        <v>881</v>
      </c>
      <c r="H21" s="114">
        <v>900</v>
      </c>
      <c r="I21" s="114">
        <v>952</v>
      </c>
      <c r="J21" s="140">
        <v>972</v>
      </c>
      <c r="K21" s="114">
        <v>-113</v>
      </c>
      <c r="L21" s="116">
        <v>-11.625514403292181</v>
      </c>
    </row>
    <row r="22" spans="1:12" s="110" customFormat="1" ht="15" customHeight="1" x14ac:dyDescent="0.2">
      <c r="A22" s="120"/>
      <c r="B22" s="119"/>
      <c r="C22" s="258" t="s">
        <v>107</v>
      </c>
      <c r="E22" s="113">
        <v>57.028514257128563</v>
      </c>
      <c r="F22" s="115">
        <v>1140</v>
      </c>
      <c r="G22" s="114">
        <v>1180</v>
      </c>
      <c r="H22" s="114">
        <v>1172</v>
      </c>
      <c r="I22" s="114">
        <v>1185</v>
      </c>
      <c r="J22" s="140">
        <v>1213</v>
      </c>
      <c r="K22" s="114">
        <v>-73</v>
      </c>
      <c r="L22" s="116">
        <v>-6.0181368507831818</v>
      </c>
    </row>
    <row r="23" spans="1:12" s="110" customFormat="1" ht="15" customHeight="1" x14ac:dyDescent="0.2">
      <c r="A23" s="120"/>
      <c r="B23" s="121" t="s">
        <v>111</v>
      </c>
      <c r="C23" s="258"/>
      <c r="E23" s="113">
        <v>21.373481246698361</v>
      </c>
      <c r="F23" s="115">
        <v>2023</v>
      </c>
      <c r="G23" s="114">
        <v>2089</v>
      </c>
      <c r="H23" s="114">
        <v>2070</v>
      </c>
      <c r="I23" s="114">
        <v>2010</v>
      </c>
      <c r="J23" s="140">
        <v>1947</v>
      </c>
      <c r="K23" s="114">
        <v>76</v>
      </c>
      <c r="L23" s="116">
        <v>3.9034411915767846</v>
      </c>
    </row>
    <row r="24" spans="1:12" s="110" customFormat="1" ht="15" customHeight="1" x14ac:dyDescent="0.2">
      <c r="A24" s="120"/>
      <c r="B24" s="119"/>
      <c r="C24" s="258" t="s">
        <v>106</v>
      </c>
      <c r="E24" s="113">
        <v>56.648541769649036</v>
      </c>
      <c r="F24" s="115">
        <v>1146</v>
      </c>
      <c r="G24" s="114">
        <v>1177</v>
      </c>
      <c r="H24" s="114">
        <v>1177</v>
      </c>
      <c r="I24" s="114">
        <v>1125</v>
      </c>
      <c r="J24" s="140">
        <v>1101</v>
      </c>
      <c r="K24" s="114">
        <v>45</v>
      </c>
      <c r="L24" s="116">
        <v>4.0871934604904636</v>
      </c>
    </row>
    <row r="25" spans="1:12" s="110" customFormat="1" ht="15" customHeight="1" x14ac:dyDescent="0.2">
      <c r="A25" s="120"/>
      <c r="B25" s="119"/>
      <c r="C25" s="258" t="s">
        <v>107</v>
      </c>
      <c r="E25" s="113">
        <v>43.351458230350964</v>
      </c>
      <c r="F25" s="115">
        <v>877</v>
      </c>
      <c r="G25" s="114">
        <v>912</v>
      </c>
      <c r="H25" s="114">
        <v>893</v>
      </c>
      <c r="I25" s="114">
        <v>885</v>
      </c>
      <c r="J25" s="140">
        <v>846</v>
      </c>
      <c r="K25" s="114">
        <v>31</v>
      </c>
      <c r="L25" s="116">
        <v>3.6643026004728134</v>
      </c>
    </row>
    <row r="26" spans="1:12" s="110" customFormat="1" ht="15" customHeight="1" x14ac:dyDescent="0.2">
      <c r="A26" s="120"/>
      <c r="C26" s="121" t="s">
        <v>187</v>
      </c>
      <c r="D26" s="110" t="s">
        <v>188</v>
      </c>
      <c r="E26" s="113">
        <v>2.5462229265715797</v>
      </c>
      <c r="F26" s="115">
        <v>241</v>
      </c>
      <c r="G26" s="114">
        <v>254</v>
      </c>
      <c r="H26" s="114">
        <v>255</v>
      </c>
      <c r="I26" s="114">
        <v>207</v>
      </c>
      <c r="J26" s="140">
        <v>201</v>
      </c>
      <c r="K26" s="114">
        <v>40</v>
      </c>
      <c r="L26" s="116">
        <v>19.900497512437809</v>
      </c>
    </row>
    <row r="27" spans="1:12" s="110" customFormat="1" ht="15" customHeight="1" x14ac:dyDescent="0.2">
      <c r="A27" s="120"/>
      <c r="B27" s="119"/>
      <c r="D27" s="259" t="s">
        <v>106</v>
      </c>
      <c r="E27" s="113">
        <v>55.601659751037346</v>
      </c>
      <c r="F27" s="115">
        <v>134</v>
      </c>
      <c r="G27" s="114">
        <v>140</v>
      </c>
      <c r="H27" s="114">
        <v>144</v>
      </c>
      <c r="I27" s="114">
        <v>107</v>
      </c>
      <c r="J27" s="140">
        <v>99</v>
      </c>
      <c r="K27" s="114">
        <v>35</v>
      </c>
      <c r="L27" s="116">
        <v>35.353535353535356</v>
      </c>
    </row>
    <row r="28" spans="1:12" s="110" customFormat="1" ht="15" customHeight="1" x14ac:dyDescent="0.2">
      <c r="A28" s="120"/>
      <c r="B28" s="119"/>
      <c r="D28" s="259" t="s">
        <v>107</v>
      </c>
      <c r="E28" s="113">
        <v>44.398340248962654</v>
      </c>
      <c r="F28" s="115">
        <v>107</v>
      </c>
      <c r="G28" s="114">
        <v>114</v>
      </c>
      <c r="H28" s="114">
        <v>111</v>
      </c>
      <c r="I28" s="114">
        <v>100</v>
      </c>
      <c r="J28" s="140">
        <v>102</v>
      </c>
      <c r="K28" s="114">
        <v>5</v>
      </c>
      <c r="L28" s="116">
        <v>4.9019607843137258</v>
      </c>
    </row>
    <row r="29" spans="1:12" s="110" customFormat="1" ht="24" customHeight="1" x14ac:dyDescent="0.2">
      <c r="A29" s="604" t="s">
        <v>189</v>
      </c>
      <c r="B29" s="605"/>
      <c r="C29" s="605"/>
      <c r="D29" s="606"/>
      <c r="E29" s="113">
        <v>93.967247754886429</v>
      </c>
      <c r="F29" s="115">
        <v>8894</v>
      </c>
      <c r="G29" s="114">
        <v>9210</v>
      </c>
      <c r="H29" s="114">
        <v>9249</v>
      </c>
      <c r="I29" s="114">
        <v>9275</v>
      </c>
      <c r="J29" s="140">
        <v>9040</v>
      </c>
      <c r="K29" s="114">
        <v>-146</v>
      </c>
      <c r="L29" s="116">
        <v>-1.6150442477876106</v>
      </c>
    </row>
    <row r="30" spans="1:12" s="110" customFormat="1" ht="15" customHeight="1" x14ac:dyDescent="0.2">
      <c r="A30" s="120"/>
      <c r="B30" s="119"/>
      <c r="C30" s="258" t="s">
        <v>106</v>
      </c>
      <c r="E30" s="113">
        <v>46.120980436249155</v>
      </c>
      <c r="F30" s="115">
        <v>4102</v>
      </c>
      <c r="G30" s="114">
        <v>4235</v>
      </c>
      <c r="H30" s="114">
        <v>4262</v>
      </c>
      <c r="I30" s="114">
        <v>4273</v>
      </c>
      <c r="J30" s="140">
        <v>4180</v>
      </c>
      <c r="K30" s="114">
        <v>-78</v>
      </c>
      <c r="L30" s="116">
        <v>-1.8660287081339713</v>
      </c>
    </row>
    <row r="31" spans="1:12" s="110" customFormat="1" ht="15" customHeight="1" x14ac:dyDescent="0.2">
      <c r="A31" s="120"/>
      <c r="B31" s="119"/>
      <c r="C31" s="258" t="s">
        <v>107</v>
      </c>
      <c r="E31" s="113">
        <v>53.879019563750845</v>
      </c>
      <c r="F31" s="115">
        <v>4792</v>
      </c>
      <c r="G31" s="114">
        <v>4975</v>
      </c>
      <c r="H31" s="114">
        <v>4987</v>
      </c>
      <c r="I31" s="114">
        <v>5002</v>
      </c>
      <c r="J31" s="140">
        <v>4860</v>
      </c>
      <c r="K31" s="114">
        <v>-68</v>
      </c>
      <c r="L31" s="116">
        <v>-1.3991769547325104</v>
      </c>
    </row>
    <row r="32" spans="1:12" s="110" customFormat="1" ht="15" customHeight="1" x14ac:dyDescent="0.2">
      <c r="A32" s="120"/>
      <c r="B32" s="119" t="s">
        <v>117</v>
      </c>
      <c r="C32" s="258"/>
      <c r="E32" s="113">
        <v>5.7580559957739039</v>
      </c>
      <c r="F32" s="114">
        <v>545</v>
      </c>
      <c r="G32" s="114">
        <v>619</v>
      </c>
      <c r="H32" s="114">
        <v>587</v>
      </c>
      <c r="I32" s="114">
        <v>641</v>
      </c>
      <c r="J32" s="140">
        <v>610</v>
      </c>
      <c r="K32" s="114">
        <v>-65</v>
      </c>
      <c r="L32" s="116">
        <v>-10.655737704918034</v>
      </c>
    </row>
    <row r="33" spans="1:12" s="110" customFormat="1" ht="15" customHeight="1" x14ac:dyDescent="0.2">
      <c r="A33" s="120"/>
      <c r="B33" s="119"/>
      <c r="C33" s="258" t="s">
        <v>106</v>
      </c>
      <c r="E33" s="113">
        <v>50.458715596330272</v>
      </c>
      <c r="F33" s="114">
        <v>275</v>
      </c>
      <c r="G33" s="114">
        <v>322</v>
      </c>
      <c r="H33" s="114">
        <v>290</v>
      </c>
      <c r="I33" s="114">
        <v>337</v>
      </c>
      <c r="J33" s="140">
        <v>311</v>
      </c>
      <c r="K33" s="114">
        <v>-36</v>
      </c>
      <c r="L33" s="116">
        <v>-11.57556270096463</v>
      </c>
    </row>
    <row r="34" spans="1:12" s="110" customFormat="1" ht="15" customHeight="1" x14ac:dyDescent="0.2">
      <c r="A34" s="120"/>
      <c r="B34" s="119"/>
      <c r="C34" s="258" t="s">
        <v>107</v>
      </c>
      <c r="E34" s="113">
        <v>49.541284403669728</v>
      </c>
      <c r="F34" s="114">
        <v>270</v>
      </c>
      <c r="G34" s="114">
        <v>297</v>
      </c>
      <c r="H34" s="114">
        <v>297</v>
      </c>
      <c r="I34" s="114">
        <v>304</v>
      </c>
      <c r="J34" s="140">
        <v>299</v>
      </c>
      <c r="K34" s="114">
        <v>-29</v>
      </c>
      <c r="L34" s="116">
        <v>-9.6989966555183944</v>
      </c>
    </row>
    <row r="35" spans="1:12" s="110" customFormat="1" ht="24" customHeight="1" x14ac:dyDescent="0.2">
      <c r="A35" s="604" t="s">
        <v>192</v>
      </c>
      <c r="B35" s="605"/>
      <c r="C35" s="605"/>
      <c r="D35" s="606"/>
      <c r="E35" s="113">
        <v>14.442683571051241</v>
      </c>
      <c r="F35" s="114">
        <v>1367</v>
      </c>
      <c r="G35" s="114">
        <v>1430</v>
      </c>
      <c r="H35" s="114">
        <v>1449</v>
      </c>
      <c r="I35" s="114">
        <v>1521</v>
      </c>
      <c r="J35" s="114">
        <v>1382</v>
      </c>
      <c r="K35" s="318">
        <v>-15</v>
      </c>
      <c r="L35" s="319">
        <v>-1.085383502170767</v>
      </c>
    </row>
    <row r="36" spans="1:12" s="110" customFormat="1" ht="15" customHeight="1" x14ac:dyDescent="0.2">
      <c r="A36" s="120"/>
      <c r="B36" s="119"/>
      <c r="C36" s="258" t="s">
        <v>106</v>
      </c>
      <c r="E36" s="113">
        <v>49.743964886613021</v>
      </c>
      <c r="F36" s="114">
        <v>680</v>
      </c>
      <c r="G36" s="114">
        <v>696</v>
      </c>
      <c r="H36" s="114">
        <v>711</v>
      </c>
      <c r="I36" s="114">
        <v>753</v>
      </c>
      <c r="J36" s="114">
        <v>678</v>
      </c>
      <c r="K36" s="318">
        <v>2</v>
      </c>
      <c r="L36" s="116">
        <v>0.29498525073746312</v>
      </c>
    </row>
    <row r="37" spans="1:12" s="110" customFormat="1" ht="15" customHeight="1" x14ac:dyDescent="0.2">
      <c r="A37" s="120"/>
      <c r="B37" s="119"/>
      <c r="C37" s="258" t="s">
        <v>107</v>
      </c>
      <c r="E37" s="113">
        <v>50.256035113386979</v>
      </c>
      <c r="F37" s="114">
        <v>687</v>
      </c>
      <c r="G37" s="114">
        <v>734</v>
      </c>
      <c r="H37" s="114">
        <v>738</v>
      </c>
      <c r="I37" s="114">
        <v>768</v>
      </c>
      <c r="J37" s="140">
        <v>704</v>
      </c>
      <c r="K37" s="114">
        <v>-17</v>
      </c>
      <c r="L37" s="116">
        <v>-2.4147727272727271</v>
      </c>
    </row>
    <row r="38" spans="1:12" s="110" customFormat="1" ht="15" customHeight="1" x14ac:dyDescent="0.2">
      <c r="A38" s="120"/>
      <c r="B38" s="119" t="s">
        <v>328</v>
      </c>
      <c r="C38" s="258"/>
      <c r="E38" s="113">
        <v>53.227680929741155</v>
      </c>
      <c r="F38" s="114">
        <v>5038</v>
      </c>
      <c r="G38" s="114">
        <v>5198</v>
      </c>
      <c r="H38" s="114">
        <v>5173</v>
      </c>
      <c r="I38" s="114">
        <v>5137</v>
      </c>
      <c r="J38" s="140">
        <v>5104</v>
      </c>
      <c r="K38" s="114">
        <v>-66</v>
      </c>
      <c r="L38" s="116">
        <v>-1.2931034482758621</v>
      </c>
    </row>
    <row r="39" spans="1:12" s="110" customFormat="1" ht="15" customHeight="1" x14ac:dyDescent="0.2">
      <c r="A39" s="120"/>
      <c r="B39" s="119"/>
      <c r="C39" s="258" t="s">
        <v>106</v>
      </c>
      <c r="E39" s="113">
        <v>44.898769352917824</v>
      </c>
      <c r="F39" s="115">
        <v>2262</v>
      </c>
      <c r="G39" s="114">
        <v>2340</v>
      </c>
      <c r="H39" s="114">
        <v>2320</v>
      </c>
      <c r="I39" s="114">
        <v>2316</v>
      </c>
      <c r="J39" s="140">
        <v>2305</v>
      </c>
      <c r="K39" s="114">
        <v>-43</v>
      </c>
      <c r="L39" s="116">
        <v>-1.8655097613882863</v>
      </c>
    </row>
    <row r="40" spans="1:12" s="110" customFormat="1" ht="15" customHeight="1" x14ac:dyDescent="0.2">
      <c r="A40" s="120"/>
      <c r="B40" s="119"/>
      <c r="C40" s="258" t="s">
        <v>107</v>
      </c>
      <c r="E40" s="113">
        <v>55.101230647082176</v>
      </c>
      <c r="F40" s="115">
        <v>2776</v>
      </c>
      <c r="G40" s="114">
        <v>2858</v>
      </c>
      <c r="H40" s="114">
        <v>2853</v>
      </c>
      <c r="I40" s="114">
        <v>2821</v>
      </c>
      <c r="J40" s="140">
        <v>2799</v>
      </c>
      <c r="K40" s="114">
        <v>-23</v>
      </c>
      <c r="L40" s="116">
        <v>-0.82172204358699541</v>
      </c>
    </row>
    <row r="41" spans="1:12" s="110" customFormat="1" ht="15" customHeight="1" x14ac:dyDescent="0.2">
      <c r="A41" s="120"/>
      <c r="B41" s="320" t="s">
        <v>516</v>
      </c>
      <c r="C41" s="258"/>
      <c r="E41" s="113">
        <v>9.1706286318013728</v>
      </c>
      <c r="F41" s="115">
        <v>868</v>
      </c>
      <c r="G41" s="114">
        <v>876</v>
      </c>
      <c r="H41" s="114">
        <v>886</v>
      </c>
      <c r="I41" s="114">
        <v>856</v>
      </c>
      <c r="J41" s="140">
        <v>822</v>
      </c>
      <c r="K41" s="114">
        <v>46</v>
      </c>
      <c r="L41" s="116">
        <v>5.5961070559610704</v>
      </c>
    </row>
    <row r="42" spans="1:12" s="110" customFormat="1" ht="15" customHeight="1" x14ac:dyDescent="0.2">
      <c r="A42" s="120"/>
      <c r="B42" s="119"/>
      <c r="C42" s="268" t="s">
        <v>106</v>
      </c>
      <c r="D42" s="182"/>
      <c r="E42" s="113">
        <v>46.198156682027651</v>
      </c>
      <c r="F42" s="115">
        <v>401</v>
      </c>
      <c r="G42" s="114">
        <v>407</v>
      </c>
      <c r="H42" s="114">
        <v>400</v>
      </c>
      <c r="I42" s="114">
        <v>399</v>
      </c>
      <c r="J42" s="140">
        <v>385</v>
      </c>
      <c r="K42" s="114">
        <v>16</v>
      </c>
      <c r="L42" s="116">
        <v>4.1558441558441555</v>
      </c>
    </row>
    <row r="43" spans="1:12" s="110" customFormat="1" ht="15" customHeight="1" x14ac:dyDescent="0.2">
      <c r="A43" s="120"/>
      <c r="B43" s="119"/>
      <c r="C43" s="268" t="s">
        <v>107</v>
      </c>
      <c r="D43" s="182"/>
      <c r="E43" s="113">
        <v>53.801843317972349</v>
      </c>
      <c r="F43" s="115">
        <v>467</v>
      </c>
      <c r="G43" s="114">
        <v>469</v>
      </c>
      <c r="H43" s="114">
        <v>486</v>
      </c>
      <c r="I43" s="114">
        <v>457</v>
      </c>
      <c r="J43" s="140">
        <v>437</v>
      </c>
      <c r="K43" s="114">
        <v>30</v>
      </c>
      <c r="L43" s="116">
        <v>6.8649885583524028</v>
      </c>
    </row>
    <row r="44" spans="1:12" s="110" customFormat="1" ht="15" customHeight="1" x14ac:dyDescent="0.2">
      <c r="A44" s="120"/>
      <c r="B44" s="119" t="s">
        <v>205</v>
      </c>
      <c r="C44" s="268"/>
      <c r="D44" s="182"/>
      <c r="E44" s="113">
        <v>23.159006867406234</v>
      </c>
      <c r="F44" s="115">
        <v>2192</v>
      </c>
      <c r="G44" s="114">
        <v>2351</v>
      </c>
      <c r="H44" s="114">
        <v>2358</v>
      </c>
      <c r="I44" s="114">
        <v>2432</v>
      </c>
      <c r="J44" s="140">
        <v>2373</v>
      </c>
      <c r="K44" s="114">
        <v>-181</v>
      </c>
      <c r="L44" s="116">
        <v>-7.6274757690686892</v>
      </c>
    </row>
    <row r="45" spans="1:12" s="110" customFormat="1" ht="15" customHeight="1" x14ac:dyDescent="0.2">
      <c r="A45" s="120"/>
      <c r="B45" s="119"/>
      <c r="C45" s="268" t="s">
        <v>106</v>
      </c>
      <c r="D45" s="182"/>
      <c r="E45" s="113">
        <v>47.764598540145982</v>
      </c>
      <c r="F45" s="115">
        <v>1047</v>
      </c>
      <c r="G45" s="114">
        <v>1126</v>
      </c>
      <c r="H45" s="114">
        <v>1137</v>
      </c>
      <c r="I45" s="114">
        <v>1157</v>
      </c>
      <c r="J45" s="140">
        <v>1139</v>
      </c>
      <c r="K45" s="114">
        <v>-92</v>
      </c>
      <c r="L45" s="116">
        <v>-8.0772607550482878</v>
      </c>
    </row>
    <row r="46" spans="1:12" s="110" customFormat="1" ht="15" customHeight="1" x14ac:dyDescent="0.2">
      <c r="A46" s="123"/>
      <c r="B46" s="124"/>
      <c r="C46" s="260" t="s">
        <v>107</v>
      </c>
      <c r="D46" s="261"/>
      <c r="E46" s="125">
        <v>52.235401459854018</v>
      </c>
      <c r="F46" s="143">
        <v>1145</v>
      </c>
      <c r="G46" s="144">
        <v>1225</v>
      </c>
      <c r="H46" s="144">
        <v>1221</v>
      </c>
      <c r="I46" s="144">
        <v>1275</v>
      </c>
      <c r="J46" s="145">
        <v>1234</v>
      </c>
      <c r="K46" s="144">
        <v>-89</v>
      </c>
      <c r="L46" s="146">
        <v>-7.2123176661264186</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329</v>
      </c>
      <c r="B49" s="192"/>
      <c r="C49" s="192"/>
      <c r="D49" s="192"/>
      <c r="E49" s="273"/>
      <c r="F49" s="274"/>
      <c r="G49" s="274"/>
      <c r="H49" s="274"/>
      <c r="I49" s="274"/>
      <c r="J49" s="274"/>
      <c r="K49" s="274"/>
      <c r="L49" s="276"/>
    </row>
    <row r="50" spans="1:12" ht="14.25" customHeight="1" x14ac:dyDescent="0.2">
      <c r="A50" s="535" t="s">
        <v>517</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19"/>
      <c r="B53" s="619"/>
      <c r="C53" s="619"/>
      <c r="D53" s="619"/>
      <c r="E53" s="619"/>
      <c r="F53" s="619"/>
      <c r="G53" s="619"/>
      <c r="H53" s="619"/>
      <c r="I53" s="619"/>
      <c r="J53" s="619"/>
      <c r="K53" s="619"/>
      <c r="L53" s="619"/>
    </row>
    <row r="54" spans="1:12" ht="21" customHeight="1" x14ac:dyDescent="0.2">
      <c r="A54" s="602"/>
      <c r="B54" s="602"/>
      <c r="C54" s="602"/>
      <c r="D54" s="602"/>
      <c r="E54" s="602"/>
      <c r="F54" s="602"/>
      <c r="G54" s="602"/>
      <c r="H54" s="602"/>
      <c r="I54" s="602"/>
      <c r="J54" s="602"/>
      <c r="K54" s="602"/>
      <c r="L54" s="602"/>
    </row>
    <row r="55" spans="1:12" ht="12.75" customHeight="1" x14ac:dyDescent="0.2"/>
  </sheetData>
  <mergeCells count="21">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35:D35"/>
    <mergeCell ref="A51:L51"/>
    <mergeCell ref="A52:L52"/>
    <mergeCell ref="A53:L53"/>
    <mergeCell ref="A54:L5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330</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9465</v>
      </c>
      <c r="E11" s="114">
        <v>9855</v>
      </c>
      <c r="F11" s="114">
        <v>9866</v>
      </c>
      <c r="G11" s="114">
        <v>9946</v>
      </c>
      <c r="H11" s="140">
        <v>9681</v>
      </c>
      <c r="I11" s="115">
        <v>-216</v>
      </c>
      <c r="J11" s="116">
        <v>-2.2311744654477845</v>
      </c>
    </row>
    <row r="12" spans="1:15" s="110" customFormat="1" ht="24.95" customHeight="1" x14ac:dyDescent="0.2">
      <c r="A12" s="193" t="s">
        <v>132</v>
      </c>
      <c r="B12" s="194" t="s">
        <v>133</v>
      </c>
      <c r="C12" s="113">
        <v>2.2820919175911252</v>
      </c>
      <c r="D12" s="115">
        <v>216</v>
      </c>
      <c r="E12" s="114">
        <v>209</v>
      </c>
      <c r="F12" s="114">
        <v>218</v>
      </c>
      <c r="G12" s="114">
        <v>221</v>
      </c>
      <c r="H12" s="140">
        <v>217</v>
      </c>
      <c r="I12" s="115">
        <v>-1</v>
      </c>
      <c r="J12" s="116">
        <v>-0.46082949308755761</v>
      </c>
    </row>
    <row r="13" spans="1:15" s="110" customFormat="1" ht="24.95" customHeight="1" x14ac:dyDescent="0.2">
      <c r="A13" s="193" t="s">
        <v>134</v>
      </c>
      <c r="B13" s="199" t="s">
        <v>214</v>
      </c>
      <c r="C13" s="113">
        <v>0.88748019017432644</v>
      </c>
      <c r="D13" s="115">
        <v>84</v>
      </c>
      <c r="E13" s="114">
        <v>91</v>
      </c>
      <c r="F13" s="114">
        <v>88</v>
      </c>
      <c r="G13" s="114">
        <v>89</v>
      </c>
      <c r="H13" s="140">
        <v>86</v>
      </c>
      <c r="I13" s="115">
        <v>-2</v>
      </c>
      <c r="J13" s="116">
        <v>-2.3255813953488373</v>
      </c>
    </row>
    <row r="14" spans="1:15" s="287" customFormat="1" ht="24.95" customHeight="1" x14ac:dyDescent="0.2">
      <c r="A14" s="193" t="s">
        <v>215</v>
      </c>
      <c r="B14" s="199" t="s">
        <v>137</v>
      </c>
      <c r="C14" s="113">
        <v>6.6349709455890125</v>
      </c>
      <c r="D14" s="115">
        <v>628</v>
      </c>
      <c r="E14" s="114">
        <v>676</v>
      </c>
      <c r="F14" s="114">
        <v>676</v>
      </c>
      <c r="G14" s="114">
        <v>699</v>
      </c>
      <c r="H14" s="140">
        <v>674</v>
      </c>
      <c r="I14" s="115">
        <v>-46</v>
      </c>
      <c r="J14" s="116">
        <v>-6.8249258160237387</v>
      </c>
      <c r="K14" s="110"/>
      <c r="L14" s="110"/>
      <c r="M14" s="110"/>
      <c r="N14" s="110"/>
      <c r="O14" s="110"/>
    </row>
    <row r="15" spans="1:15" s="110" customFormat="1" ht="24.95" customHeight="1" x14ac:dyDescent="0.2">
      <c r="A15" s="193" t="s">
        <v>216</v>
      </c>
      <c r="B15" s="199" t="s">
        <v>217</v>
      </c>
      <c r="C15" s="113">
        <v>3.1273111463285788</v>
      </c>
      <c r="D15" s="115">
        <v>296</v>
      </c>
      <c r="E15" s="114">
        <v>332</v>
      </c>
      <c r="F15" s="114">
        <v>341</v>
      </c>
      <c r="G15" s="114">
        <v>368</v>
      </c>
      <c r="H15" s="140">
        <v>364</v>
      </c>
      <c r="I15" s="115">
        <v>-68</v>
      </c>
      <c r="J15" s="116">
        <v>-18.681318681318682</v>
      </c>
    </row>
    <row r="16" spans="1:15" s="287" customFormat="1" ht="24.95" customHeight="1" x14ac:dyDescent="0.2">
      <c r="A16" s="193" t="s">
        <v>218</v>
      </c>
      <c r="B16" s="199" t="s">
        <v>141</v>
      </c>
      <c r="C16" s="113">
        <v>2.3032223983095617</v>
      </c>
      <c r="D16" s="115">
        <v>218</v>
      </c>
      <c r="E16" s="114">
        <v>232</v>
      </c>
      <c r="F16" s="114">
        <v>228</v>
      </c>
      <c r="G16" s="114">
        <v>225</v>
      </c>
      <c r="H16" s="140">
        <v>216</v>
      </c>
      <c r="I16" s="115">
        <v>2</v>
      </c>
      <c r="J16" s="116">
        <v>0.92592592592592593</v>
      </c>
      <c r="K16" s="110"/>
      <c r="L16" s="110"/>
      <c r="M16" s="110"/>
      <c r="N16" s="110"/>
      <c r="O16" s="110"/>
    </row>
    <row r="17" spans="1:15" s="110" customFormat="1" ht="24.95" customHeight="1" x14ac:dyDescent="0.2">
      <c r="A17" s="193" t="s">
        <v>142</v>
      </c>
      <c r="B17" s="199" t="s">
        <v>220</v>
      </c>
      <c r="C17" s="113">
        <v>1.2044374009508716</v>
      </c>
      <c r="D17" s="115">
        <v>114</v>
      </c>
      <c r="E17" s="114">
        <v>112</v>
      </c>
      <c r="F17" s="114">
        <v>107</v>
      </c>
      <c r="G17" s="114">
        <v>106</v>
      </c>
      <c r="H17" s="140">
        <v>94</v>
      </c>
      <c r="I17" s="115">
        <v>20</v>
      </c>
      <c r="J17" s="116">
        <v>21.276595744680851</v>
      </c>
    </row>
    <row r="18" spans="1:15" s="287" customFormat="1" ht="24.95" customHeight="1" x14ac:dyDescent="0.2">
      <c r="A18" s="201" t="s">
        <v>144</v>
      </c>
      <c r="B18" s="202" t="s">
        <v>145</v>
      </c>
      <c r="C18" s="113">
        <v>7.6914949815108296</v>
      </c>
      <c r="D18" s="115">
        <v>728</v>
      </c>
      <c r="E18" s="114">
        <v>745</v>
      </c>
      <c r="F18" s="114">
        <v>749</v>
      </c>
      <c r="G18" s="114">
        <v>737</v>
      </c>
      <c r="H18" s="140">
        <v>731</v>
      </c>
      <c r="I18" s="115">
        <v>-3</v>
      </c>
      <c r="J18" s="116">
        <v>-0.41039671682626538</v>
      </c>
      <c r="K18" s="110"/>
      <c r="L18" s="110"/>
      <c r="M18" s="110"/>
      <c r="N18" s="110"/>
      <c r="O18" s="110"/>
    </row>
    <row r="19" spans="1:15" s="110" customFormat="1" ht="24.95" customHeight="1" x14ac:dyDescent="0.2">
      <c r="A19" s="193" t="s">
        <v>146</v>
      </c>
      <c r="B19" s="199" t="s">
        <v>147</v>
      </c>
      <c r="C19" s="113">
        <v>15.995773903856312</v>
      </c>
      <c r="D19" s="115">
        <v>1514</v>
      </c>
      <c r="E19" s="114">
        <v>1468</v>
      </c>
      <c r="F19" s="114">
        <v>1451</v>
      </c>
      <c r="G19" s="114">
        <v>1481</v>
      </c>
      <c r="H19" s="140">
        <v>1434</v>
      </c>
      <c r="I19" s="115">
        <v>80</v>
      </c>
      <c r="J19" s="116">
        <v>5.5788005578800561</v>
      </c>
    </row>
    <row r="20" spans="1:15" s="287" customFormat="1" ht="24.95" customHeight="1" x14ac:dyDescent="0.2">
      <c r="A20" s="193" t="s">
        <v>148</v>
      </c>
      <c r="B20" s="199" t="s">
        <v>149</v>
      </c>
      <c r="C20" s="113">
        <v>4.8071843634442679</v>
      </c>
      <c r="D20" s="115">
        <v>455</v>
      </c>
      <c r="E20" s="114">
        <v>488</v>
      </c>
      <c r="F20" s="114">
        <v>488</v>
      </c>
      <c r="G20" s="114">
        <v>495</v>
      </c>
      <c r="H20" s="140">
        <v>509</v>
      </c>
      <c r="I20" s="115">
        <v>-54</v>
      </c>
      <c r="J20" s="116">
        <v>-10.609037328094303</v>
      </c>
      <c r="K20" s="110"/>
      <c r="L20" s="110"/>
      <c r="M20" s="110"/>
      <c r="N20" s="110"/>
      <c r="O20" s="110"/>
    </row>
    <row r="21" spans="1:15" s="110" customFormat="1" ht="24.95" customHeight="1" x14ac:dyDescent="0.2">
      <c r="A21" s="201" t="s">
        <v>150</v>
      </c>
      <c r="B21" s="202" t="s">
        <v>151</v>
      </c>
      <c r="C21" s="113">
        <v>10.227152667723191</v>
      </c>
      <c r="D21" s="115">
        <v>968</v>
      </c>
      <c r="E21" s="114">
        <v>1121</v>
      </c>
      <c r="F21" s="114">
        <v>1176</v>
      </c>
      <c r="G21" s="114">
        <v>1172</v>
      </c>
      <c r="H21" s="140">
        <v>1033</v>
      </c>
      <c r="I21" s="115">
        <v>-65</v>
      </c>
      <c r="J21" s="116">
        <v>-6.2923523717328171</v>
      </c>
    </row>
    <row r="22" spans="1:15" s="110" customFormat="1" ht="24.95" customHeight="1" x14ac:dyDescent="0.2">
      <c r="A22" s="201" t="s">
        <v>152</v>
      </c>
      <c r="B22" s="199" t="s">
        <v>153</v>
      </c>
      <c r="C22" s="113">
        <v>1.1410459587955626</v>
      </c>
      <c r="D22" s="115">
        <v>108</v>
      </c>
      <c r="E22" s="114">
        <v>112</v>
      </c>
      <c r="F22" s="114">
        <v>116</v>
      </c>
      <c r="G22" s="114">
        <v>117</v>
      </c>
      <c r="H22" s="140">
        <v>119</v>
      </c>
      <c r="I22" s="115">
        <v>-11</v>
      </c>
      <c r="J22" s="116">
        <v>-9.2436974789915958</v>
      </c>
    </row>
    <row r="23" spans="1:15" s="110" customFormat="1" ht="24.95" customHeight="1" x14ac:dyDescent="0.2">
      <c r="A23" s="193" t="s">
        <v>154</v>
      </c>
      <c r="B23" s="199" t="s">
        <v>155</v>
      </c>
      <c r="C23" s="113">
        <v>1.0353935552033808</v>
      </c>
      <c r="D23" s="115">
        <v>98</v>
      </c>
      <c r="E23" s="114">
        <v>93</v>
      </c>
      <c r="F23" s="114">
        <v>97</v>
      </c>
      <c r="G23" s="114">
        <v>98</v>
      </c>
      <c r="H23" s="140">
        <v>101</v>
      </c>
      <c r="I23" s="115">
        <v>-3</v>
      </c>
      <c r="J23" s="116">
        <v>-2.9702970297029703</v>
      </c>
    </row>
    <row r="24" spans="1:15" s="110" customFormat="1" ht="24.95" customHeight="1" x14ac:dyDescent="0.2">
      <c r="A24" s="193" t="s">
        <v>156</v>
      </c>
      <c r="B24" s="199" t="s">
        <v>221</v>
      </c>
      <c r="C24" s="113">
        <v>13.92498679344955</v>
      </c>
      <c r="D24" s="115">
        <v>1318</v>
      </c>
      <c r="E24" s="114">
        <v>1386</v>
      </c>
      <c r="F24" s="114">
        <v>1327</v>
      </c>
      <c r="G24" s="114">
        <v>1359</v>
      </c>
      <c r="H24" s="140">
        <v>1366</v>
      </c>
      <c r="I24" s="115">
        <v>-48</v>
      </c>
      <c r="J24" s="116">
        <v>-3.5139092240117131</v>
      </c>
    </row>
    <row r="25" spans="1:15" s="110" customFormat="1" ht="24.95" customHeight="1" x14ac:dyDescent="0.2">
      <c r="A25" s="193" t="s">
        <v>222</v>
      </c>
      <c r="B25" s="204" t="s">
        <v>159</v>
      </c>
      <c r="C25" s="113">
        <v>11.664025356576863</v>
      </c>
      <c r="D25" s="115">
        <v>1104</v>
      </c>
      <c r="E25" s="114">
        <v>1153</v>
      </c>
      <c r="F25" s="114">
        <v>1147</v>
      </c>
      <c r="G25" s="114">
        <v>1153</v>
      </c>
      <c r="H25" s="140">
        <v>1194</v>
      </c>
      <c r="I25" s="115">
        <v>-90</v>
      </c>
      <c r="J25" s="116">
        <v>-7.5376884422110555</v>
      </c>
    </row>
    <row r="26" spans="1:15" s="110" customFormat="1" ht="24.95" customHeight="1" x14ac:dyDescent="0.2">
      <c r="A26" s="201">
        <v>782.78300000000002</v>
      </c>
      <c r="B26" s="203" t="s">
        <v>160</v>
      </c>
      <c r="C26" s="113">
        <v>0.34865293185419971</v>
      </c>
      <c r="D26" s="115">
        <v>33</v>
      </c>
      <c r="E26" s="114">
        <v>38</v>
      </c>
      <c r="F26" s="114">
        <v>50</v>
      </c>
      <c r="G26" s="114">
        <v>54</v>
      </c>
      <c r="H26" s="140">
        <v>55</v>
      </c>
      <c r="I26" s="115">
        <v>-22</v>
      </c>
      <c r="J26" s="116">
        <v>-40</v>
      </c>
    </row>
    <row r="27" spans="1:15" s="110" customFormat="1" ht="24.95" customHeight="1" x14ac:dyDescent="0.2">
      <c r="A27" s="193" t="s">
        <v>161</v>
      </c>
      <c r="B27" s="199" t="s">
        <v>162</v>
      </c>
      <c r="C27" s="113">
        <v>0.89804543053354469</v>
      </c>
      <c r="D27" s="115">
        <v>85</v>
      </c>
      <c r="E27" s="114">
        <v>87</v>
      </c>
      <c r="F27" s="114">
        <v>88</v>
      </c>
      <c r="G27" s="114">
        <v>90</v>
      </c>
      <c r="H27" s="140">
        <v>85</v>
      </c>
      <c r="I27" s="115">
        <v>0</v>
      </c>
      <c r="J27" s="116">
        <v>0</v>
      </c>
    </row>
    <row r="28" spans="1:15" s="110" customFormat="1" ht="24.95" customHeight="1" x14ac:dyDescent="0.2">
      <c r="A28" s="193" t="s">
        <v>163</v>
      </c>
      <c r="B28" s="199" t="s">
        <v>164</v>
      </c>
      <c r="C28" s="113">
        <v>1.0459587955625991</v>
      </c>
      <c r="D28" s="115">
        <v>99</v>
      </c>
      <c r="E28" s="114">
        <v>98</v>
      </c>
      <c r="F28" s="114">
        <v>95</v>
      </c>
      <c r="G28" s="114">
        <v>94</v>
      </c>
      <c r="H28" s="140">
        <v>99</v>
      </c>
      <c r="I28" s="115">
        <v>0</v>
      </c>
      <c r="J28" s="116">
        <v>0</v>
      </c>
    </row>
    <row r="29" spans="1:15" s="110" customFormat="1" ht="24.95" customHeight="1" x14ac:dyDescent="0.2">
      <c r="A29" s="193">
        <v>86</v>
      </c>
      <c r="B29" s="199" t="s">
        <v>165</v>
      </c>
      <c r="C29" s="113">
        <v>6.1489698890649764</v>
      </c>
      <c r="D29" s="115">
        <v>582</v>
      </c>
      <c r="E29" s="114">
        <v>580</v>
      </c>
      <c r="F29" s="114">
        <v>584</v>
      </c>
      <c r="G29" s="114">
        <v>564</v>
      </c>
      <c r="H29" s="140">
        <v>567</v>
      </c>
      <c r="I29" s="115">
        <v>15</v>
      </c>
      <c r="J29" s="116">
        <v>2.6455026455026456</v>
      </c>
    </row>
    <row r="30" spans="1:15" s="110" customFormat="1" ht="24.95" customHeight="1" x14ac:dyDescent="0.2">
      <c r="A30" s="193">
        <v>87.88</v>
      </c>
      <c r="B30" s="204" t="s">
        <v>166</v>
      </c>
      <c r="C30" s="113">
        <v>5.8003169572107769</v>
      </c>
      <c r="D30" s="115">
        <v>549</v>
      </c>
      <c r="E30" s="114">
        <v>558</v>
      </c>
      <c r="F30" s="114">
        <v>559</v>
      </c>
      <c r="G30" s="114">
        <v>481</v>
      </c>
      <c r="H30" s="140">
        <v>479</v>
      </c>
      <c r="I30" s="115">
        <v>70</v>
      </c>
      <c r="J30" s="116">
        <v>14.613778705636744</v>
      </c>
    </row>
    <row r="31" spans="1:15" s="110" customFormat="1" ht="24.95" customHeight="1" x14ac:dyDescent="0.2">
      <c r="A31" s="193" t="s">
        <v>167</v>
      </c>
      <c r="B31" s="199" t="s">
        <v>168</v>
      </c>
      <c r="C31" s="113">
        <v>9.4664553618594827</v>
      </c>
      <c r="D31" s="115">
        <v>896</v>
      </c>
      <c r="E31" s="114">
        <v>952</v>
      </c>
      <c r="F31" s="114">
        <v>957</v>
      </c>
      <c r="G31" s="114">
        <v>1042</v>
      </c>
      <c r="H31" s="140">
        <v>932</v>
      </c>
      <c r="I31" s="115">
        <v>-36</v>
      </c>
      <c r="J31" s="116">
        <v>-3.8626609442060085</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2.2820919175911252</v>
      </c>
      <c r="D34" s="115">
        <v>216</v>
      </c>
      <c r="E34" s="114">
        <v>209</v>
      </c>
      <c r="F34" s="114">
        <v>218</v>
      </c>
      <c r="G34" s="114">
        <v>221</v>
      </c>
      <c r="H34" s="140">
        <v>217</v>
      </c>
      <c r="I34" s="115">
        <v>-1</v>
      </c>
      <c r="J34" s="116">
        <v>-0.46082949308755761</v>
      </c>
    </row>
    <row r="35" spans="1:10" s="110" customFormat="1" ht="24.95" customHeight="1" x14ac:dyDescent="0.2">
      <c r="A35" s="292" t="s">
        <v>171</v>
      </c>
      <c r="B35" s="293" t="s">
        <v>172</v>
      </c>
      <c r="C35" s="113">
        <v>15.213946117274167</v>
      </c>
      <c r="D35" s="115">
        <v>1440</v>
      </c>
      <c r="E35" s="114">
        <v>1512</v>
      </c>
      <c r="F35" s="114">
        <v>1513</v>
      </c>
      <c r="G35" s="114">
        <v>1525</v>
      </c>
      <c r="H35" s="140">
        <v>1491</v>
      </c>
      <c r="I35" s="115">
        <v>-51</v>
      </c>
      <c r="J35" s="116">
        <v>-3.4205231388329982</v>
      </c>
    </row>
    <row r="36" spans="1:10" s="110" customFormat="1" ht="24.95" customHeight="1" x14ac:dyDescent="0.2">
      <c r="A36" s="294" t="s">
        <v>173</v>
      </c>
      <c r="B36" s="295" t="s">
        <v>174</v>
      </c>
      <c r="C36" s="125">
        <v>82.503961965134707</v>
      </c>
      <c r="D36" s="143">
        <v>7809</v>
      </c>
      <c r="E36" s="144">
        <v>8134</v>
      </c>
      <c r="F36" s="144">
        <v>8135</v>
      </c>
      <c r="G36" s="144">
        <v>8200</v>
      </c>
      <c r="H36" s="145">
        <v>7973</v>
      </c>
      <c r="I36" s="143">
        <v>-164</v>
      </c>
      <c r="J36" s="146">
        <v>-2.0569421798570175</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331</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332</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66" t="s">
        <v>97</v>
      </c>
      <c r="F8" s="566" t="s">
        <v>98</v>
      </c>
      <c r="G8" s="566" t="s">
        <v>99</v>
      </c>
      <c r="H8" s="566" t="s">
        <v>100</v>
      </c>
      <c r="I8" s="566" t="s">
        <v>101</v>
      </c>
      <c r="J8" s="590"/>
      <c r="K8" s="591"/>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9465</v>
      </c>
      <c r="F11" s="264">
        <v>9855</v>
      </c>
      <c r="G11" s="264">
        <v>9866</v>
      </c>
      <c r="H11" s="264">
        <v>9946</v>
      </c>
      <c r="I11" s="265">
        <v>9681</v>
      </c>
      <c r="J11" s="263">
        <v>-216</v>
      </c>
      <c r="K11" s="266">
        <v>-2.2311744654477845</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45.441098784997358</v>
      </c>
      <c r="E13" s="115">
        <v>4301</v>
      </c>
      <c r="F13" s="114">
        <v>4487</v>
      </c>
      <c r="G13" s="114">
        <v>4506</v>
      </c>
      <c r="H13" s="114">
        <v>4503</v>
      </c>
      <c r="I13" s="140">
        <v>4459</v>
      </c>
      <c r="J13" s="115">
        <v>-158</v>
      </c>
      <c r="K13" s="116">
        <v>-3.5433953801300739</v>
      </c>
    </row>
    <row r="14" spans="1:15" ht="15.95" customHeight="1" x14ac:dyDescent="0.2">
      <c r="A14" s="306" t="s">
        <v>230</v>
      </c>
      <c r="B14" s="307"/>
      <c r="C14" s="308"/>
      <c r="D14" s="113">
        <v>41.690438457474905</v>
      </c>
      <c r="E14" s="115">
        <v>3946</v>
      </c>
      <c r="F14" s="114">
        <v>4104</v>
      </c>
      <c r="G14" s="114">
        <v>4120</v>
      </c>
      <c r="H14" s="114">
        <v>4166</v>
      </c>
      <c r="I14" s="140">
        <v>3965</v>
      </c>
      <c r="J14" s="115">
        <v>-19</v>
      </c>
      <c r="K14" s="116">
        <v>-0.47919293820933168</v>
      </c>
    </row>
    <row r="15" spans="1:15" ht="15.95" customHeight="1" x14ac:dyDescent="0.2">
      <c r="A15" s="306" t="s">
        <v>231</v>
      </c>
      <c r="B15" s="307"/>
      <c r="C15" s="308"/>
      <c r="D15" s="113">
        <v>6.01162176439514</v>
      </c>
      <c r="E15" s="115">
        <v>569</v>
      </c>
      <c r="F15" s="114">
        <v>564</v>
      </c>
      <c r="G15" s="114">
        <v>576</v>
      </c>
      <c r="H15" s="114">
        <v>603</v>
      </c>
      <c r="I15" s="140">
        <v>592</v>
      </c>
      <c r="J15" s="115">
        <v>-23</v>
      </c>
      <c r="K15" s="116">
        <v>-3.8851351351351351</v>
      </c>
    </row>
    <row r="16" spans="1:15" ht="15.95" customHeight="1" x14ac:dyDescent="0.2">
      <c r="A16" s="306" t="s">
        <v>232</v>
      </c>
      <c r="B16" s="307"/>
      <c r="C16" s="308"/>
      <c r="D16" s="113">
        <v>2.7363972530375067</v>
      </c>
      <c r="E16" s="115">
        <v>259</v>
      </c>
      <c r="F16" s="114">
        <v>287</v>
      </c>
      <c r="G16" s="114">
        <v>276</v>
      </c>
      <c r="H16" s="114">
        <v>275</v>
      </c>
      <c r="I16" s="140">
        <v>282</v>
      </c>
      <c r="J16" s="115">
        <v>-23</v>
      </c>
      <c r="K16" s="116">
        <v>-8.1560283687943258</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1.8066561014263074</v>
      </c>
      <c r="E18" s="115">
        <v>171</v>
      </c>
      <c r="F18" s="114">
        <v>172</v>
      </c>
      <c r="G18" s="114">
        <v>175</v>
      </c>
      <c r="H18" s="114">
        <v>164</v>
      </c>
      <c r="I18" s="140">
        <v>153</v>
      </c>
      <c r="J18" s="115">
        <v>18</v>
      </c>
      <c r="K18" s="116">
        <v>11.764705882352942</v>
      </c>
    </row>
    <row r="19" spans="1:11" ht="14.1" customHeight="1" x14ac:dyDescent="0.2">
      <c r="A19" s="306" t="s">
        <v>235</v>
      </c>
      <c r="B19" s="307" t="s">
        <v>236</v>
      </c>
      <c r="C19" s="308"/>
      <c r="D19" s="113">
        <v>1.1938721605916534</v>
      </c>
      <c r="E19" s="115">
        <v>113</v>
      </c>
      <c r="F19" s="114">
        <v>113</v>
      </c>
      <c r="G19" s="114">
        <v>116</v>
      </c>
      <c r="H19" s="114">
        <v>106</v>
      </c>
      <c r="I19" s="140">
        <v>90</v>
      </c>
      <c r="J19" s="115">
        <v>23</v>
      </c>
      <c r="K19" s="116">
        <v>25.555555555555557</v>
      </c>
    </row>
    <row r="20" spans="1:11" ht="14.1" customHeight="1" x14ac:dyDescent="0.2">
      <c r="A20" s="306">
        <v>12</v>
      </c>
      <c r="B20" s="307" t="s">
        <v>237</v>
      </c>
      <c r="C20" s="308"/>
      <c r="D20" s="113">
        <v>1.2150026413100898</v>
      </c>
      <c r="E20" s="115">
        <v>115</v>
      </c>
      <c r="F20" s="114">
        <v>115</v>
      </c>
      <c r="G20" s="114">
        <v>119</v>
      </c>
      <c r="H20" s="114">
        <v>130</v>
      </c>
      <c r="I20" s="140">
        <v>127</v>
      </c>
      <c r="J20" s="115">
        <v>-12</v>
      </c>
      <c r="K20" s="116">
        <v>-9.4488188976377945</v>
      </c>
    </row>
    <row r="21" spans="1:11" ht="14.1" customHeight="1" x14ac:dyDescent="0.2">
      <c r="A21" s="306">
        <v>21</v>
      </c>
      <c r="B21" s="307" t="s">
        <v>238</v>
      </c>
      <c r="C21" s="308"/>
      <c r="D21" s="113">
        <v>0.24300052826201796</v>
      </c>
      <c r="E21" s="115">
        <v>23</v>
      </c>
      <c r="F21" s="114">
        <v>29</v>
      </c>
      <c r="G21" s="114">
        <v>24</v>
      </c>
      <c r="H21" s="114">
        <v>26</v>
      </c>
      <c r="I21" s="140">
        <v>22</v>
      </c>
      <c r="J21" s="115">
        <v>1</v>
      </c>
      <c r="K21" s="116">
        <v>4.5454545454545459</v>
      </c>
    </row>
    <row r="22" spans="1:11" ht="14.1" customHeight="1" x14ac:dyDescent="0.2">
      <c r="A22" s="306">
        <v>22</v>
      </c>
      <c r="B22" s="307" t="s">
        <v>239</v>
      </c>
      <c r="C22" s="308"/>
      <c r="D22" s="113">
        <v>0.43317485472794504</v>
      </c>
      <c r="E22" s="115">
        <v>41</v>
      </c>
      <c r="F22" s="114">
        <v>45</v>
      </c>
      <c r="G22" s="114">
        <v>44</v>
      </c>
      <c r="H22" s="114">
        <v>44</v>
      </c>
      <c r="I22" s="140">
        <v>44</v>
      </c>
      <c r="J22" s="115">
        <v>-3</v>
      </c>
      <c r="K22" s="116">
        <v>-6.8181818181818183</v>
      </c>
    </row>
    <row r="23" spans="1:11" ht="14.1" customHeight="1" x14ac:dyDescent="0.2">
      <c r="A23" s="306">
        <v>23</v>
      </c>
      <c r="B23" s="307" t="s">
        <v>240</v>
      </c>
      <c r="C23" s="308"/>
      <c r="D23" s="113">
        <v>0.55995773903856316</v>
      </c>
      <c r="E23" s="115">
        <v>53</v>
      </c>
      <c r="F23" s="114">
        <v>50</v>
      </c>
      <c r="G23" s="114">
        <v>49</v>
      </c>
      <c r="H23" s="114">
        <v>53</v>
      </c>
      <c r="I23" s="140">
        <v>56</v>
      </c>
      <c r="J23" s="115">
        <v>-3</v>
      </c>
      <c r="K23" s="116">
        <v>-5.3571428571428568</v>
      </c>
    </row>
    <row r="24" spans="1:11" ht="14.1" customHeight="1" x14ac:dyDescent="0.2">
      <c r="A24" s="306">
        <v>24</v>
      </c>
      <c r="B24" s="307" t="s">
        <v>241</v>
      </c>
      <c r="C24" s="308"/>
      <c r="D24" s="113">
        <v>0.59165346011621767</v>
      </c>
      <c r="E24" s="115">
        <v>56</v>
      </c>
      <c r="F24" s="114">
        <v>59</v>
      </c>
      <c r="G24" s="114">
        <v>65</v>
      </c>
      <c r="H24" s="114">
        <v>59</v>
      </c>
      <c r="I24" s="140">
        <v>64</v>
      </c>
      <c r="J24" s="115">
        <v>-8</v>
      </c>
      <c r="K24" s="116">
        <v>-12.5</v>
      </c>
    </row>
    <row r="25" spans="1:11" ht="14.1" customHeight="1" x14ac:dyDescent="0.2">
      <c r="A25" s="306">
        <v>25</v>
      </c>
      <c r="B25" s="307" t="s">
        <v>242</v>
      </c>
      <c r="C25" s="308"/>
      <c r="D25" s="113">
        <v>1.1727416798732171</v>
      </c>
      <c r="E25" s="115">
        <v>111</v>
      </c>
      <c r="F25" s="114">
        <v>122</v>
      </c>
      <c r="G25" s="114">
        <v>113</v>
      </c>
      <c r="H25" s="114">
        <v>117</v>
      </c>
      <c r="I25" s="140">
        <v>116</v>
      </c>
      <c r="J25" s="115">
        <v>-5</v>
      </c>
      <c r="K25" s="116">
        <v>-4.3103448275862073</v>
      </c>
    </row>
    <row r="26" spans="1:11" ht="14.1" customHeight="1" x14ac:dyDescent="0.2">
      <c r="A26" s="306">
        <v>26</v>
      </c>
      <c r="B26" s="307" t="s">
        <v>243</v>
      </c>
      <c r="C26" s="308"/>
      <c r="D26" s="113">
        <v>1.0353935552033808</v>
      </c>
      <c r="E26" s="115">
        <v>98</v>
      </c>
      <c r="F26" s="114">
        <v>96</v>
      </c>
      <c r="G26" s="114">
        <v>105</v>
      </c>
      <c r="H26" s="114">
        <v>104</v>
      </c>
      <c r="I26" s="140">
        <v>95</v>
      </c>
      <c r="J26" s="115">
        <v>3</v>
      </c>
      <c r="K26" s="116">
        <v>3.1578947368421053</v>
      </c>
    </row>
    <row r="27" spans="1:11" ht="14.1" customHeight="1" x14ac:dyDescent="0.2">
      <c r="A27" s="306">
        <v>27</v>
      </c>
      <c r="B27" s="307" t="s">
        <v>244</v>
      </c>
      <c r="C27" s="308"/>
      <c r="D27" s="113">
        <v>0.51769677760169042</v>
      </c>
      <c r="E27" s="115">
        <v>49</v>
      </c>
      <c r="F27" s="114">
        <v>45</v>
      </c>
      <c r="G27" s="114">
        <v>42</v>
      </c>
      <c r="H27" s="114">
        <v>36</v>
      </c>
      <c r="I27" s="140">
        <v>35</v>
      </c>
      <c r="J27" s="115">
        <v>14</v>
      </c>
      <c r="K27" s="116">
        <v>40</v>
      </c>
    </row>
    <row r="28" spans="1:11" ht="14.1" customHeight="1" x14ac:dyDescent="0.2">
      <c r="A28" s="306">
        <v>28</v>
      </c>
      <c r="B28" s="307" t="s">
        <v>245</v>
      </c>
      <c r="C28" s="308"/>
      <c r="D28" s="113">
        <v>0.24300052826201796</v>
      </c>
      <c r="E28" s="115">
        <v>23</v>
      </c>
      <c r="F28" s="114">
        <v>23</v>
      </c>
      <c r="G28" s="114">
        <v>24</v>
      </c>
      <c r="H28" s="114">
        <v>24</v>
      </c>
      <c r="I28" s="140">
        <v>22</v>
      </c>
      <c r="J28" s="115">
        <v>1</v>
      </c>
      <c r="K28" s="116">
        <v>4.5454545454545459</v>
      </c>
    </row>
    <row r="29" spans="1:11" ht="14.1" customHeight="1" x14ac:dyDescent="0.2">
      <c r="A29" s="306">
        <v>29</v>
      </c>
      <c r="B29" s="307" t="s">
        <v>246</v>
      </c>
      <c r="C29" s="308"/>
      <c r="D29" s="113">
        <v>2.4088748019017432</v>
      </c>
      <c r="E29" s="115">
        <v>228</v>
      </c>
      <c r="F29" s="114">
        <v>270</v>
      </c>
      <c r="G29" s="114">
        <v>282</v>
      </c>
      <c r="H29" s="114">
        <v>278</v>
      </c>
      <c r="I29" s="140">
        <v>253</v>
      </c>
      <c r="J29" s="115">
        <v>-25</v>
      </c>
      <c r="K29" s="116">
        <v>-9.8814229249011856</v>
      </c>
    </row>
    <row r="30" spans="1:11" ht="14.1" customHeight="1" x14ac:dyDescent="0.2">
      <c r="A30" s="306" t="s">
        <v>247</v>
      </c>
      <c r="B30" s="307" t="s">
        <v>248</v>
      </c>
      <c r="C30" s="308"/>
      <c r="D30" s="113">
        <v>0.31695721077654515</v>
      </c>
      <c r="E30" s="115">
        <v>30</v>
      </c>
      <c r="F30" s="114">
        <v>30</v>
      </c>
      <c r="G30" s="114">
        <v>32</v>
      </c>
      <c r="H30" s="114">
        <v>33</v>
      </c>
      <c r="I30" s="140">
        <v>31</v>
      </c>
      <c r="J30" s="115">
        <v>-1</v>
      </c>
      <c r="K30" s="116">
        <v>-3.225806451612903</v>
      </c>
    </row>
    <row r="31" spans="1:11" ht="14.1" customHeight="1" x14ac:dyDescent="0.2">
      <c r="A31" s="306" t="s">
        <v>249</v>
      </c>
      <c r="B31" s="307" t="s">
        <v>250</v>
      </c>
      <c r="C31" s="308"/>
      <c r="D31" s="113">
        <v>2.0919175911251982</v>
      </c>
      <c r="E31" s="115">
        <v>198</v>
      </c>
      <c r="F31" s="114">
        <v>240</v>
      </c>
      <c r="G31" s="114">
        <v>250</v>
      </c>
      <c r="H31" s="114">
        <v>245</v>
      </c>
      <c r="I31" s="140">
        <v>222</v>
      </c>
      <c r="J31" s="115">
        <v>-24</v>
      </c>
      <c r="K31" s="116">
        <v>-10.810810810810811</v>
      </c>
    </row>
    <row r="32" spans="1:11" ht="14.1" customHeight="1" x14ac:dyDescent="0.2">
      <c r="A32" s="306">
        <v>31</v>
      </c>
      <c r="B32" s="307" t="s">
        <v>251</v>
      </c>
      <c r="C32" s="308"/>
      <c r="D32" s="113">
        <v>0.33808769149498152</v>
      </c>
      <c r="E32" s="115">
        <v>32</v>
      </c>
      <c r="F32" s="114">
        <v>37</v>
      </c>
      <c r="G32" s="114">
        <v>37</v>
      </c>
      <c r="H32" s="114">
        <v>33</v>
      </c>
      <c r="I32" s="140">
        <v>32</v>
      </c>
      <c r="J32" s="115">
        <v>0</v>
      </c>
      <c r="K32" s="116">
        <v>0</v>
      </c>
    </row>
    <row r="33" spans="1:11" ht="14.1" customHeight="1" x14ac:dyDescent="0.2">
      <c r="A33" s="306">
        <v>32</v>
      </c>
      <c r="B33" s="307" t="s">
        <v>252</v>
      </c>
      <c r="C33" s="308"/>
      <c r="D33" s="113">
        <v>1.7432646592709984</v>
      </c>
      <c r="E33" s="115">
        <v>165</v>
      </c>
      <c r="F33" s="114">
        <v>170</v>
      </c>
      <c r="G33" s="114">
        <v>169</v>
      </c>
      <c r="H33" s="114">
        <v>163</v>
      </c>
      <c r="I33" s="140">
        <v>169</v>
      </c>
      <c r="J33" s="115">
        <v>-4</v>
      </c>
      <c r="K33" s="116">
        <v>-2.3668639053254439</v>
      </c>
    </row>
    <row r="34" spans="1:11" ht="14.1" customHeight="1" x14ac:dyDescent="0.2">
      <c r="A34" s="306">
        <v>33</v>
      </c>
      <c r="B34" s="307" t="s">
        <v>253</v>
      </c>
      <c r="C34" s="308"/>
      <c r="D34" s="113">
        <v>0.62334918119387217</v>
      </c>
      <c r="E34" s="115">
        <v>59</v>
      </c>
      <c r="F34" s="114">
        <v>57</v>
      </c>
      <c r="G34" s="114">
        <v>70</v>
      </c>
      <c r="H34" s="114">
        <v>68</v>
      </c>
      <c r="I34" s="140">
        <v>68</v>
      </c>
      <c r="J34" s="115">
        <v>-9</v>
      </c>
      <c r="K34" s="116">
        <v>-13.235294117647058</v>
      </c>
    </row>
    <row r="35" spans="1:11" ht="14.1" customHeight="1" x14ac:dyDescent="0.2">
      <c r="A35" s="306">
        <v>34</v>
      </c>
      <c r="B35" s="307" t="s">
        <v>254</v>
      </c>
      <c r="C35" s="308"/>
      <c r="D35" s="113">
        <v>5.9904912836767039</v>
      </c>
      <c r="E35" s="115">
        <v>567</v>
      </c>
      <c r="F35" s="114">
        <v>585</v>
      </c>
      <c r="G35" s="114">
        <v>557</v>
      </c>
      <c r="H35" s="114">
        <v>556</v>
      </c>
      <c r="I35" s="140">
        <v>563</v>
      </c>
      <c r="J35" s="115">
        <v>4</v>
      </c>
      <c r="K35" s="116">
        <v>0.71047957371225579</v>
      </c>
    </row>
    <row r="36" spans="1:11" ht="14.1" customHeight="1" x14ac:dyDescent="0.2">
      <c r="A36" s="306">
        <v>41</v>
      </c>
      <c r="B36" s="307" t="s">
        <v>255</v>
      </c>
      <c r="C36" s="308"/>
      <c r="D36" s="113">
        <v>0.4965662968832541</v>
      </c>
      <c r="E36" s="115">
        <v>47</v>
      </c>
      <c r="F36" s="114">
        <v>49</v>
      </c>
      <c r="G36" s="114">
        <v>42</v>
      </c>
      <c r="H36" s="114">
        <v>41</v>
      </c>
      <c r="I36" s="140">
        <v>42</v>
      </c>
      <c r="J36" s="115">
        <v>5</v>
      </c>
      <c r="K36" s="116">
        <v>11.904761904761905</v>
      </c>
    </row>
    <row r="37" spans="1:11" ht="14.1" customHeight="1" x14ac:dyDescent="0.2">
      <c r="A37" s="306">
        <v>42</v>
      </c>
      <c r="B37" s="307" t="s">
        <v>256</v>
      </c>
      <c r="C37" s="308"/>
      <c r="D37" s="113">
        <v>5.2826201796090863E-2</v>
      </c>
      <c r="E37" s="115">
        <v>5</v>
      </c>
      <c r="F37" s="114" t="s">
        <v>513</v>
      </c>
      <c r="G37" s="114" t="s">
        <v>513</v>
      </c>
      <c r="H37" s="114">
        <v>8</v>
      </c>
      <c r="I37" s="140">
        <v>8</v>
      </c>
      <c r="J37" s="115">
        <v>-3</v>
      </c>
      <c r="K37" s="116">
        <v>-37.5</v>
      </c>
    </row>
    <row r="38" spans="1:11" ht="14.1" customHeight="1" x14ac:dyDescent="0.2">
      <c r="A38" s="306">
        <v>43</v>
      </c>
      <c r="B38" s="307" t="s">
        <v>257</v>
      </c>
      <c r="C38" s="308"/>
      <c r="D38" s="113">
        <v>0.47543581616481773</v>
      </c>
      <c r="E38" s="115">
        <v>45</v>
      </c>
      <c r="F38" s="114">
        <v>42</v>
      </c>
      <c r="G38" s="114">
        <v>43</v>
      </c>
      <c r="H38" s="114">
        <v>46</v>
      </c>
      <c r="I38" s="140">
        <v>45</v>
      </c>
      <c r="J38" s="115">
        <v>0</v>
      </c>
      <c r="K38" s="116">
        <v>0</v>
      </c>
    </row>
    <row r="39" spans="1:11" ht="14.1" customHeight="1" x14ac:dyDescent="0.2">
      <c r="A39" s="306">
        <v>51</v>
      </c>
      <c r="B39" s="307" t="s">
        <v>258</v>
      </c>
      <c r="C39" s="308"/>
      <c r="D39" s="113">
        <v>10.744849445324881</v>
      </c>
      <c r="E39" s="115">
        <v>1017</v>
      </c>
      <c r="F39" s="114">
        <v>1066</v>
      </c>
      <c r="G39" s="114">
        <v>1055</v>
      </c>
      <c r="H39" s="114">
        <v>1078</v>
      </c>
      <c r="I39" s="140">
        <v>1074</v>
      </c>
      <c r="J39" s="115">
        <v>-57</v>
      </c>
      <c r="K39" s="116">
        <v>-5.3072625698324023</v>
      </c>
    </row>
    <row r="40" spans="1:11" ht="14.1" customHeight="1" x14ac:dyDescent="0.2">
      <c r="A40" s="306" t="s">
        <v>259</v>
      </c>
      <c r="B40" s="307" t="s">
        <v>260</v>
      </c>
      <c r="C40" s="308"/>
      <c r="D40" s="113">
        <v>10.45958795562599</v>
      </c>
      <c r="E40" s="115">
        <v>990</v>
      </c>
      <c r="F40" s="114">
        <v>1038</v>
      </c>
      <c r="G40" s="114">
        <v>1026</v>
      </c>
      <c r="H40" s="114">
        <v>1044</v>
      </c>
      <c r="I40" s="140">
        <v>1040</v>
      </c>
      <c r="J40" s="115">
        <v>-50</v>
      </c>
      <c r="K40" s="116">
        <v>-4.8076923076923075</v>
      </c>
    </row>
    <row r="41" spans="1:11" ht="14.1" customHeight="1" x14ac:dyDescent="0.2">
      <c r="A41" s="306"/>
      <c r="B41" s="307" t="s">
        <v>261</v>
      </c>
      <c r="C41" s="308"/>
      <c r="D41" s="113">
        <v>3.6027469624933968</v>
      </c>
      <c r="E41" s="115">
        <v>341</v>
      </c>
      <c r="F41" s="114">
        <v>376</v>
      </c>
      <c r="G41" s="114">
        <v>379</v>
      </c>
      <c r="H41" s="114">
        <v>380</v>
      </c>
      <c r="I41" s="140">
        <v>389</v>
      </c>
      <c r="J41" s="115">
        <v>-48</v>
      </c>
      <c r="K41" s="116">
        <v>-12.339331619537274</v>
      </c>
    </row>
    <row r="42" spans="1:11" ht="14.1" customHeight="1" x14ac:dyDescent="0.2">
      <c r="A42" s="306">
        <v>52</v>
      </c>
      <c r="B42" s="307" t="s">
        <v>262</v>
      </c>
      <c r="C42" s="308"/>
      <c r="D42" s="113">
        <v>4.4690966719492868</v>
      </c>
      <c r="E42" s="115">
        <v>423</v>
      </c>
      <c r="F42" s="114">
        <v>426</v>
      </c>
      <c r="G42" s="114">
        <v>436</v>
      </c>
      <c r="H42" s="114">
        <v>439</v>
      </c>
      <c r="I42" s="140">
        <v>433</v>
      </c>
      <c r="J42" s="115">
        <v>-10</v>
      </c>
      <c r="K42" s="116">
        <v>-2.3094688221709005</v>
      </c>
    </row>
    <row r="43" spans="1:11" ht="14.1" customHeight="1" x14ac:dyDescent="0.2">
      <c r="A43" s="306" t="s">
        <v>263</v>
      </c>
      <c r="B43" s="307" t="s">
        <v>264</v>
      </c>
      <c r="C43" s="308"/>
      <c r="D43" s="113">
        <v>4.3634442683571049</v>
      </c>
      <c r="E43" s="115">
        <v>413</v>
      </c>
      <c r="F43" s="114">
        <v>413</v>
      </c>
      <c r="G43" s="114">
        <v>421</v>
      </c>
      <c r="H43" s="114">
        <v>422</v>
      </c>
      <c r="I43" s="140">
        <v>418</v>
      </c>
      <c r="J43" s="115">
        <v>-5</v>
      </c>
      <c r="K43" s="116">
        <v>-1.1961722488038278</v>
      </c>
    </row>
    <row r="44" spans="1:11" ht="14.1" customHeight="1" x14ac:dyDescent="0.2">
      <c r="A44" s="306">
        <v>53</v>
      </c>
      <c r="B44" s="307" t="s">
        <v>265</v>
      </c>
      <c r="C44" s="308"/>
      <c r="D44" s="113">
        <v>1.5425250924458531</v>
      </c>
      <c r="E44" s="115">
        <v>146</v>
      </c>
      <c r="F44" s="114">
        <v>144</v>
      </c>
      <c r="G44" s="114">
        <v>150</v>
      </c>
      <c r="H44" s="114">
        <v>156</v>
      </c>
      <c r="I44" s="140">
        <v>141</v>
      </c>
      <c r="J44" s="115">
        <v>5</v>
      </c>
      <c r="K44" s="116">
        <v>3.5460992907801416</v>
      </c>
    </row>
    <row r="45" spans="1:11" ht="14.1" customHeight="1" x14ac:dyDescent="0.2">
      <c r="A45" s="306" t="s">
        <v>266</v>
      </c>
      <c r="B45" s="307" t="s">
        <v>267</v>
      </c>
      <c r="C45" s="308"/>
      <c r="D45" s="113">
        <v>1.4685684099313259</v>
      </c>
      <c r="E45" s="115">
        <v>139</v>
      </c>
      <c r="F45" s="114">
        <v>137</v>
      </c>
      <c r="G45" s="114">
        <v>145</v>
      </c>
      <c r="H45" s="114">
        <v>150</v>
      </c>
      <c r="I45" s="140">
        <v>134</v>
      </c>
      <c r="J45" s="115">
        <v>5</v>
      </c>
      <c r="K45" s="116">
        <v>3.7313432835820897</v>
      </c>
    </row>
    <row r="46" spans="1:11" ht="14.1" customHeight="1" x14ac:dyDescent="0.2">
      <c r="A46" s="306">
        <v>54</v>
      </c>
      <c r="B46" s="307" t="s">
        <v>268</v>
      </c>
      <c r="C46" s="308"/>
      <c r="D46" s="113">
        <v>11.590068674062335</v>
      </c>
      <c r="E46" s="115">
        <v>1097</v>
      </c>
      <c r="F46" s="114">
        <v>1143</v>
      </c>
      <c r="G46" s="114">
        <v>1172</v>
      </c>
      <c r="H46" s="114">
        <v>1206</v>
      </c>
      <c r="I46" s="140">
        <v>1258</v>
      </c>
      <c r="J46" s="115">
        <v>-161</v>
      </c>
      <c r="K46" s="116">
        <v>-12.798092209856916</v>
      </c>
    </row>
    <row r="47" spans="1:11" ht="14.1" customHeight="1" x14ac:dyDescent="0.2">
      <c r="A47" s="306">
        <v>61</v>
      </c>
      <c r="B47" s="307" t="s">
        <v>269</v>
      </c>
      <c r="C47" s="308"/>
      <c r="D47" s="113">
        <v>0.91917591125198095</v>
      </c>
      <c r="E47" s="115">
        <v>87</v>
      </c>
      <c r="F47" s="114">
        <v>95</v>
      </c>
      <c r="G47" s="114">
        <v>94</v>
      </c>
      <c r="H47" s="114">
        <v>97</v>
      </c>
      <c r="I47" s="140">
        <v>97</v>
      </c>
      <c r="J47" s="115">
        <v>-10</v>
      </c>
      <c r="K47" s="116">
        <v>-10.309278350515465</v>
      </c>
    </row>
    <row r="48" spans="1:11" ht="14.1" customHeight="1" x14ac:dyDescent="0.2">
      <c r="A48" s="306">
        <v>62</v>
      </c>
      <c r="B48" s="307" t="s">
        <v>270</v>
      </c>
      <c r="C48" s="308"/>
      <c r="D48" s="113">
        <v>10.702588483888009</v>
      </c>
      <c r="E48" s="115">
        <v>1013</v>
      </c>
      <c r="F48" s="114">
        <v>1000</v>
      </c>
      <c r="G48" s="114">
        <v>1003</v>
      </c>
      <c r="H48" s="114">
        <v>1030</v>
      </c>
      <c r="I48" s="140">
        <v>959</v>
      </c>
      <c r="J48" s="115">
        <v>54</v>
      </c>
      <c r="K48" s="116">
        <v>5.6308654848800836</v>
      </c>
    </row>
    <row r="49" spans="1:11" ht="14.1" customHeight="1" x14ac:dyDescent="0.2">
      <c r="A49" s="306">
        <v>63</v>
      </c>
      <c r="B49" s="307" t="s">
        <v>271</v>
      </c>
      <c r="C49" s="308"/>
      <c r="D49" s="113">
        <v>6.687797147385103</v>
      </c>
      <c r="E49" s="115">
        <v>633</v>
      </c>
      <c r="F49" s="114">
        <v>753</v>
      </c>
      <c r="G49" s="114">
        <v>801</v>
      </c>
      <c r="H49" s="114">
        <v>822</v>
      </c>
      <c r="I49" s="140">
        <v>714</v>
      </c>
      <c r="J49" s="115">
        <v>-81</v>
      </c>
      <c r="K49" s="116">
        <v>-11.344537815126051</v>
      </c>
    </row>
    <row r="50" spans="1:11" ht="14.1" customHeight="1" x14ac:dyDescent="0.2">
      <c r="A50" s="306" t="s">
        <v>272</v>
      </c>
      <c r="B50" s="307" t="s">
        <v>273</v>
      </c>
      <c r="C50" s="308"/>
      <c r="D50" s="113">
        <v>0.33808769149498152</v>
      </c>
      <c r="E50" s="115">
        <v>32</v>
      </c>
      <c r="F50" s="114">
        <v>37</v>
      </c>
      <c r="G50" s="114">
        <v>34</v>
      </c>
      <c r="H50" s="114">
        <v>29</v>
      </c>
      <c r="I50" s="140">
        <v>23</v>
      </c>
      <c r="J50" s="115">
        <v>9</v>
      </c>
      <c r="K50" s="116">
        <v>39.130434782608695</v>
      </c>
    </row>
    <row r="51" spans="1:11" ht="14.1" customHeight="1" x14ac:dyDescent="0.2">
      <c r="A51" s="306" t="s">
        <v>274</v>
      </c>
      <c r="B51" s="307" t="s">
        <v>275</v>
      </c>
      <c r="C51" s="308"/>
      <c r="D51" s="113">
        <v>6.0855784469096674</v>
      </c>
      <c r="E51" s="115">
        <v>576</v>
      </c>
      <c r="F51" s="114">
        <v>695</v>
      </c>
      <c r="G51" s="114">
        <v>721</v>
      </c>
      <c r="H51" s="114">
        <v>747</v>
      </c>
      <c r="I51" s="140">
        <v>658</v>
      </c>
      <c r="J51" s="115">
        <v>-82</v>
      </c>
      <c r="K51" s="116">
        <v>-12.462006079027356</v>
      </c>
    </row>
    <row r="52" spans="1:11" ht="14.1" customHeight="1" x14ac:dyDescent="0.2">
      <c r="A52" s="306">
        <v>71</v>
      </c>
      <c r="B52" s="307" t="s">
        <v>276</v>
      </c>
      <c r="C52" s="308"/>
      <c r="D52" s="113">
        <v>16.386687797147385</v>
      </c>
      <c r="E52" s="115">
        <v>1551</v>
      </c>
      <c r="F52" s="114">
        <v>1576</v>
      </c>
      <c r="G52" s="114">
        <v>1571</v>
      </c>
      <c r="H52" s="114">
        <v>1601</v>
      </c>
      <c r="I52" s="140">
        <v>1533</v>
      </c>
      <c r="J52" s="115">
        <v>18</v>
      </c>
      <c r="K52" s="116">
        <v>1.1741682974559686</v>
      </c>
    </row>
    <row r="53" spans="1:11" ht="14.1" customHeight="1" x14ac:dyDescent="0.2">
      <c r="A53" s="306" t="s">
        <v>277</v>
      </c>
      <c r="B53" s="307" t="s">
        <v>278</v>
      </c>
      <c r="C53" s="308"/>
      <c r="D53" s="113">
        <v>1.8806127839408346</v>
      </c>
      <c r="E53" s="115">
        <v>178</v>
      </c>
      <c r="F53" s="114">
        <v>191</v>
      </c>
      <c r="G53" s="114">
        <v>187</v>
      </c>
      <c r="H53" s="114">
        <v>190</v>
      </c>
      <c r="I53" s="140">
        <v>196</v>
      </c>
      <c r="J53" s="115">
        <v>-18</v>
      </c>
      <c r="K53" s="116">
        <v>-9.183673469387756</v>
      </c>
    </row>
    <row r="54" spans="1:11" ht="14.1" customHeight="1" x14ac:dyDescent="0.2">
      <c r="A54" s="306" t="s">
        <v>279</v>
      </c>
      <c r="B54" s="307" t="s">
        <v>280</v>
      </c>
      <c r="C54" s="308"/>
      <c r="D54" s="113">
        <v>13.935552033808769</v>
      </c>
      <c r="E54" s="115">
        <v>1319</v>
      </c>
      <c r="F54" s="114">
        <v>1325</v>
      </c>
      <c r="G54" s="114">
        <v>1324</v>
      </c>
      <c r="H54" s="114">
        <v>1355</v>
      </c>
      <c r="I54" s="140">
        <v>1279</v>
      </c>
      <c r="J54" s="115">
        <v>40</v>
      </c>
      <c r="K54" s="116">
        <v>3.1274433150899141</v>
      </c>
    </row>
    <row r="55" spans="1:11" ht="14.1" customHeight="1" x14ac:dyDescent="0.2">
      <c r="A55" s="306">
        <v>72</v>
      </c>
      <c r="B55" s="307" t="s">
        <v>281</v>
      </c>
      <c r="C55" s="308"/>
      <c r="D55" s="113">
        <v>1.5425250924458531</v>
      </c>
      <c r="E55" s="115">
        <v>146</v>
      </c>
      <c r="F55" s="114">
        <v>140</v>
      </c>
      <c r="G55" s="114">
        <v>138</v>
      </c>
      <c r="H55" s="114">
        <v>146</v>
      </c>
      <c r="I55" s="140">
        <v>155</v>
      </c>
      <c r="J55" s="115">
        <v>-9</v>
      </c>
      <c r="K55" s="116">
        <v>-5.806451612903226</v>
      </c>
    </row>
    <row r="56" spans="1:11" ht="14.1" customHeight="1" x14ac:dyDescent="0.2">
      <c r="A56" s="306" t="s">
        <v>282</v>
      </c>
      <c r="B56" s="307" t="s">
        <v>283</v>
      </c>
      <c r="C56" s="308"/>
      <c r="D56" s="113">
        <v>9.5087163232963554E-2</v>
      </c>
      <c r="E56" s="115">
        <v>9</v>
      </c>
      <c r="F56" s="114">
        <v>9</v>
      </c>
      <c r="G56" s="114">
        <v>8</v>
      </c>
      <c r="H56" s="114">
        <v>11</v>
      </c>
      <c r="I56" s="140">
        <v>12</v>
      </c>
      <c r="J56" s="115">
        <v>-3</v>
      </c>
      <c r="K56" s="116">
        <v>-25</v>
      </c>
    </row>
    <row r="57" spans="1:11" ht="14.1" customHeight="1" x14ac:dyDescent="0.2">
      <c r="A57" s="306" t="s">
        <v>284</v>
      </c>
      <c r="B57" s="307" t="s">
        <v>285</v>
      </c>
      <c r="C57" s="308"/>
      <c r="D57" s="113">
        <v>1.1199154780771263</v>
      </c>
      <c r="E57" s="115">
        <v>106</v>
      </c>
      <c r="F57" s="114">
        <v>103</v>
      </c>
      <c r="G57" s="114">
        <v>100</v>
      </c>
      <c r="H57" s="114">
        <v>103</v>
      </c>
      <c r="I57" s="140">
        <v>109</v>
      </c>
      <c r="J57" s="115">
        <v>-3</v>
      </c>
      <c r="K57" s="116">
        <v>-2.7522935779816513</v>
      </c>
    </row>
    <row r="58" spans="1:11" ht="14.1" customHeight="1" x14ac:dyDescent="0.2">
      <c r="A58" s="306">
        <v>73</v>
      </c>
      <c r="B58" s="307" t="s">
        <v>286</v>
      </c>
      <c r="C58" s="308"/>
      <c r="D58" s="113">
        <v>0.59165346011621767</v>
      </c>
      <c r="E58" s="115">
        <v>56</v>
      </c>
      <c r="F58" s="114">
        <v>53</v>
      </c>
      <c r="G58" s="114">
        <v>52</v>
      </c>
      <c r="H58" s="114">
        <v>54</v>
      </c>
      <c r="I58" s="140">
        <v>57</v>
      </c>
      <c r="J58" s="115">
        <v>-1</v>
      </c>
      <c r="K58" s="116">
        <v>-1.7543859649122806</v>
      </c>
    </row>
    <row r="59" spans="1:11" ht="14.1" customHeight="1" x14ac:dyDescent="0.2">
      <c r="A59" s="306" t="s">
        <v>287</v>
      </c>
      <c r="B59" s="307" t="s">
        <v>288</v>
      </c>
      <c r="C59" s="308"/>
      <c r="D59" s="113">
        <v>0.43317485472794504</v>
      </c>
      <c r="E59" s="115">
        <v>41</v>
      </c>
      <c r="F59" s="114">
        <v>37</v>
      </c>
      <c r="G59" s="114">
        <v>38</v>
      </c>
      <c r="H59" s="114">
        <v>37</v>
      </c>
      <c r="I59" s="140">
        <v>39</v>
      </c>
      <c r="J59" s="115">
        <v>2</v>
      </c>
      <c r="K59" s="116">
        <v>5.1282051282051286</v>
      </c>
    </row>
    <row r="60" spans="1:11" ht="14.1" customHeight="1" x14ac:dyDescent="0.2">
      <c r="A60" s="306">
        <v>81</v>
      </c>
      <c r="B60" s="307" t="s">
        <v>289</v>
      </c>
      <c r="C60" s="308"/>
      <c r="D60" s="113">
        <v>4.5641838351822503</v>
      </c>
      <c r="E60" s="115">
        <v>432</v>
      </c>
      <c r="F60" s="114">
        <v>416</v>
      </c>
      <c r="G60" s="114">
        <v>410</v>
      </c>
      <c r="H60" s="114">
        <v>413</v>
      </c>
      <c r="I60" s="140">
        <v>414</v>
      </c>
      <c r="J60" s="115">
        <v>18</v>
      </c>
      <c r="K60" s="116">
        <v>4.3478260869565215</v>
      </c>
    </row>
    <row r="61" spans="1:11" ht="14.1" customHeight="1" x14ac:dyDescent="0.2">
      <c r="A61" s="306" t="s">
        <v>290</v>
      </c>
      <c r="B61" s="307" t="s">
        <v>291</v>
      </c>
      <c r="C61" s="308"/>
      <c r="D61" s="113">
        <v>1.2572636027469626</v>
      </c>
      <c r="E61" s="115">
        <v>119</v>
      </c>
      <c r="F61" s="114">
        <v>111</v>
      </c>
      <c r="G61" s="114">
        <v>109</v>
      </c>
      <c r="H61" s="114">
        <v>103</v>
      </c>
      <c r="I61" s="140">
        <v>102</v>
      </c>
      <c r="J61" s="115">
        <v>17</v>
      </c>
      <c r="K61" s="116">
        <v>16.666666666666668</v>
      </c>
    </row>
    <row r="62" spans="1:11" ht="14.1" customHeight="1" x14ac:dyDescent="0.2">
      <c r="A62" s="306" t="s">
        <v>292</v>
      </c>
      <c r="B62" s="307" t="s">
        <v>293</v>
      </c>
      <c r="C62" s="308"/>
      <c r="D62" s="113">
        <v>2.1975699947173797</v>
      </c>
      <c r="E62" s="115">
        <v>208</v>
      </c>
      <c r="F62" s="114">
        <v>203</v>
      </c>
      <c r="G62" s="114">
        <v>193</v>
      </c>
      <c r="H62" s="114">
        <v>193</v>
      </c>
      <c r="I62" s="140">
        <v>194</v>
      </c>
      <c r="J62" s="115">
        <v>14</v>
      </c>
      <c r="K62" s="116">
        <v>7.2164948453608249</v>
      </c>
    </row>
    <row r="63" spans="1:11" ht="14.1" customHeight="1" x14ac:dyDescent="0.2">
      <c r="A63" s="306"/>
      <c r="B63" s="307" t="s">
        <v>294</v>
      </c>
      <c r="C63" s="308"/>
      <c r="D63" s="113">
        <v>2.0390913893291072</v>
      </c>
      <c r="E63" s="115">
        <v>193</v>
      </c>
      <c r="F63" s="114">
        <v>188</v>
      </c>
      <c r="G63" s="114">
        <v>181</v>
      </c>
      <c r="H63" s="114">
        <v>181</v>
      </c>
      <c r="I63" s="140">
        <v>184</v>
      </c>
      <c r="J63" s="115">
        <v>9</v>
      </c>
      <c r="K63" s="116">
        <v>4.8913043478260869</v>
      </c>
    </row>
    <row r="64" spans="1:11" ht="14.1" customHeight="1" x14ac:dyDescent="0.2">
      <c r="A64" s="306" t="s">
        <v>295</v>
      </c>
      <c r="B64" s="307" t="s">
        <v>296</v>
      </c>
      <c r="C64" s="308"/>
      <c r="D64" s="113">
        <v>0.13734812466983623</v>
      </c>
      <c r="E64" s="115">
        <v>13</v>
      </c>
      <c r="F64" s="114">
        <v>13</v>
      </c>
      <c r="G64" s="114">
        <v>18</v>
      </c>
      <c r="H64" s="114">
        <v>19</v>
      </c>
      <c r="I64" s="140">
        <v>22</v>
      </c>
      <c r="J64" s="115">
        <v>-9</v>
      </c>
      <c r="K64" s="116">
        <v>-40.909090909090907</v>
      </c>
    </row>
    <row r="65" spans="1:11" ht="14.1" customHeight="1" x14ac:dyDescent="0.2">
      <c r="A65" s="306" t="s">
        <v>297</v>
      </c>
      <c r="B65" s="307" t="s">
        <v>298</v>
      </c>
      <c r="C65" s="308"/>
      <c r="D65" s="113">
        <v>0.6339144215530903</v>
      </c>
      <c r="E65" s="115">
        <v>60</v>
      </c>
      <c r="F65" s="114">
        <v>58</v>
      </c>
      <c r="G65" s="114">
        <v>58</v>
      </c>
      <c r="H65" s="114">
        <v>64</v>
      </c>
      <c r="I65" s="140">
        <v>62</v>
      </c>
      <c r="J65" s="115">
        <v>-2</v>
      </c>
      <c r="K65" s="116">
        <v>-3.225806451612903</v>
      </c>
    </row>
    <row r="66" spans="1:11" ht="14.1" customHeight="1" x14ac:dyDescent="0.2">
      <c r="A66" s="306">
        <v>82</v>
      </c>
      <c r="B66" s="307" t="s">
        <v>299</v>
      </c>
      <c r="C66" s="308"/>
      <c r="D66" s="113">
        <v>1.9862651875330164</v>
      </c>
      <c r="E66" s="115">
        <v>188</v>
      </c>
      <c r="F66" s="114">
        <v>241</v>
      </c>
      <c r="G66" s="114">
        <v>214</v>
      </c>
      <c r="H66" s="114">
        <v>201</v>
      </c>
      <c r="I66" s="140">
        <v>203</v>
      </c>
      <c r="J66" s="115">
        <v>-15</v>
      </c>
      <c r="K66" s="116">
        <v>-7.389162561576355</v>
      </c>
    </row>
    <row r="67" spans="1:11" ht="14.1" customHeight="1" x14ac:dyDescent="0.2">
      <c r="A67" s="306" t="s">
        <v>300</v>
      </c>
      <c r="B67" s="307" t="s">
        <v>301</v>
      </c>
      <c r="C67" s="308"/>
      <c r="D67" s="113">
        <v>1.1938721605916534</v>
      </c>
      <c r="E67" s="115">
        <v>113</v>
      </c>
      <c r="F67" s="114">
        <v>151</v>
      </c>
      <c r="G67" s="114">
        <v>128</v>
      </c>
      <c r="H67" s="114">
        <v>118</v>
      </c>
      <c r="I67" s="140">
        <v>121</v>
      </c>
      <c r="J67" s="115">
        <v>-8</v>
      </c>
      <c r="K67" s="116">
        <v>-6.6115702479338845</v>
      </c>
    </row>
    <row r="68" spans="1:11" ht="14.1" customHeight="1" x14ac:dyDescent="0.2">
      <c r="A68" s="306" t="s">
        <v>302</v>
      </c>
      <c r="B68" s="307" t="s">
        <v>303</v>
      </c>
      <c r="C68" s="308"/>
      <c r="D68" s="113">
        <v>0.47543581616481773</v>
      </c>
      <c r="E68" s="115">
        <v>45</v>
      </c>
      <c r="F68" s="114">
        <v>57</v>
      </c>
      <c r="G68" s="114">
        <v>52</v>
      </c>
      <c r="H68" s="114">
        <v>50</v>
      </c>
      <c r="I68" s="140">
        <v>47</v>
      </c>
      <c r="J68" s="115">
        <v>-2</v>
      </c>
      <c r="K68" s="116">
        <v>-4.2553191489361701</v>
      </c>
    </row>
    <row r="69" spans="1:11" ht="14.1" customHeight="1" x14ac:dyDescent="0.2">
      <c r="A69" s="306">
        <v>83</v>
      </c>
      <c r="B69" s="307" t="s">
        <v>304</v>
      </c>
      <c r="C69" s="308"/>
      <c r="D69" s="113">
        <v>2.5990491283676702</v>
      </c>
      <c r="E69" s="115">
        <v>246</v>
      </c>
      <c r="F69" s="114">
        <v>268</v>
      </c>
      <c r="G69" s="114">
        <v>261</v>
      </c>
      <c r="H69" s="114">
        <v>196</v>
      </c>
      <c r="I69" s="140">
        <v>193</v>
      </c>
      <c r="J69" s="115">
        <v>53</v>
      </c>
      <c r="K69" s="116">
        <v>27.461139896373059</v>
      </c>
    </row>
    <row r="70" spans="1:11" ht="14.1" customHeight="1" x14ac:dyDescent="0.2">
      <c r="A70" s="306" t="s">
        <v>305</v>
      </c>
      <c r="B70" s="307" t="s">
        <v>306</v>
      </c>
      <c r="C70" s="308"/>
      <c r="D70" s="113">
        <v>1.9334389857369254</v>
      </c>
      <c r="E70" s="115">
        <v>183</v>
      </c>
      <c r="F70" s="114">
        <v>198</v>
      </c>
      <c r="G70" s="114">
        <v>190</v>
      </c>
      <c r="H70" s="114">
        <v>126</v>
      </c>
      <c r="I70" s="140">
        <v>123</v>
      </c>
      <c r="J70" s="115">
        <v>60</v>
      </c>
      <c r="K70" s="116">
        <v>48.780487804878049</v>
      </c>
    </row>
    <row r="71" spans="1:11" ht="14.1" customHeight="1" x14ac:dyDescent="0.2">
      <c r="A71" s="306"/>
      <c r="B71" s="307" t="s">
        <v>307</v>
      </c>
      <c r="C71" s="308"/>
      <c r="D71" s="113">
        <v>0.80295826730058106</v>
      </c>
      <c r="E71" s="115">
        <v>76</v>
      </c>
      <c r="F71" s="114">
        <v>126</v>
      </c>
      <c r="G71" s="114">
        <v>125</v>
      </c>
      <c r="H71" s="114">
        <v>64</v>
      </c>
      <c r="I71" s="140">
        <v>66</v>
      </c>
      <c r="J71" s="115">
        <v>10</v>
      </c>
      <c r="K71" s="116">
        <v>15.151515151515152</v>
      </c>
    </row>
    <row r="72" spans="1:11" ht="14.1" customHeight="1" x14ac:dyDescent="0.2">
      <c r="A72" s="306">
        <v>84</v>
      </c>
      <c r="B72" s="307" t="s">
        <v>308</v>
      </c>
      <c r="C72" s="308"/>
      <c r="D72" s="113">
        <v>0.80295826730058106</v>
      </c>
      <c r="E72" s="115">
        <v>76</v>
      </c>
      <c r="F72" s="114">
        <v>71</v>
      </c>
      <c r="G72" s="114">
        <v>73</v>
      </c>
      <c r="H72" s="114">
        <v>74</v>
      </c>
      <c r="I72" s="140">
        <v>74</v>
      </c>
      <c r="J72" s="115">
        <v>2</v>
      </c>
      <c r="K72" s="116">
        <v>2.7027027027027026</v>
      </c>
    </row>
    <row r="73" spans="1:11" ht="14.1" customHeight="1" x14ac:dyDescent="0.2">
      <c r="A73" s="306" t="s">
        <v>309</v>
      </c>
      <c r="B73" s="307" t="s">
        <v>310</v>
      </c>
      <c r="C73" s="308"/>
      <c r="D73" s="113">
        <v>8.4521922873745381E-2</v>
      </c>
      <c r="E73" s="115">
        <v>8</v>
      </c>
      <c r="F73" s="114">
        <v>7</v>
      </c>
      <c r="G73" s="114">
        <v>6</v>
      </c>
      <c r="H73" s="114">
        <v>4</v>
      </c>
      <c r="I73" s="140">
        <v>5</v>
      </c>
      <c r="J73" s="115">
        <v>3</v>
      </c>
      <c r="K73" s="116">
        <v>60</v>
      </c>
    </row>
    <row r="74" spans="1:11" ht="14.1" customHeight="1" x14ac:dyDescent="0.2">
      <c r="A74" s="306" t="s">
        <v>311</v>
      </c>
      <c r="B74" s="307" t="s">
        <v>312</v>
      </c>
      <c r="C74" s="308"/>
      <c r="D74" s="113">
        <v>5.2826201796090863E-2</v>
      </c>
      <c r="E74" s="115">
        <v>5</v>
      </c>
      <c r="F74" s="114">
        <v>4</v>
      </c>
      <c r="G74" s="114">
        <v>4</v>
      </c>
      <c r="H74" s="114">
        <v>5</v>
      </c>
      <c r="I74" s="140">
        <v>4</v>
      </c>
      <c r="J74" s="115">
        <v>1</v>
      </c>
      <c r="K74" s="116">
        <v>25</v>
      </c>
    </row>
    <row r="75" spans="1:11" ht="14.1" customHeight="1" x14ac:dyDescent="0.2">
      <c r="A75" s="306" t="s">
        <v>313</v>
      </c>
      <c r="B75" s="307" t="s">
        <v>314</v>
      </c>
      <c r="C75" s="308"/>
      <c r="D75" s="113">
        <v>9.5087163232963554E-2</v>
      </c>
      <c r="E75" s="115">
        <v>9</v>
      </c>
      <c r="F75" s="114">
        <v>8</v>
      </c>
      <c r="G75" s="114">
        <v>8</v>
      </c>
      <c r="H75" s="114">
        <v>9</v>
      </c>
      <c r="I75" s="140">
        <v>10</v>
      </c>
      <c r="J75" s="115">
        <v>-1</v>
      </c>
      <c r="K75" s="116">
        <v>-10</v>
      </c>
    </row>
    <row r="76" spans="1:11" ht="14.1" customHeight="1" x14ac:dyDescent="0.2">
      <c r="A76" s="306">
        <v>91</v>
      </c>
      <c r="B76" s="307" t="s">
        <v>315</v>
      </c>
      <c r="C76" s="308"/>
      <c r="D76" s="113">
        <v>3.1695721077654518E-2</v>
      </c>
      <c r="E76" s="115">
        <v>3</v>
      </c>
      <c r="F76" s="114" t="s">
        <v>513</v>
      </c>
      <c r="G76" s="114" t="s">
        <v>513</v>
      </c>
      <c r="H76" s="114">
        <v>3</v>
      </c>
      <c r="I76" s="140">
        <v>3</v>
      </c>
      <c r="J76" s="115">
        <v>0</v>
      </c>
      <c r="K76" s="116">
        <v>0</v>
      </c>
    </row>
    <row r="77" spans="1:11" ht="14.1" customHeight="1" x14ac:dyDescent="0.2">
      <c r="A77" s="306">
        <v>92</v>
      </c>
      <c r="B77" s="307" t="s">
        <v>316</v>
      </c>
      <c r="C77" s="308"/>
      <c r="D77" s="113">
        <v>0.28526148969889065</v>
      </c>
      <c r="E77" s="115">
        <v>27</v>
      </c>
      <c r="F77" s="114">
        <v>23</v>
      </c>
      <c r="G77" s="114">
        <v>25</v>
      </c>
      <c r="H77" s="114">
        <v>20</v>
      </c>
      <c r="I77" s="140">
        <v>16</v>
      </c>
      <c r="J77" s="115">
        <v>11</v>
      </c>
      <c r="K77" s="116">
        <v>68.75</v>
      </c>
    </row>
    <row r="78" spans="1:11" ht="14.1" customHeight="1" x14ac:dyDescent="0.2">
      <c r="A78" s="306">
        <v>93</v>
      </c>
      <c r="B78" s="307" t="s">
        <v>317</v>
      </c>
      <c r="C78" s="308"/>
      <c r="D78" s="113">
        <v>9.5087163232963554E-2</v>
      </c>
      <c r="E78" s="115">
        <v>9</v>
      </c>
      <c r="F78" s="114">
        <v>10</v>
      </c>
      <c r="G78" s="114">
        <v>9</v>
      </c>
      <c r="H78" s="114">
        <v>11</v>
      </c>
      <c r="I78" s="140">
        <v>11</v>
      </c>
      <c r="J78" s="115">
        <v>-2</v>
      </c>
      <c r="K78" s="116">
        <v>-18.181818181818183</v>
      </c>
    </row>
    <row r="79" spans="1:11" ht="14.1" customHeight="1" x14ac:dyDescent="0.2">
      <c r="A79" s="306">
        <v>94</v>
      </c>
      <c r="B79" s="307" t="s">
        <v>318</v>
      </c>
      <c r="C79" s="308"/>
      <c r="D79" s="113">
        <v>0.39091389329107235</v>
      </c>
      <c r="E79" s="115">
        <v>37</v>
      </c>
      <c r="F79" s="114">
        <v>44</v>
      </c>
      <c r="G79" s="114">
        <v>47</v>
      </c>
      <c r="H79" s="114">
        <v>50</v>
      </c>
      <c r="I79" s="140">
        <v>49</v>
      </c>
      <c r="J79" s="115">
        <v>-12</v>
      </c>
      <c r="K79" s="116">
        <v>-24.489795918367346</v>
      </c>
    </row>
    <row r="80" spans="1:11" ht="14.1" customHeight="1" x14ac:dyDescent="0.2">
      <c r="A80" s="306" t="s">
        <v>319</v>
      </c>
      <c r="B80" s="307" t="s">
        <v>320</v>
      </c>
      <c r="C80" s="308"/>
      <c r="D80" s="113">
        <v>0</v>
      </c>
      <c r="E80" s="115">
        <v>0</v>
      </c>
      <c r="F80" s="114">
        <v>0</v>
      </c>
      <c r="G80" s="114">
        <v>0</v>
      </c>
      <c r="H80" s="114">
        <v>0</v>
      </c>
      <c r="I80" s="140">
        <v>0</v>
      </c>
      <c r="J80" s="115">
        <v>0</v>
      </c>
      <c r="K80" s="116">
        <v>0</v>
      </c>
    </row>
    <row r="81" spans="1:11" ht="14.1" customHeight="1" x14ac:dyDescent="0.2">
      <c r="A81" s="310" t="s">
        <v>321</v>
      </c>
      <c r="B81" s="311" t="s">
        <v>333</v>
      </c>
      <c r="C81" s="312"/>
      <c r="D81" s="125">
        <v>4.1204437400950873</v>
      </c>
      <c r="E81" s="143">
        <v>390</v>
      </c>
      <c r="F81" s="144">
        <v>413</v>
      </c>
      <c r="G81" s="144">
        <v>388</v>
      </c>
      <c r="H81" s="144">
        <v>399</v>
      </c>
      <c r="I81" s="145">
        <v>383</v>
      </c>
      <c r="J81" s="143">
        <v>7</v>
      </c>
      <c r="K81" s="146">
        <v>1.8276762402088773</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18" t="s">
        <v>323</v>
      </c>
      <c r="B85" s="618"/>
      <c r="C85" s="618"/>
      <c r="D85" s="618"/>
      <c r="E85" s="618"/>
      <c r="F85" s="618"/>
      <c r="G85" s="618"/>
      <c r="H85" s="618"/>
      <c r="I85" s="618"/>
      <c r="J85" s="618"/>
      <c r="K85" s="618"/>
    </row>
    <row r="86" spans="1:11" ht="18" customHeight="1" x14ac:dyDescent="0.2">
      <c r="A86" s="618"/>
      <c r="B86" s="618"/>
      <c r="C86" s="618"/>
      <c r="D86" s="618"/>
      <c r="E86" s="618"/>
      <c r="F86" s="618"/>
      <c r="G86" s="618"/>
      <c r="H86" s="618"/>
      <c r="I86" s="618"/>
      <c r="J86" s="618"/>
      <c r="K86" s="618"/>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heetViews>
  <sheetFormatPr baseColWidth="10" defaultColWidth="7.75" defaultRowHeight="15.95" customHeight="1" x14ac:dyDescent="0.2"/>
  <cols>
    <col min="1" max="1" width="3.625" style="402" customWidth="1"/>
    <col min="2" max="2" width="3.125" style="403" customWidth="1"/>
    <col min="3" max="3" width="3.25" style="402" customWidth="1"/>
    <col min="4" max="4" width="5.625" style="403" customWidth="1"/>
    <col min="5" max="5" width="15.5" style="403" customWidth="1"/>
    <col min="6" max="11" width="8.5" style="404" customWidth="1"/>
    <col min="12" max="12" width="7.625" style="405"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32" t="s">
        <v>334</v>
      </c>
      <c r="B3" s="632"/>
      <c r="C3" s="632"/>
      <c r="D3" s="632"/>
      <c r="E3" s="632"/>
      <c r="F3" s="632"/>
      <c r="G3" s="632"/>
      <c r="H3" s="632"/>
      <c r="I3" s="632"/>
      <c r="J3" s="632"/>
      <c r="K3" s="632"/>
      <c r="L3" s="63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33" t="s">
        <v>335</v>
      </c>
      <c r="B5" s="633"/>
      <c r="C5" s="633"/>
      <c r="D5" s="633"/>
      <c r="E5" s="336"/>
      <c r="F5" s="336"/>
      <c r="G5" s="336"/>
      <c r="H5" s="336"/>
      <c r="I5" s="337"/>
      <c r="J5" s="337"/>
      <c r="K5" s="336"/>
      <c r="L5" s="336"/>
    </row>
    <row r="6" spans="1:17" s="94" customFormat="1" ht="11.25" customHeight="1" x14ac:dyDescent="0.2">
      <c r="A6" s="338"/>
      <c r="B6" s="338"/>
      <c r="C6" s="338"/>
      <c r="D6" s="338"/>
      <c r="E6" s="336"/>
      <c r="F6" s="336"/>
      <c r="G6" s="336"/>
      <c r="H6" s="336"/>
      <c r="I6" s="337"/>
      <c r="J6" s="337"/>
      <c r="K6" s="336"/>
      <c r="L6" s="336"/>
    </row>
    <row r="7" spans="1:17" s="91" customFormat="1" ht="12" customHeight="1" x14ac:dyDescent="0.2">
      <c r="A7" s="634" t="s">
        <v>336</v>
      </c>
      <c r="B7" s="634"/>
      <c r="C7" s="634"/>
      <c r="D7" s="634"/>
      <c r="E7" s="634"/>
      <c r="F7" s="637" t="s">
        <v>104</v>
      </c>
      <c r="G7" s="638"/>
      <c r="H7" s="638"/>
      <c r="I7" s="638"/>
      <c r="J7" s="638"/>
      <c r="K7" s="638"/>
      <c r="L7" s="639"/>
      <c r="M7" s="96"/>
      <c r="N7" s="96"/>
      <c r="O7" s="96"/>
      <c r="P7" s="96"/>
      <c r="Q7" s="96"/>
    </row>
    <row r="8" spans="1:17" ht="21.75" customHeight="1" x14ac:dyDescent="0.2">
      <c r="A8" s="634"/>
      <c r="B8" s="634"/>
      <c r="C8" s="634"/>
      <c r="D8" s="634"/>
      <c r="E8" s="634"/>
      <c r="F8" s="640" t="s">
        <v>335</v>
      </c>
      <c r="G8" s="640" t="s">
        <v>337</v>
      </c>
      <c r="H8" s="640" t="s">
        <v>338</v>
      </c>
      <c r="I8" s="640" t="s">
        <v>339</v>
      </c>
      <c r="J8" s="640" t="s">
        <v>340</v>
      </c>
      <c r="K8" s="642" t="s">
        <v>341</v>
      </c>
      <c r="L8" s="643"/>
    </row>
    <row r="9" spans="1:17" ht="12" customHeight="1" x14ac:dyDescent="0.2">
      <c r="A9" s="634"/>
      <c r="B9" s="634"/>
      <c r="C9" s="634"/>
      <c r="D9" s="634"/>
      <c r="E9" s="634"/>
      <c r="F9" s="641"/>
      <c r="G9" s="641"/>
      <c r="H9" s="641"/>
      <c r="I9" s="641"/>
      <c r="J9" s="641"/>
      <c r="K9" s="339" t="s">
        <v>102</v>
      </c>
      <c r="L9" s="340" t="s">
        <v>342</v>
      </c>
    </row>
    <row r="10" spans="1:17" ht="12" customHeight="1" x14ac:dyDescent="0.2">
      <c r="A10" s="635"/>
      <c r="B10" s="635"/>
      <c r="C10" s="635"/>
      <c r="D10" s="635"/>
      <c r="E10" s="636"/>
      <c r="F10" s="341">
        <v>1</v>
      </c>
      <c r="G10" s="342">
        <v>2</v>
      </c>
      <c r="H10" s="342">
        <v>3</v>
      </c>
      <c r="I10" s="342">
        <v>4</v>
      </c>
      <c r="J10" s="342">
        <v>5</v>
      </c>
      <c r="K10" s="342">
        <v>6</v>
      </c>
      <c r="L10" s="342">
        <v>7</v>
      </c>
      <c r="M10" s="101"/>
    </row>
    <row r="11" spans="1:17" s="110" customFormat="1" ht="27.75" customHeight="1" x14ac:dyDescent="0.2">
      <c r="A11" s="620" t="s">
        <v>343</v>
      </c>
      <c r="B11" s="621"/>
      <c r="C11" s="621"/>
      <c r="D11" s="621"/>
      <c r="E11" s="622"/>
      <c r="F11" s="343"/>
      <c r="G11" s="343"/>
      <c r="H11" s="343"/>
      <c r="I11" s="343"/>
      <c r="J11" s="344"/>
      <c r="K11" s="343"/>
      <c r="L11" s="344"/>
    </row>
    <row r="12" spans="1:17" s="110" customFormat="1" ht="15.75" customHeight="1" x14ac:dyDescent="0.2">
      <c r="A12" s="345" t="s">
        <v>104</v>
      </c>
      <c r="B12" s="346"/>
      <c r="C12" s="347"/>
      <c r="D12" s="347"/>
      <c r="E12" s="348"/>
      <c r="F12" s="536">
        <v>4739</v>
      </c>
      <c r="G12" s="536">
        <v>5002</v>
      </c>
      <c r="H12" s="536">
        <v>4985</v>
      </c>
      <c r="I12" s="536">
        <v>4123</v>
      </c>
      <c r="J12" s="537">
        <v>4900</v>
      </c>
      <c r="K12" s="538">
        <v>-161</v>
      </c>
      <c r="L12" s="349">
        <v>-3.2857142857142856</v>
      </c>
    </row>
    <row r="13" spans="1:17" s="110" customFormat="1" ht="15" customHeight="1" x14ac:dyDescent="0.2">
      <c r="A13" s="350" t="s">
        <v>344</v>
      </c>
      <c r="B13" s="351" t="s">
        <v>345</v>
      </c>
      <c r="C13" s="347"/>
      <c r="D13" s="347"/>
      <c r="E13" s="348"/>
      <c r="F13" s="536">
        <v>2542</v>
      </c>
      <c r="G13" s="536">
        <v>2134</v>
      </c>
      <c r="H13" s="536">
        <v>2931</v>
      </c>
      <c r="I13" s="536">
        <v>2334</v>
      </c>
      <c r="J13" s="537">
        <v>2941</v>
      </c>
      <c r="K13" s="538">
        <v>-399</v>
      </c>
      <c r="L13" s="349">
        <v>-13.566814008840531</v>
      </c>
    </row>
    <row r="14" spans="1:17" s="110" customFormat="1" ht="22.5" customHeight="1" x14ac:dyDescent="0.2">
      <c r="A14" s="350"/>
      <c r="B14" s="351" t="s">
        <v>346</v>
      </c>
      <c r="C14" s="347"/>
      <c r="D14" s="347"/>
      <c r="E14" s="348"/>
      <c r="F14" s="536">
        <v>2197</v>
      </c>
      <c r="G14" s="536">
        <v>2868</v>
      </c>
      <c r="H14" s="536">
        <v>2054</v>
      </c>
      <c r="I14" s="536">
        <v>1789</v>
      </c>
      <c r="J14" s="537">
        <v>1959</v>
      </c>
      <c r="K14" s="538">
        <v>238</v>
      </c>
      <c r="L14" s="349">
        <v>12.149055640632977</v>
      </c>
    </row>
    <row r="15" spans="1:17" s="110" customFormat="1" ht="15" customHeight="1" x14ac:dyDescent="0.2">
      <c r="A15" s="350" t="s">
        <v>347</v>
      </c>
      <c r="B15" s="351" t="s">
        <v>108</v>
      </c>
      <c r="C15" s="347"/>
      <c r="D15" s="347"/>
      <c r="E15" s="348"/>
      <c r="F15" s="536">
        <v>670</v>
      </c>
      <c r="G15" s="536">
        <v>789</v>
      </c>
      <c r="H15" s="536">
        <v>1515</v>
      </c>
      <c r="I15" s="536">
        <v>744</v>
      </c>
      <c r="J15" s="537">
        <v>700</v>
      </c>
      <c r="K15" s="538">
        <v>-30</v>
      </c>
      <c r="L15" s="349">
        <v>-4.2857142857142856</v>
      </c>
    </row>
    <row r="16" spans="1:17" s="110" customFormat="1" ht="15" customHeight="1" x14ac:dyDescent="0.2">
      <c r="A16" s="350"/>
      <c r="B16" s="351" t="s">
        <v>109</v>
      </c>
      <c r="C16" s="347"/>
      <c r="D16" s="347"/>
      <c r="E16" s="348"/>
      <c r="F16" s="536">
        <v>3375</v>
      </c>
      <c r="G16" s="536">
        <v>3359</v>
      </c>
      <c r="H16" s="536">
        <v>2996</v>
      </c>
      <c r="I16" s="536">
        <v>2942</v>
      </c>
      <c r="J16" s="537">
        <v>3545</v>
      </c>
      <c r="K16" s="538">
        <v>-170</v>
      </c>
      <c r="L16" s="349">
        <v>-4.795486600846262</v>
      </c>
    </row>
    <row r="17" spans="1:12" s="110" customFormat="1" ht="15" customHeight="1" x14ac:dyDescent="0.2">
      <c r="A17" s="350"/>
      <c r="B17" s="351" t="s">
        <v>110</v>
      </c>
      <c r="C17" s="347"/>
      <c r="D17" s="347"/>
      <c r="E17" s="348"/>
      <c r="F17" s="536">
        <v>638</v>
      </c>
      <c r="G17" s="536">
        <v>792</v>
      </c>
      <c r="H17" s="536">
        <v>415</v>
      </c>
      <c r="I17" s="536">
        <v>390</v>
      </c>
      <c r="J17" s="537">
        <v>580</v>
      </c>
      <c r="K17" s="538">
        <v>58</v>
      </c>
      <c r="L17" s="349">
        <v>10</v>
      </c>
    </row>
    <row r="18" spans="1:12" s="110" customFormat="1" ht="15" customHeight="1" x14ac:dyDescent="0.2">
      <c r="A18" s="350"/>
      <c r="B18" s="351" t="s">
        <v>111</v>
      </c>
      <c r="C18" s="347"/>
      <c r="D18" s="347"/>
      <c r="E18" s="348"/>
      <c r="F18" s="536">
        <v>56</v>
      </c>
      <c r="G18" s="536">
        <v>62</v>
      </c>
      <c r="H18" s="536">
        <v>59</v>
      </c>
      <c r="I18" s="536">
        <v>47</v>
      </c>
      <c r="J18" s="537">
        <v>75</v>
      </c>
      <c r="K18" s="538">
        <v>-19</v>
      </c>
      <c r="L18" s="349">
        <v>-25.333333333333332</v>
      </c>
    </row>
    <row r="19" spans="1:12" s="110" customFormat="1" ht="15" customHeight="1" x14ac:dyDescent="0.2">
      <c r="A19" s="118" t="s">
        <v>113</v>
      </c>
      <c r="B19" s="119" t="s">
        <v>181</v>
      </c>
      <c r="C19" s="347"/>
      <c r="D19" s="347"/>
      <c r="E19" s="348"/>
      <c r="F19" s="536">
        <v>2738</v>
      </c>
      <c r="G19" s="536">
        <v>2292</v>
      </c>
      <c r="H19" s="536">
        <v>3333</v>
      </c>
      <c r="I19" s="536">
        <v>2590</v>
      </c>
      <c r="J19" s="537">
        <v>3239</v>
      </c>
      <c r="K19" s="538">
        <v>-501</v>
      </c>
      <c r="L19" s="349">
        <v>-15.467736955850571</v>
      </c>
    </row>
    <row r="20" spans="1:12" s="110" customFormat="1" ht="15" customHeight="1" x14ac:dyDescent="0.2">
      <c r="A20" s="118"/>
      <c r="B20" s="119" t="s">
        <v>182</v>
      </c>
      <c r="C20" s="347"/>
      <c r="D20" s="347"/>
      <c r="E20" s="348"/>
      <c r="F20" s="536">
        <v>2001</v>
      </c>
      <c r="G20" s="536">
        <v>2710</v>
      </c>
      <c r="H20" s="536">
        <v>1652</v>
      </c>
      <c r="I20" s="536">
        <v>1533</v>
      </c>
      <c r="J20" s="537">
        <v>1661</v>
      </c>
      <c r="K20" s="538">
        <v>340</v>
      </c>
      <c r="L20" s="349">
        <v>20.469596628537026</v>
      </c>
    </row>
    <row r="21" spans="1:12" s="110" customFormat="1" ht="15" customHeight="1" x14ac:dyDescent="0.2">
      <c r="A21" s="118" t="s">
        <v>113</v>
      </c>
      <c r="B21" s="119" t="s">
        <v>116</v>
      </c>
      <c r="C21" s="347"/>
      <c r="D21" s="347"/>
      <c r="E21" s="348"/>
      <c r="F21" s="536">
        <v>4038</v>
      </c>
      <c r="G21" s="536">
        <v>4359</v>
      </c>
      <c r="H21" s="536">
        <v>4242</v>
      </c>
      <c r="I21" s="536">
        <v>3451</v>
      </c>
      <c r="J21" s="537">
        <v>4123</v>
      </c>
      <c r="K21" s="538">
        <v>-85</v>
      </c>
      <c r="L21" s="349">
        <v>-2.0616056269706524</v>
      </c>
    </row>
    <row r="22" spans="1:12" s="110" customFormat="1" ht="15" customHeight="1" x14ac:dyDescent="0.2">
      <c r="A22" s="118"/>
      <c r="B22" s="119" t="s">
        <v>117</v>
      </c>
      <c r="C22" s="347"/>
      <c r="D22" s="347"/>
      <c r="E22" s="348"/>
      <c r="F22" s="536">
        <v>693</v>
      </c>
      <c r="G22" s="536">
        <v>640</v>
      </c>
      <c r="H22" s="536">
        <v>739</v>
      </c>
      <c r="I22" s="536">
        <v>666</v>
      </c>
      <c r="J22" s="537">
        <v>765</v>
      </c>
      <c r="K22" s="538">
        <v>-72</v>
      </c>
      <c r="L22" s="349">
        <v>-9.4117647058823533</v>
      </c>
    </row>
    <row r="23" spans="1:12" s="110" customFormat="1" ht="15" customHeight="1" x14ac:dyDescent="0.2">
      <c r="A23" s="352" t="s">
        <v>347</v>
      </c>
      <c r="B23" s="353" t="s">
        <v>193</v>
      </c>
      <c r="C23" s="354"/>
      <c r="D23" s="354"/>
      <c r="E23" s="355"/>
      <c r="F23" s="539">
        <v>82</v>
      </c>
      <c r="G23" s="539">
        <v>244</v>
      </c>
      <c r="H23" s="539">
        <v>694</v>
      </c>
      <c r="I23" s="539">
        <v>71</v>
      </c>
      <c r="J23" s="540">
        <v>65</v>
      </c>
      <c r="K23" s="541">
        <v>17</v>
      </c>
      <c r="L23" s="356">
        <v>26.153846153846153</v>
      </c>
    </row>
    <row r="24" spans="1:12" s="110" customFormat="1" ht="15" customHeight="1" x14ac:dyDescent="0.2">
      <c r="A24" s="623" t="s">
        <v>348</v>
      </c>
      <c r="B24" s="624"/>
      <c r="C24" s="624"/>
      <c r="D24" s="624"/>
      <c r="E24" s="625"/>
      <c r="F24" s="357"/>
      <c r="G24" s="357"/>
      <c r="H24" s="357"/>
      <c r="I24" s="357"/>
      <c r="J24" s="357"/>
      <c r="K24" s="358"/>
      <c r="L24" s="359"/>
    </row>
    <row r="25" spans="1:12" s="110" customFormat="1" ht="15" customHeight="1" x14ac:dyDescent="0.2">
      <c r="A25" s="360" t="s">
        <v>104</v>
      </c>
      <c r="B25" s="361"/>
      <c r="C25" s="362"/>
      <c r="D25" s="362"/>
      <c r="E25" s="363"/>
      <c r="F25" s="542">
        <v>30.5</v>
      </c>
      <c r="G25" s="542">
        <v>39.6</v>
      </c>
      <c r="H25" s="542">
        <v>35</v>
      </c>
      <c r="I25" s="542">
        <v>34.799999999999997</v>
      </c>
      <c r="J25" s="542">
        <v>31.1</v>
      </c>
      <c r="K25" s="543" t="s">
        <v>349</v>
      </c>
      <c r="L25" s="364">
        <v>-0.60000000000000142</v>
      </c>
    </row>
    <row r="26" spans="1:12" s="110" customFormat="1" ht="15" customHeight="1" x14ac:dyDescent="0.2">
      <c r="A26" s="365" t="s">
        <v>105</v>
      </c>
      <c r="B26" s="366" t="s">
        <v>345</v>
      </c>
      <c r="C26" s="362"/>
      <c r="D26" s="362"/>
      <c r="E26" s="363"/>
      <c r="F26" s="542">
        <v>27.3</v>
      </c>
      <c r="G26" s="542">
        <v>37.9</v>
      </c>
      <c r="H26" s="542">
        <v>33.6</v>
      </c>
      <c r="I26" s="542">
        <v>32.799999999999997</v>
      </c>
      <c r="J26" s="544">
        <v>29.1</v>
      </c>
      <c r="K26" s="543" t="s">
        <v>349</v>
      </c>
      <c r="L26" s="364">
        <v>-1.8000000000000007</v>
      </c>
    </row>
    <row r="27" spans="1:12" s="110" customFormat="1" ht="15" customHeight="1" x14ac:dyDescent="0.2">
      <c r="A27" s="365"/>
      <c r="B27" s="366" t="s">
        <v>346</v>
      </c>
      <c r="C27" s="362"/>
      <c r="D27" s="362"/>
      <c r="E27" s="363"/>
      <c r="F27" s="542">
        <v>34.200000000000003</v>
      </c>
      <c r="G27" s="542">
        <v>41</v>
      </c>
      <c r="H27" s="542">
        <v>36.9</v>
      </c>
      <c r="I27" s="542">
        <v>37.6</v>
      </c>
      <c r="J27" s="542">
        <v>34.200000000000003</v>
      </c>
      <c r="K27" s="543" t="s">
        <v>349</v>
      </c>
      <c r="L27" s="364">
        <v>0</v>
      </c>
    </row>
    <row r="28" spans="1:12" s="110" customFormat="1" ht="15" customHeight="1" x14ac:dyDescent="0.2">
      <c r="A28" s="365" t="s">
        <v>113</v>
      </c>
      <c r="B28" s="366" t="s">
        <v>108</v>
      </c>
      <c r="C28" s="362"/>
      <c r="D28" s="362"/>
      <c r="E28" s="363"/>
      <c r="F28" s="542">
        <v>41.4</v>
      </c>
      <c r="G28" s="542">
        <v>49</v>
      </c>
      <c r="H28" s="542">
        <v>46.4</v>
      </c>
      <c r="I28" s="542">
        <v>45.7</v>
      </c>
      <c r="J28" s="542">
        <v>43.3</v>
      </c>
      <c r="K28" s="543" t="s">
        <v>349</v>
      </c>
      <c r="L28" s="364">
        <v>-1.8999999999999986</v>
      </c>
    </row>
    <row r="29" spans="1:12" s="110" customFormat="1" ht="11.25" x14ac:dyDescent="0.2">
      <c r="A29" s="365"/>
      <c r="B29" s="366" t="s">
        <v>109</v>
      </c>
      <c r="C29" s="362"/>
      <c r="D29" s="362"/>
      <c r="E29" s="363"/>
      <c r="F29" s="542">
        <v>29.8</v>
      </c>
      <c r="G29" s="542">
        <v>39.700000000000003</v>
      </c>
      <c r="H29" s="542">
        <v>33.200000000000003</v>
      </c>
      <c r="I29" s="542">
        <v>32.700000000000003</v>
      </c>
      <c r="J29" s="544">
        <v>29.6</v>
      </c>
      <c r="K29" s="543" t="s">
        <v>349</v>
      </c>
      <c r="L29" s="364">
        <v>0.19999999999999929</v>
      </c>
    </row>
    <row r="30" spans="1:12" s="110" customFormat="1" ht="15" customHeight="1" x14ac:dyDescent="0.2">
      <c r="A30" s="365"/>
      <c r="B30" s="366" t="s">
        <v>110</v>
      </c>
      <c r="C30" s="362"/>
      <c r="D30" s="362"/>
      <c r="E30" s="363"/>
      <c r="F30" s="542">
        <v>24.7</v>
      </c>
      <c r="G30" s="542">
        <v>33.299999999999997</v>
      </c>
      <c r="H30" s="542">
        <v>24.9</v>
      </c>
      <c r="I30" s="542">
        <v>29.6</v>
      </c>
      <c r="J30" s="542">
        <v>26.2</v>
      </c>
      <c r="K30" s="543" t="s">
        <v>349</v>
      </c>
      <c r="L30" s="364">
        <v>-1.5</v>
      </c>
    </row>
    <row r="31" spans="1:12" s="110" customFormat="1" ht="15" customHeight="1" x14ac:dyDescent="0.2">
      <c r="A31" s="365"/>
      <c r="B31" s="366" t="s">
        <v>111</v>
      </c>
      <c r="C31" s="362"/>
      <c r="D31" s="362"/>
      <c r="E31" s="363"/>
      <c r="F31" s="542">
        <v>28.6</v>
      </c>
      <c r="G31" s="542">
        <v>37.1</v>
      </c>
      <c r="H31" s="542">
        <v>48.3</v>
      </c>
      <c r="I31" s="542">
        <v>56.5</v>
      </c>
      <c r="J31" s="542">
        <v>34.700000000000003</v>
      </c>
      <c r="K31" s="543" t="s">
        <v>349</v>
      </c>
      <c r="L31" s="364">
        <v>-6.1000000000000014</v>
      </c>
    </row>
    <row r="32" spans="1:12" s="110" customFormat="1" ht="15" customHeight="1" x14ac:dyDescent="0.2">
      <c r="A32" s="367" t="s">
        <v>113</v>
      </c>
      <c r="B32" s="368" t="s">
        <v>181</v>
      </c>
      <c r="C32" s="362"/>
      <c r="D32" s="362"/>
      <c r="E32" s="363"/>
      <c r="F32" s="542">
        <v>27.1</v>
      </c>
      <c r="G32" s="542">
        <v>33.9</v>
      </c>
      <c r="H32" s="542">
        <v>32.299999999999997</v>
      </c>
      <c r="I32" s="542">
        <v>32.299999999999997</v>
      </c>
      <c r="J32" s="544">
        <v>29</v>
      </c>
      <c r="K32" s="543" t="s">
        <v>349</v>
      </c>
      <c r="L32" s="364">
        <v>-1.8999999999999986</v>
      </c>
    </row>
    <row r="33" spans="1:12" s="110" customFormat="1" ht="15" customHeight="1" x14ac:dyDescent="0.2">
      <c r="A33" s="367"/>
      <c r="B33" s="368" t="s">
        <v>182</v>
      </c>
      <c r="C33" s="362"/>
      <c r="D33" s="362"/>
      <c r="E33" s="363"/>
      <c r="F33" s="542">
        <v>35.1</v>
      </c>
      <c r="G33" s="542">
        <v>44</v>
      </c>
      <c r="H33" s="542">
        <v>39.299999999999997</v>
      </c>
      <c r="I33" s="542">
        <v>39.1</v>
      </c>
      <c r="J33" s="542">
        <v>35.1</v>
      </c>
      <c r="K33" s="543" t="s">
        <v>349</v>
      </c>
      <c r="L33" s="364">
        <v>0</v>
      </c>
    </row>
    <row r="34" spans="1:12" s="369" customFormat="1" ht="15" customHeight="1" x14ac:dyDescent="0.2">
      <c r="A34" s="367" t="s">
        <v>113</v>
      </c>
      <c r="B34" s="368" t="s">
        <v>116</v>
      </c>
      <c r="C34" s="362"/>
      <c r="D34" s="362"/>
      <c r="E34" s="363"/>
      <c r="F34" s="542">
        <v>28.3</v>
      </c>
      <c r="G34" s="542">
        <v>38.1</v>
      </c>
      <c r="H34" s="542">
        <v>33.9</v>
      </c>
      <c r="I34" s="542">
        <v>33.5</v>
      </c>
      <c r="J34" s="542">
        <v>28.9</v>
      </c>
      <c r="K34" s="543" t="s">
        <v>349</v>
      </c>
      <c r="L34" s="364">
        <v>-0.59999999999999787</v>
      </c>
    </row>
    <row r="35" spans="1:12" s="369" customFormat="1" ht="11.25" x14ac:dyDescent="0.2">
      <c r="A35" s="370"/>
      <c r="B35" s="371" t="s">
        <v>117</v>
      </c>
      <c r="C35" s="372"/>
      <c r="D35" s="372"/>
      <c r="E35" s="373"/>
      <c r="F35" s="545">
        <v>43.2</v>
      </c>
      <c r="G35" s="545">
        <v>50.1</v>
      </c>
      <c r="H35" s="545">
        <v>40.5</v>
      </c>
      <c r="I35" s="545">
        <v>41.2</v>
      </c>
      <c r="J35" s="546">
        <v>43.6</v>
      </c>
      <c r="K35" s="547" t="s">
        <v>349</v>
      </c>
      <c r="L35" s="374">
        <v>-0.39999999999999858</v>
      </c>
    </row>
    <row r="36" spans="1:12" s="369" customFormat="1" ht="15.95" customHeight="1" x14ac:dyDescent="0.2">
      <c r="A36" s="375" t="s">
        <v>350</v>
      </c>
      <c r="B36" s="376"/>
      <c r="C36" s="377"/>
      <c r="D36" s="376"/>
      <c r="E36" s="378"/>
      <c r="F36" s="548">
        <v>4631</v>
      </c>
      <c r="G36" s="548">
        <v>4715</v>
      </c>
      <c r="H36" s="548">
        <v>4174</v>
      </c>
      <c r="I36" s="548">
        <v>4027</v>
      </c>
      <c r="J36" s="548">
        <v>4816</v>
      </c>
      <c r="K36" s="549">
        <v>-185</v>
      </c>
      <c r="L36" s="380">
        <v>-3.8413621262458473</v>
      </c>
    </row>
    <row r="37" spans="1:12" s="369" customFormat="1" ht="15.95" customHeight="1" x14ac:dyDescent="0.2">
      <c r="A37" s="381"/>
      <c r="B37" s="382" t="s">
        <v>113</v>
      </c>
      <c r="C37" s="382" t="s">
        <v>351</v>
      </c>
      <c r="D37" s="382"/>
      <c r="E37" s="383"/>
      <c r="F37" s="548">
        <v>1413</v>
      </c>
      <c r="G37" s="548">
        <v>1869</v>
      </c>
      <c r="H37" s="548">
        <v>1461</v>
      </c>
      <c r="I37" s="548">
        <v>1403</v>
      </c>
      <c r="J37" s="548">
        <v>1498</v>
      </c>
      <c r="K37" s="549">
        <v>-85</v>
      </c>
      <c r="L37" s="380">
        <v>-5.6742323097463281</v>
      </c>
    </row>
    <row r="38" spans="1:12" s="369" customFormat="1" ht="15.95" customHeight="1" x14ac:dyDescent="0.2">
      <c r="A38" s="381"/>
      <c r="B38" s="384" t="s">
        <v>105</v>
      </c>
      <c r="C38" s="384" t="s">
        <v>106</v>
      </c>
      <c r="D38" s="385"/>
      <c r="E38" s="383"/>
      <c r="F38" s="548">
        <v>2490</v>
      </c>
      <c r="G38" s="548">
        <v>2023</v>
      </c>
      <c r="H38" s="548">
        <v>2394</v>
      </c>
      <c r="I38" s="548">
        <v>2293</v>
      </c>
      <c r="J38" s="550">
        <v>2896</v>
      </c>
      <c r="K38" s="549">
        <v>-406</v>
      </c>
      <c r="L38" s="380">
        <v>-14.019337016574585</v>
      </c>
    </row>
    <row r="39" spans="1:12" s="369" customFormat="1" ht="15.95" customHeight="1" x14ac:dyDescent="0.2">
      <c r="A39" s="381"/>
      <c r="B39" s="385"/>
      <c r="C39" s="382" t="s">
        <v>352</v>
      </c>
      <c r="D39" s="385"/>
      <c r="E39" s="383"/>
      <c r="F39" s="548">
        <v>680</v>
      </c>
      <c r="G39" s="548">
        <v>766</v>
      </c>
      <c r="H39" s="548">
        <v>805</v>
      </c>
      <c r="I39" s="548">
        <v>751</v>
      </c>
      <c r="J39" s="548">
        <v>842</v>
      </c>
      <c r="K39" s="549">
        <v>-162</v>
      </c>
      <c r="L39" s="380">
        <v>-19.239904988123516</v>
      </c>
    </row>
    <row r="40" spans="1:12" s="369" customFormat="1" ht="15.95" customHeight="1" x14ac:dyDescent="0.2">
      <c r="A40" s="381"/>
      <c r="B40" s="384"/>
      <c r="C40" s="384" t="s">
        <v>107</v>
      </c>
      <c r="D40" s="385"/>
      <c r="E40" s="383"/>
      <c r="F40" s="548">
        <v>2141</v>
      </c>
      <c r="G40" s="548">
        <v>2692</v>
      </c>
      <c r="H40" s="548">
        <v>1780</v>
      </c>
      <c r="I40" s="548">
        <v>1734</v>
      </c>
      <c r="J40" s="548">
        <v>1920</v>
      </c>
      <c r="K40" s="549">
        <v>221</v>
      </c>
      <c r="L40" s="380">
        <v>11.510416666666666</v>
      </c>
    </row>
    <row r="41" spans="1:12" s="369" customFormat="1" ht="24" customHeight="1" x14ac:dyDescent="0.2">
      <c r="A41" s="381"/>
      <c r="B41" s="385"/>
      <c r="C41" s="382" t="s">
        <v>352</v>
      </c>
      <c r="D41" s="385"/>
      <c r="E41" s="383"/>
      <c r="F41" s="548">
        <v>733</v>
      </c>
      <c r="G41" s="548">
        <v>1103</v>
      </c>
      <c r="H41" s="548">
        <v>656</v>
      </c>
      <c r="I41" s="548">
        <v>652</v>
      </c>
      <c r="J41" s="550">
        <v>656</v>
      </c>
      <c r="K41" s="549">
        <v>77</v>
      </c>
      <c r="L41" s="380">
        <v>11.737804878048781</v>
      </c>
    </row>
    <row r="42" spans="1:12" s="110" customFormat="1" ht="15" customHeight="1" x14ac:dyDescent="0.2">
      <c r="A42" s="381"/>
      <c r="B42" s="384" t="s">
        <v>113</v>
      </c>
      <c r="C42" s="384" t="s">
        <v>353</v>
      </c>
      <c r="D42" s="385"/>
      <c r="E42" s="383"/>
      <c r="F42" s="548">
        <v>582</v>
      </c>
      <c r="G42" s="548">
        <v>547</v>
      </c>
      <c r="H42" s="548">
        <v>758</v>
      </c>
      <c r="I42" s="548">
        <v>674</v>
      </c>
      <c r="J42" s="548">
        <v>638</v>
      </c>
      <c r="K42" s="549">
        <v>-56</v>
      </c>
      <c r="L42" s="380">
        <v>-8.7774294670846391</v>
      </c>
    </row>
    <row r="43" spans="1:12" s="110" customFormat="1" ht="15" customHeight="1" x14ac:dyDescent="0.2">
      <c r="A43" s="381"/>
      <c r="B43" s="385"/>
      <c r="C43" s="382" t="s">
        <v>352</v>
      </c>
      <c r="D43" s="385"/>
      <c r="E43" s="383"/>
      <c r="F43" s="548">
        <v>241</v>
      </c>
      <c r="G43" s="548">
        <v>268</v>
      </c>
      <c r="H43" s="548">
        <v>352</v>
      </c>
      <c r="I43" s="548">
        <v>308</v>
      </c>
      <c r="J43" s="548">
        <v>276</v>
      </c>
      <c r="K43" s="549">
        <v>-35</v>
      </c>
      <c r="L43" s="380">
        <v>-12.681159420289855</v>
      </c>
    </row>
    <row r="44" spans="1:12" s="110" customFormat="1" ht="15" customHeight="1" x14ac:dyDescent="0.2">
      <c r="A44" s="381"/>
      <c r="B44" s="384"/>
      <c r="C44" s="366" t="s">
        <v>109</v>
      </c>
      <c r="D44" s="385"/>
      <c r="E44" s="383"/>
      <c r="F44" s="548">
        <v>3357</v>
      </c>
      <c r="G44" s="548">
        <v>3316</v>
      </c>
      <c r="H44" s="548">
        <v>2945</v>
      </c>
      <c r="I44" s="548">
        <v>2919</v>
      </c>
      <c r="J44" s="550">
        <v>3526</v>
      </c>
      <c r="K44" s="549">
        <v>-169</v>
      </c>
      <c r="L44" s="380">
        <v>-4.7929665343165055</v>
      </c>
    </row>
    <row r="45" spans="1:12" s="110" customFormat="1" ht="15" customHeight="1" x14ac:dyDescent="0.2">
      <c r="A45" s="381"/>
      <c r="B45" s="385"/>
      <c r="C45" s="382" t="s">
        <v>352</v>
      </c>
      <c r="D45" s="385"/>
      <c r="E45" s="383"/>
      <c r="F45" s="548">
        <v>999</v>
      </c>
      <c r="G45" s="548">
        <v>1315</v>
      </c>
      <c r="H45" s="548">
        <v>978</v>
      </c>
      <c r="I45" s="548">
        <v>954</v>
      </c>
      <c r="J45" s="548">
        <v>1045</v>
      </c>
      <c r="K45" s="549">
        <v>-46</v>
      </c>
      <c r="L45" s="380">
        <v>-4.401913875598086</v>
      </c>
    </row>
    <row r="46" spans="1:12" s="110" customFormat="1" ht="15" customHeight="1" x14ac:dyDescent="0.2">
      <c r="A46" s="381"/>
      <c r="B46" s="384"/>
      <c r="C46" s="366" t="s">
        <v>110</v>
      </c>
      <c r="D46" s="385"/>
      <c r="E46" s="383"/>
      <c r="F46" s="548">
        <v>636</v>
      </c>
      <c r="G46" s="548">
        <v>790</v>
      </c>
      <c r="H46" s="548">
        <v>413</v>
      </c>
      <c r="I46" s="548">
        <v>388</v>
      </c>
      <c r="J46" s="548">
        <v>577</v>
      </c>
      <c r="K46" s="549">
        <v>59</v>
      </c>
      <c r="L46" s="380">
        <v>10.225303292894282</v>
      </c>
    </row>
    <row r="47" spans="1:12" s="110" customFormat="1" ht="15" customHeight="1" x14ac:dyDescent="0.2">
      <c r="A47" s="381"/>
      <c r="B47" s="385"/>
      <c r="C47" s="382" t="s">
        <v>352</v>
      </c>
      <c r="D47" s="385"/>
      <c r="E47" s="383"/>
      <c r="F47" s="548">
        <v>157</v>
      </c>
      <c r="G47" s="548">
        <v>263</v>
      </c>
      <c r="H47" s="548">
        <v>103</v>
      </c>
      <c r="I47" s="548">
        <v>115</v>
      </c>
      <c r="J47" s="550">
        <v>151</v>
      </c>
      <c r="K47" s="549">
        <v>6</v>
      </c>
      <c r="L47" s="380">
        <v>3.9735099337748343</v>
      </c>
    </row>
    <row r="48" spans="1:12" s="110" customFormat="1" ht="15" customHeight="1" x14ac:dyDescent="0.2">
      <c r="A48" s="381"/>
      <c r="B48" s="385"/>
      <c r="C48" s="366" t="s">
        <v>111</v>
      </c>
      <c r="D48" s="386"/>
      <c r="E48" s="387"/>
      <c r="F48" s="548">
        <v>56</v>
      </c>
      <c r="G48" s="548">
        <v>62</v>
      </c>
      <c r="H48" s="548">
        <v>58</v>
      </c>
      <c r="I48" s="548">
        <v>46</v>
      </c>
      <c r="J48" s="548">
        <v>75</v>
      </c>
      <c r="K48" s="549">
        <v>-19</v>
      </c>
      <c r="L48" s="380">
        <v>-25.333333333333332</v>
      </c>
    </row>
    <row r="49" spans="1:12" s="110" customFormat="1" ht="15" customHeight="1" x14ac:dyDescent="0.2">
      <c r="A49" s="381"/>
      <c r="B49" s="385"/>
      <c r="C49" s="382" t="s">
        <v>352</v>
      </c>
      <c r="D49" s="385"/>
      <c r="E49" s="383"/>
      <c r="F49" s="548">
        <v>16</v>
      </c>
      <c r="G49" s="548">
        <v>23</v>
      </c>
      <c r="H49" s="548">
        <v>28</v>
      </c>
      <c r="I49" s="548">
        <v>26</v>
      </c>
      <c r="J49" s="548">
        <v>26</v>
      </c>
      <c r="K49" s="549">
        <v>-10</v>
      </c>
      <c r="L49" s="380">
        <v>-38.46153846153846</v>
      </c>
    </row>
    <row r="50" spans="1:12" s="110" customFormat="1" ht="15" customHeight="1" x14ac:dyDescent="0.2">
      <c r="A50" s="381"/>
      <c r="B50" s="384" t="s">
        <v>113</v>
      </c>
      <c r="C50" s="382" t="s">
        <v>181</v>
      </c>
      <c r="D50" s="385"/>
      <c r="E50" s="383"/>
      <c r="F50" s="548">
        <v>2654</v>
      </c>
      <c r="G50" s="548">
        <v>2032</v>
      </c>
      <c r="H50" s="548">
        <v>2557</v>
      </c>
      <c r="I50" s="548">
        <v>2509</v>
      </c>
      <c r="J50" s="550">
        <v>3174</v>
      </c>
      <c r="K50" s="549">
        <v>-520</v>
      </c>
      <c r="L50" s="380">
        <v>-16.383112791430371</v>
      </c>
    </row>
    <row r="51" spans="1:12" s="110" customFormat="1" ht="15" customHeight="1" x14ac:dyDescent="0.2">
      <c r="A51" s="381"/>
      <c r="B51" s="385"/>
      <c r="C51" s="382" t="s">
        <v>352</v>
      </c>
      <c r="D51" s="385"/>
      <c r="E51" s="383"/>
      <c r="F51" s="548">
        <v>720</v>
      </c>
      <c r="G51" s="548">
        <v>689</v>
      </c>
      <c r="H51" s="548">
        <v>825</v>
      </c>
      <c r="I51" s="548">
        <v>810</v>
      </c>
      <c r="J51" s="548">
        <v>922</v>
      </c>
      <c r="K51" s="549">
        <v>-202</v>
      </c>
      <c r="L51" s="380">
        <v>-21.90889370932755</v>
      </c>
    </row>
    <row r="52" spans="1:12" s="110" customFormat="1" ht="15" customHeight="1" x14ac:dyDescent="0.2">
      <c r="A52" s="381"/>
      <c r="B52" s="384"/>
      <c r="C52" s="382" t="s">
        <v>182</v>
      </c>
      <c r="D52" s="385"/>
      <c r="E52" s="383"/>
      <c r="F52" s="548">
        <v>1977</v>
      </c>
      <c r="G52" s="548">
        <v>2683</v>
      </c>
      <c r="H52" s="548">
        <v>1617</v>
      </c>
      <c r="I52" s="548">
        <v>1518</v>
      </c>
      <c r="J52" s="548">
        <v>1642</v>
      </c>
      <c r="K52" s="549">
        <v>335</v>
      </c>
      <c r="L52" s="380">
        <v>20.401948842874543</v>
      </c>
    </row>
    <row r="53" spans="1:12" s="269" customFormat="1" ht="11.25" customHeight="1" x14ac:dyDescent="0.2">
      <c r="A53" s="381"/>
      <c r="B53" s="385"/>
      <c r="C53" s="382" t="s">
        <v>352</v>
      </c>
      <c r="D53" s="385"/>
      <c r="E53" s="383"/>
      <c r="F53" s="548">
        <v>693</v>
      </c>
      <c r="G53" s="548">
        <v>1180</v>
      </c>
      <c r="H53" s="548">
        <v>636</v>
      </c>
      <c r="I53" s="548">
        <v>593</v>
      </c>
      <c r="J53" s="550">
        <v>576</v>
      </c>
      <c r="K53" s="549">
        <v>117</v>
      </c>
      <c r="L53" s="380">
        <v>20.3125</v>
      </c>
    </row>
    <row r="54" spans="1:12" s="151" customFormat="1" ht="12.75" customHeight="1" x14ac:dyDescent="0.2">
      <c r="A54" s="381"/>
      <c r="B54" s="384" t="s">
        <v>113</v>
      </c>
      <c r="C54" s="384" t="s">
        <v>116</v>
      </c>
      <c r="D54" s="385"/>
      <c r="E54" s="383"/>
      <c r="F54" s="548">
        <v>3949</v>
      </c>
      <c r="G54" s="548">
        <v>4095</v>
      </c>
      <c r="H54" s="548">
        <v>3471</v>
      </c>
      <c r="I54" s="548">
        <v>3363</v>
      </c>
      <c r="J54" s="548">
        <v>4051</v>
      </c>
      <c r="K54" s="549">
        <v>-102</v>
      </c>
      <c r="L54" s="380">
        <v>-2.5178968156010861</v>
      </c>
    </row>
    <row r="55" spans="1:12" ht="11.25" x14ac:dyDescent="0.2">
      <c r="A55" s="381"/>
      <c r="B55" s="385"/>
      <c r="C55" s="382" t="s">
        <v>352</v>
      </c>
      <c r="D55" s="385"/>
      <c r="E55" s="383"/>
      <c r="F55" s="548">
        <v>1118</v>
      </c>
      <c r="G55" s="548">
        <v>1560</v>
      </c>
      <c r="H55" s="548">
        <v>1177</v>
      </c>
      <c r="I55" s="548">
        <v>1128</v>
      </c>
      <c r="J55" s="548">
        <v>1169</v>
      </c>
      <c r="K55" s="549">
        <v>-51</v>
      </c>
      <c r="L55" s="380">
        <v>-4.3627031650983747</v>
      </c>
    </row>
    <row r="56" spans="1:12" ht="14.25" customHeight="1" x14ac:dyDescent="0.2">
      <c r="A56" s="381"/>
      <c r="B56" s="385"/>
      <c r="C56" s="384" t="s">
        <v>117</v>
      </c>
      <c r="D56" s="385"/>
      <c r="E56" s="383"/>
      <c r="F56" s="548">
        <v>674</v>
      </c>
      <c r="G56" s="548">
        <v>617</v>
      </c>
      <c r="H56" s="548">
        <v>699</v>
      </c>
      <c r="I56" s="548">
        <v>658</v>
      </c>
      <c r="J56" s="548">
        <v>753</v>
      </c>
      <c r="K56" s="549">
        <v>-79</v>
      </c>
      <c r="L56" s="380">
        <v>-10.49136786188579</v>
      </c>
    </row>
    <row r="57" spans="1:12" ht="18.75" customHeight="1" x14ac:dyDescent="0.2">
      <c r="A57" s="388"/>
      <c r="B57" s="389"/>
      <c r="C57" s="390" t="s">
        <v>352</v>
      </c>
      <c r="D57" s="389"/>
      <c r="E57" s="391"/>
      <c r="F57" s="551">
        <v>291</v>
      </c>
      <c r="G57" s="552">
        <v>309</v>
      </c>
      <c r="H57" s="552">
        <v>283</v>
      </c>
      <c r="I57" s="552">
        <v>271</v>
      </c>
      <c r="J57" s="552">
        <v>328</v>
      </c>
      <c r="K57" s="553">
        <f t="shared" ref="K57" si="0">IF(OR(F57=".",J57=".")=TRUE,".",IF(OR(F57="*",J57="*")=TRUE,"*",IF(AND(F57="-",J57="-")=TRUE,"-",IF(AND(ISNUMBER(J57),ISNUMBER(F57))=TRUE,IF(F57-J57=0,0,F57-J57),IF(ISNUMBER(F57)=TRUE,F57,-J57)))))</f>
        <v>-37</v>
      </c>
      <c r="L57" s="392">
        <f t="shared" ref="L57" si="1">IF(K57 =".",".",IF(K57 ="*","*",IF(K57="-","-",IF(K57=0,0,IF(OR(J57="-",J57=".",F57="-",F57=".")=TRUE,"X",IF(J57=0,"0,0",IF(ABS(K57*100/J57)&gt;250,".X",(K57*100/J57))))))))</f>
        <v>-11.280487804878049</v>
      </c>
    </row>
    <row r="58" spans="1:12" ht="11.25" x14ac:dyDescent="0.2">
      <c r="A58" s="393"/>
      <c r="B58" s="385"/>
      <c r="C58" s="382"/>
      <c r="D58" s="385"/>
      <c r="E58" s="385"/>
      <c r="F58" s="394"/>
      <c r="G58" s="394"/>
      <c r="H58" s="394"/>
      <c r="I58" s="379"/>
      <c r="J58" s="394"/>
      <c r="K58" s="395"/>
      <c r="L58" s="269" t="s">
        <v>45</v>
      </c>
    </row>
    <row r="59" spans="1:12" ht="20.25" customHeight="1" x14ac:dyDescent="0.2">
      <c r="A59" s="626" t="s">
        <v>354</v>
      </c>
      <c r="B59" s="627"/>
      <c r="C59" s="627"/>
      <c r="D59" s="626"/>
      <c r="E59" s="627"/>
      <c r="F59" s="627"/>
      <c r="G59" s="627"/>
      <c r="H59" s="627"/>
      <c r="I59" s="627"/>
      <c r="J59" s="627"/>
      <c r="K59" s="627"/>
      <c r="L59" s="627"/>
    </row>
    <row r="60" spans="1:12" ht="11.25" customHeight="1" x14ac:dyDescent="0.2">
      <c r="A60" s="628" t="s">
        <v>355</v>
      </c>
      <c r="B60" s="629"/>
      <c r="C60" s="629"/>
      <c r="D60" s="629"/>
      <c r="E60" s="629"/>
      <c r="F60" s="629"/>
      <c r="G60" s="629"/>
      <c r="H60" s="629"/>
      <c r="I60" s="629"/>
      <c r="J60" s="629"/>
      <c r="K60" s="629"/>
      <c r="L60" s="629"/>
    </row>
    <row r="61" spans="1:12" ht="12.75" customHeight="1" x14ac:dyDescent="0.2">
      <c r="A61" s="630" t="s">
        <v>356</v>
      </c>
      <c r="B61" s="631"/>
      <c r="C61" s="631"/>
      <c r="D61" s="631"/>
      <c r="E61" s="631"/>
      <c r="F61" s="631"/>
      <c r="G61" s="631"/>
      <c r="H61" s="631"/>
      <c r="I61" s="631"/>
      <c r="J61" s="631"/>
      <c r="K61" s="631"/>
      <c r="L61" s="631"/>
    </row>
    <row r="62" spans="1:12" ht="15.95" customHeight="1" x14ac:dyDescent="0.2">
      <c r="A62" s="396"/>
      <c r="B62" s="396"/>
      <c r="C62" s="396"/>
      <c r="D62" s="396"/>
      <c r="E62" s="396"/>
      <c r="F62" s="396"/>
      <c r="G62" s="396"/>
      <c r="H62" s="396"/>
      <c r="I62" s="396"/>
      <c r="J62" s="397"/>
      <c r="K62" s="397"/>
      <c r="L62" s="398"/>
    </row>
    <row r="63" spans="1:12" ht="15.95" customHeight="1" x14ac:dyDescent="0.2">
      <c r="A63" s="398"/>
      <c r="B63" s="399"/>
      <c r="C63" s="398"/>
      <c r="D63" s="399"/>
      <c r="E63" s="399"/>
      <c r="F63" s="397"/>
      <c r="G63" s="397"/>
      <c r="H63" s="397"/>
      <c r="I63" s="397"/>
      <c r="J63" s="397"/>
      <c r="K63" s="397"/>
      <c r="L63" s="400"/>
    </row>
    <row r="64" spans="1:12" ht="15.95" customHeight="1" x14ac:dyDescent="0.2">
      <c r="A64" s="398"/>
      <c r="B64" s="399"/>
      <c r="C64" s="398"/>
      <c r="D64" s="399"/>
      <c r="E64" s="399"/>
      <c r="F64" s="397"/>
      <c r="G64" s="397"/>
      <c r="H64" s="397"/>
      <c r="I64" s="397"/>
      <c r="J64" s="397"/>
      <c r="K64" s="397"/>
      <c r="L64" s="400"/>
    </row>
    <row r="65" spans="12:12" ht="15.95" customHeight="1" x14ac:dyDescent="0.2">
      <c r="L65" s="401"/>
    </row>
  </sheetData>
  <mergeCells count="15">
    <mergeCell ref="A3:L3"/>
    <mergeCell ref="A5:D5"/>
    <mergeCell ref="A7:E10"/>
    <mergeCell ref="F7:L7"/>
    <mergeCell ref="F8:F9"/>
    <mergeCell ref="G8:G9"/>
    <mergeCell ref="H8:H9"/>
    <mergeCell ref="I8:I9"/>
    <mergeCell ref="J8:J9"/>
    <mergeCell ref="K8:L8"/>
    <mergeCell ref="A11:E11"/>
    <mergeCell ref="A24:E24"/>
    <mergeCell ref="A59:L59"/>
    <mergeCell ref="A60:L60"/>
    <mergeCell ref="A61:L61"/>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47" t="s">
        <v>358</v>
      </c>
      <c r="E7" s="648"/>
      <c r="F7" s="648"/>
      <c r="G7" s="648"/>
      <c r="H7" s="649"/>
      <c r="I7" s="650" t="s">
        <v>359</v>
      </c>
      <c r="J7" s="651"/>
      <c r="K7" s="96"/>
      <c r="L7" s="96"/>
      <c r="M7" s="96"/>
      <c r="N7" s="96"/>
      <c r="O7" s="96"/>
    </row>
    <row r="8" spans="1:15" ht="21.75" customHeight="1" x14ac:dyDescent="0.2">
      <c r="A8" s="616"/>
      <c r="B8" s="617"/>
      <c r="C8" s="583"/>
      <c r="D8" s="566" t="s">
        <v>335</v>
      </c>
      <c r="E8" s="566" t="s">
        <v>337</v>
      </c>
      <c r="F8" s="566" t="s">
        <v>338</v>
      </c>
      <c r="G8" s="566" t="s">
        <v>339</v>
      </c>
      <c r="H8" s="566" t="s">
        <v>340</v>
      </c>
      <c r="I8" s="652"/>
      <c r="J8" s="653"/>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4739</v>
      </c>
      <c r="E11" s="114">
        <v>5002</v>
      </c>
      <c r="F11" s="114">
        <v>4985</v>
      </c>
      <c r="G11" s="114">
        <v>4123</v>
      </c>
      <c r="H11" s="140">
        <v>4900</v>
      </c>
      <c r="I11" s="115">
        <v>-161</v>
      </c>
      <c r="J11" s="116">
        <v>-3.2857142857142856</v>
      </c>
    </row>
    <row r="12" spans="1:15" s="110" customFormat="1" ht="24.95" customHeight="1" x14ac:dyDescent="0.2">
      <c r="A12" s="193" t="s">
        <v>132</v>
      </c>
      <c r="B12" s="194" t="s">
        <v>133</v>
      </c>
      <c r="C12" s="113">
        <v>3.0597172399240344</v>
      </c>
      <c r="D12" s="115">
        <v>145</v>
      </c>
      <c r="E12" s="114">
        <v>117</v>
      </c>
      <c r="F12" s="114">
        <v>104</v>
      </c>
      <c r="G12" s="114">
        <v>137</v>
      </c>
      <c r="H12" s="140">
        <v>236</v>
      </c>
      <c r="I12" s="115">
        <v>-91</v>
      </c>
      <c r="J12" s="116">
        <v>-38.559322033898304</v>
      </c>
    </row>
    <row r="13" spans="1:15" s="110" customFormat="1" ht="24.95" customHeight="1" x14ac:dyDescent="0.2">
      <c r="A13" s="193" t="s">
        <v>134</v>
      </c>
      <c r="B13" s="199" t="s">
        <v>214</v>
      </c>
      <c r="C13" s="113">
        <v>2.1101498206372651</v>
      </c>
      <c r="D13" s="115">
        <v>100</v>
      </c>
      <c r="E13" s="114">
        <v>43</v>
      </c>
      <c r="F13" s="114">
        <v>98</v>
      </c>
      <c r="G13" s="114">
        <v>67</v>
      </c>
      <c r="H13" s="140">
        <v>105</v>
      </c>
      <c r="I13" s="115">
        <v>-5</v>
      </c>
      <c r="J13" s="116">
        <v>-4.7619047619047619</v>
      </c>
    </row>
    <row r="14" spans="1:15" s="287" customFormat="1" ht="24.95" customHeight="1" x14ac:dyDescent="0.2">
      <c r="A14" s="193" t="s">
        <v>215</v>
      </c>
      <c r="B14" s="199" t="s">
        <v>137</v>
      </c>
      <c r="C14" s="113">
        <v>10.255328128297108</v>
      </c>
      <c r="D14" s="115">
        <v>486</v>
      </c>
      <c r="E14" s="114">
        <v>276</v>
      </c>
      <c r="F14" s="114">
        <v>584</v>
      </c>
      <c r="G14" s="114">
        <v>417</v>
      </c>
      <c r="H14" s="140">
        <v>442</v>
      </c>
      <c r="I14" s="115">
        <v>44</v>
      </c>
      <c r="J14" s="116">
        <v>9.9547511312217196</v>
      </c>
      <c r="K14" s="110"/>
      <c r="L14" s="110"/>
      <c r="M14" s="110"/>
      <c r="N14" s="110"/>
      <c r="O14" s="110"/>
    </row>
    <row r="15" spans="1:15" s="110" customFormat="1" ht="24.95" customHeight="1" x14ac:dyDescent="0.2">
      <c r="A15" s="193" t="s">
        <v>216</v>
      </c>
      <c r="B15" s="199" t="s">
        <v>217</v>
      </c>
      <c r="C15" s="113">
        <v>2.2156573116691285</v>
      </c>
      <c r="D15" s="115">
        <v>105</v>
      </c>
      <c r="E15" s="114">
        <v>89</v>
      </c>
      <c r="F15" s="114">
        <v>146</v>
      </c>
      <c r="G15" s="114">
        <v>121</v>
      </c>
      <c r="H15" s="140">
        <v>118</v>
      </c>
      <c r="I15" s="115">
        <v>-13</v>
      </c>
      <c r="J15" s="116">
        <v>-11.016949152542374</v>
      </c>
    </row>
    <row r="16" spans="1:15" s="287" customFormat="1" ht="24.95" customHeight="1" x14ac:dyDescent="0.2">
      <c r="A16" s="193" t="s">
        <v>218</v>
      </c>
      <c r="B16" s="199" t="s">
        <v>141</v>
      </c>
      <c r="C16" s="113">
        <v>4.979953576703946</v>
      </c>
      <c r="D16" s="115">
        <v>236</v>
      </c>
      <c r="E16" s="114">
        <v>104</v>
      </c>
      <c r="F16" s="114">
        <v>239</v>
      </c>
      <c r="G16" s="114">
        <v>167</v>
      </c>
      <c r="H16" s="140">
        <v>199</v>
      </c>
      <c r="I16" s="115">
        <v>37</v>
      </c>
      <c r="J16" s="116">
        <v>18.592964824120603</v>
      </c>
      <c r="K16" s="110"/>
      <c r="L16" s="110"/>
      <c r="M16" s="110"/>
      <c r="N16" s="110"/>
      <c r="O16" s="110"/>
    </row>
    <row r="17" spans="1:15" s="110" customFormat="1" ht="24.95" customHeight="1" x14ac:dyDescent="0.2">
      <c r="A17" s="193" t="s">
        <v>142</v>
      </c>
      <c r="B17" s="199" t="s">
        <v>220</v>
      </c>
      <c r="C17" s="113">
        <v>3.0597172399240344</v>
      </c>
      <c r="D17" s="115">
        <v>145</v>
      </c>
      <c r="E17" s="114">
        <v>83</v>
      </c>
      <c r="F17" s="114">
        <v>199</v>
      </c>
      <c r="G17" s="114">
        <v>129</v>
      </c>
      <c r="H17" s="140">
        <v>125</v>
      </c>
      <c r="I17" s="115">
        <v>20</v>
      </c>
      <c r="J17" s="116">
        <v>16</v>
      </c>
    </row>
    <row r="18" spans="1:15" s="287" customFormat="1" ht="24.95" customHeight="1" x14ac:dyDescent="0.2">
      <c r="A18" s="201" t="s">
        <v>144</v>
      </c>
      <c r="B18" s="202" t="s">
        <v>145</v>
      </c>
      <c r="C18" s="113">
        <v>9.1369487233593585</v>
      </c>
      <c r="D18" s="115">
        <v>433</v>
      </c>
      <c r="E18" s="114">
        <v>282</v>
      </c>
      <c r="F18" s="114">
        <v>453</v>
      </c>
      <c r="G18" s="114">
        <v>370</v>
      </c>
      <c r="H18" s="140">
        <v>464</v>
      </c>
      <c r="I18" s="115">
        <v>-31</v>
      </c>
      <c r="J18" s="116">
        <v>-6.681034482758621</v>
      </c>
      <c r="K18" s="110"/>
      <c r="L18" s="110"/>
      <c r="M18" s="110"/>
      <c r="N18" s="110"/>
      <c r="O18" s="110"/>
    </row>
    <row r="19" spans="1:15" s="110" customFormat="1" ht="24.95" customHeight="1" x14ac:dyDescent="0.2">
      <c r="A19" s="193" t="s">
        <v>146</v>
      </c>
      <c r="B19" s="199" t="s">
        <v>147</v>
      </c>
      <c r="C19" s="113">
        <v>10.635155096011816</v>
      </c>
      <c r="D19" s="115">
        <v>504</v>
      </c>
      <c r="E19" s="114">
        <v>526</v>
      </c>
      <c r="F19" s="114">
        <v>659</v>
      </c>
      <c r="G19" s="114">
        <v>575</v>
      </c>
      <c r="H19" s="140">
        <v>517</v>
      </c>
      <c r="I19" s="115">
        <v>-13</v>
      </c>
      <c r="J19" s="116">
        <v>-2.5145067698259189</v>
      </c>
    </row>
    <row r="20" spans="1:15" s="287" customFormat="1" ht="24.95" customHeight="1" x14ac:dyDescent="0.2">
      <c r="A20" s="193" t="s">
        <v>148</v>
      </c>
      <c r="B20" s="199" t="s">
        <v>149</v>
      </c>
      <c r="C20" s="113">
        <v>9.0314412323274951</v>
      </c>
      <c r="D20" s="115">
        <v>428</v>
      </c>
      <c r="E20" s="114">
        <v>305</v>
      </c>
      <c r="F20" s="114">
        <v>405</v>
      </c>
      <c r="G20" s="114">
        <v>334</v>
      </c>
      <c r="H20" s="140">
        <v>590</v>
      </c>
      <c r="I20" s="115">
        <v>-162</v>
      </c>
      <c r="J20" s="116">
        <v>-27.457627118644069</v>
      </c>
      <c r="K20" s="110"/>
      <c r="L20" s="110"/>
      <c r="M20" s="110"/>
      <c r="N20" s="110"/>
      <c r="O20" s="110"/>
    </row>
    <row r="21" spans="1:15" s="110" customFormat="1" ht="24.95" customHeight="1" x14ac:dyDescent="0.2">
      <c r="A21" s="201" t="s">
        <v>150</v>
      </c>
      <c r="B21" s="202" t="s">
        <v>151</v>
      </c>
      <c r="C21" s="113">
        <v>5.5918970246887527</v>
      </c>
      <c r="D21" s="115">
        <v>265</v>
      </c>
      <c r="E21" s="114">
        <v>235</v>
      </c>
      <c r="F21" s="114">
        <v>321</v>
      </c>
      <c r="G21" s="114">
        <v>310</v>
      </c>
      <c r="H21" s="140">
        <v>344</v>
      </c>
      <c r="I21" s="115">
        <v>-79</v>
      </c>
      <c r="J21" s="116">
        <v>-22.965116279069768</v>
      </c>
    </row>
    <row r="22" spans="1:15" s="110" customFormat="1" ht="24.95" customHeight="1" x14ac:dyDescent="0.2">
      <c r="A22" s="201" t="s">
        <v>152</v>
      </c>
      <c r="B22" s="199" t="s">
        <v>153</v>
      </c>
      <c r="C22" s="113">
        <v>0.88626292466765144</v>
      </c>
      <c r="D22" s="115">
        <v>42</v>
      </c>
      <c r="E22" s="114">
        <v>38</v>
      </c>
      <c r="F22" s="114">
        <v>58</v>
      </c>
      <c r="G22" s="114">
        <v>52</v>
      </c>
      <c r="H22" s="140">
        <v>56</v>
      </c>
      <c r="I22" s="115">
        <v>-14</v>
      </c>
      <c r="J22" s="116">
        <v>-25</v>
      </c>
    </row>
    <row r="23" spans="1:15" s="110" customFormat="1" ht="24.95" customHeight="1" x14ac:dyDescent="0.2">
      <c r="A23" s="193" t="s">
        <v>154</v>
      </c>
      <c r="B23" s="199" t="s">
        <v>155</v>
      </c>
      <c r="C23" s="113">
        <v>0.37982696771470775</v>
      </c>
      <c r="D23" s="115">
        <v>18</v>
      </c>
      <c r="E23" s="114">
        <v>14</v>
      </c>
      <c r="F23" s="114">
        <v>17</v>
      </c>
      <c r="G23" s="114">
        <v>17</v>
      </c>
      <c r="H23" s="140">
        <v>27</v>
      </c>
      <c r="I23" s="115">
        <v>-9</v>
      </c>
      <c r="J23" s="116">
        <v>-33.333333333333336</v>
      </c>
    </row>
    <row r="24" spans="1:15" s="110" customFormat="1" ht="24.95" customHeight="1" x14ac:dyDescent="0.2">
      <c r="A24" s="193" t="s">
        <v>156</v>
      </c>
      <c r="B24" s="199" t="s">
        <v>221</v>
      </c>
      <c r="C24" s="113">
        <v>16.459168600970671</v>
      </c>
      <c r="D24" s="115">
        <v>780</v>
      </c>
      <c r="E24" s="114">
        <v>1593</v>
      </c>
      <c r="F24" s="114">
        <v>330</v>
      </c>
      <c r="G24" s="114">
        <v>244</v>
      </c>
      <c r="H24" s="140">
        <v>307</v>
      </c>
      <c r="I24" s="115">
        <v>473</v>
      </c>
      <c r="J24" s="116">
        <v>154.07166123778501</v>
      </c>
    </row>
    <row r="25" spans="1:15" s="110" customFormat="1" ht="24.95" customHeight="1" x14ac:dyDescent="0.2">
      <c r="A25" s="193" t="s">
        <v>222</v>
      </c>
      <c r="B25" s="204" t="s">
        <v>159</v>
      </c>
      <c r="C25" s="113">
        <v>6.4781599493564039</v>
      </c>
      <c r="D25" s="115">
        <v>307</v>
      </c>
      <c r="E25" s="114">
        <v>283</v>
      </c>
      <c r="F25" s="114">
        <v>307</v>
      </c>
      <c r="G25" s="114">
        <v>361</v>
      </c>
      <c r="H25" s="140">
        <v>439</v>
      </c>
      <c r="I25" s="115">
        <v>-132</v>
      </c>
      <c r="J25" s="116">
        <v>-30.068337129840547</v>
      </c>
    </row>
    <row r="26" spans="1:15" s="110" customFormat="1" ht="24.95" customHeight="1" x14ac:dyDescent="0.2">
      <c r="A26" s="201">
        <v>782.78300000000002</v>
      </c>
      <c r="B26" s="203" t="s">
        <v>160</v>
      </c>
      <c r="C26" s="113">
        <v>4.2202996412745302</v>
      </c>
      <c r="D26" s="115">
        <v>200</v>
      </c>
      <c r="E26" s="114">
        <v>228</v>
      </c>
      <c r="F26" s="114">
        <v>310</v>
      </c>
      <c r="G26" s="114">
        <v>318</v>
      </c>
      <c r="H26" s="140">
        <v>305</v>
      </c>
      <c r="I26" s="115">
        <v>-105</v>
      </c>
      <c r="J26" s="116">
        <v>-34.42622950819672</v>
      </c>
    </row>
    <row r="27" spans="1:15" s="110" customFormat="1" ht="24.95" customHeight="1" x14ac:dyDescent="0.2">
      <c r="A27" s="193" t="s">
        <v>161</v>
      </c>
      <c r="B27" s="199" t="s">
        <v>162</v>
      </c>
      <c r="C27" s="113">
        <v>3.3340367166068789</v>
      </c>
      <c r="D27" s="115">
        <v>158</v>
      </c>
      <c r="E27" s="114">
        <v>129</v>
      </c>
      <c r="F27" s="114">
        <v>254</v>
      </c>
      <c r="G27" s="114">
        <v>144</v>
      </c>
      <c r="H27" s="140">
        <v>145</v>
      </c>
      <c r="I27" s="115">
        <v>13</v>
      </c>
      <c r="J27" s="116">
        <v>8.9655172413793096</v>
      </c>
    </row>
    <row r="28" spans="1:15" s="110" customFormat="1" ht="24.95" customHeight="1" x14ac:dyDescent="0.2">
      <c r="A28" s="193" t="s">
        <v>163</v>
      </c>
      <c r="B28" s="199" t="s">
        <v>164</v>
      </c>
      <c r="C28" s="113">
        <v>3.0175142435112892</v>
      </c>
      <c r="D28" s="115">
        <v>143</v>
      </c>
      <c r="E28" s="114">
        <v>113</v>
      </c>
      <c r="F28" s="114">
        <v>239</v>
      </c>
      <c r="G28" s="114">
        <v>109</v>
      </c>
      <c r="H28" s="140">
        <v>137</v>
      </c>
      <c r="I28" s="115">
        <v>6</v>
      </c>
      <c r="J28" s="116">
        <v>4.3795620437956204</v>
      </c>
    </row>
    <row r="29" spans="1:15" s="110" customFormat="1" ht="24.95" customHeight="1" x14ac:dyDescent="0.2">
      <c r="A29" s="193">
        <v>86</v>
      </c>
      <c r="B29" s="199" t="s">
        <v>165</v>
      </c>
      <c r="C29" s="113">
        <v>5.8662165013715972</v>
      </c>
      <c r="D29" s="115">
        <v>278</v>
      </c>
      <c r="E29" s="114">
        <v>328</v>
      </c>
      <c r="F29" s="114">
        <v>249</v>
      </c>
      <c r="G29" s="114">
        <v>256</v>
      </c>
      <c r="H29" s="140">
        <v>311</v>
      </c>
      <c r="I29" s="115">
        <v>-33</v>
      </c>
      <c r="J29" s="116">
        <v>-10.610932475884244</v>
      </c>
    </row>
    <row r="30" spans="1:15" s="110" customFormat="1" ht="24.95" customHeight="1" x14ac:dyDescent="0.2">
      <c r="A30" s="193">
        <v>87.88</v>
      </c>
      <c r="B30" s="204" t="s">
        <v>166</v>
      </c>
      <c r="C30" s="113">
        <v>7.5332348596750371</v>
      </c>
      <c r="D30" s="115">
        <v>357</v>
      </c>
      <c r="E30" s="114">
        <v>370</v>
      </c>
      <c r="F30" s="114">
        <v>411</v>
      </c>
      <c r="G30" s="114">
        <v>277</v>
      </c>
      <c r="H30" s="140">
        <v>331</v>
      </c>
      <c r="I30" s="115">
        <v>26</v>
      </c>
      <c r="J30" s="116">
        <v>7.8549848942598191</v>
      </c>
    </row>
    <row r="31" spans="1:15" s="110" customFormat="1" ht="24.95" customHeight="1" x14ac:dyDescent="0.2">
      <c r="A31" s="193" t="s">
        <v>167</v>
      </c>
      <c r="B31" s="199" t="s">
        <v>168</v>
      </c>
      <c r="C31" s="113">
        <v>2.0046423296054021</v>
      </c>
      <c r="D31" s="115">
        <v>95</v>
      </c>
      <c r="E31" s="114">
        <v>122</v>
      </c>
      <c r="F31" s="114">
        <v>186</v>
      </c>
      <c r="G31" s="114">
        <v>135</v>
      </c>
      <c r="H31" s="140">
        <v>144</v>
      </c>
      <c r="I31" s="115">
        <v>-49</v>
      </c>
      <c r="J31" s="116">
        <v>-34.027777777777779</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3.0597172399240344</v>
      </c>
      <c r="D34" s="115">
        <v>145</v>
      </c>
      <c r="E34" s="114">
        <v>117</v>
      </c>
      <c r="F34" s="114">
        <v>104</v>
      </c>
      <c r="G34" s="114">
        <v>137</v>
      </c>
      <c r="H34" s="140">
        <v>236</v>
      </c>
      <c r="I34" s="115">
        <v>-91</v>
      </c>
      <c r="J34" s="116">
        <v>-38.559322033898304</v>
      </c>
    </row>
    <row r="35" spans="1:10" s="110" customFormat="1" ht="24.95" customHeight="1" x14ac:dyDescent="0.2">
      <c r="A35" s="292" t="s">
        <v>171</v>
      </c>
      <c r="B35" s="293" t="s">
        <v>172</v>
      </c>
      <c r="C35" s="113">
        <v>21.502426672293733</v>
      </c>
      <c r="D35" s="115">
        <v>1019</v>
      </c>
      <c r="E35" s="114">
        <v>601</v>
      </c>
      <c r="F35" s="114">
        <v>1135</v>
      </c>
      <c r="G35" s="114">
        <v>854</v>
      </c>
      <c r="H35" s="140">
        <v>1011</v>
      </c>
      <c r="I35" s="115">
        <v>8</v>
      </c>
      <c r="J35" s="116">
        <v>0.79129574678536108</v>
      </c>
    </row>
    <row r="36" spans="1:10" s="110" customFormat="1" ht="24.95" customHeight="1" x14ac:dyDescent="0.2">
      <c r="A36" s="294" t="s">
        <v>173</v>
      </c>
      <c r="B36" s="295" t="s">
        <v>174</v>
      </c>
      <c r="C36" s="125">
        <v>75.437856087782237</v>
      </c>
      <c r="D36" s="143">
        <v>3575</v>
      </c>
      <c r="E36" s="144">
        <v>4284</v>
      </c>
      <c r="F36" s="144">
        <v>3746</v>
      </c>
      <c r="G36" s="144">
        <v>3132</v>
      </c>
      <c r="H36" s="145">
        <v>3653</v>
      </c>
      <c r="I36" s="143">
        <v>-78</v>
      </c>
      <c r="J36" s="146">
        <v>-2.1352313167259784</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44" t="s">
        <v>360</v>
      </c>
      <c r="B39" s="645"/>
      <c r="C39" s="645"/>
      <c r="D39" s="645"/>
      <c r="E39" s="645"/>
      <c r="F39" s="645"/>
      <c r="G39" s="645"/>
      <c r="H39" s="645"/>
      <c r="I39" s="645"/>
      <c r="J39" s="645"/>
    </row>
    <row r="40" spans="1:10" ht="31.5" customHeight="1" x14ac:dyDescent="0.2">
      <c r="A40" s="646" t="s">
        <v>361</v>
      </c>
      <c r="B40" s="646"/>
      <c r="C40" s="646"/>
      <c r="D40" s="646"/>
      <c r="E40" s="646"/>
      <c r="F40" s="646"/>
      <c r="G40" s="646"/>
      <c r="H40" s="646"/>
      <c r="I40" s="646"/>
      <c r="J40" s="646"/>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335</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332</v>
      </c>
      <c r="B7" s="577"/>
      <c r="C7" s="577"/>
      <c r="D7" s="582" t="s">
        <v>94</v>
      </c>
      <c r="E7" s="656" t="s">
        <v>363</v>
      </c>
      <c r="F7" s="586"/>
      <c r="G7" s="586"/>
      <c r="H7" s="586"/>
      <c r="I7" s="587"/>
      <c r="J7" s="650" t="s">
        <v>359</v>
      </c>
      <c r="K7" s="651"/>
      <c r="L7" s="96"/>
      <c r="M7" s="96"/>
      <c r="N7" s="96"/>
      <c r="O7" s="96"/>
    </row>
    <row r="8" spans="1:15" ht="21.75" customHeight="1" x14ac:dyDescent="0.2">
      <c r="A8" s="578"/>
      <c r="B8" s="579"/>
      <c r="C8" s="579"/>
      <c r="D8" s="583"/>
      <c r="E8" s="566" t="s">
        <v>335</v>
      </c>
      <c r="F8" s="566" t="s">
        <v>337</v>
      </c>
      <c r="G8" s="566" t="s">
        <v>338</v>
      </c>
      <c r="H8" s="566" t="s">
        <v>339</v>
      </c>
      <c r="I8" s="566" t="s">
        <v>340</v>
      </c>
      <c r="J8" s="652"/>
      <c r="K8" s="653"/>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4739</v>
      </c>
      <c r="F11" s="264">
        <v>5002</v>
      </c>
      <c r="G11" s="264">
        <v>4985</v>
      </c>
      <c r="H11" s="264">
        <v>4123</v>
      </c>
      <c r="I11" s="265">
        <v>4900</v>
      </c>
      <c r="J11" s="263">
        <v>-161</v>
      </c>
      <c r="K11" s="266">
        <v>-3.2857142857142856</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27.009917704156994</v>
      </c>
      <c r="E13" s="115">
        <v>1280</v>
      </c>
      <c r="F13" s="114">
        <v>1691</v>
      </c>
      <c r="G13" s="114">
        <v>1168</v>
      </c>
      <c r="H13" s="114">
        <v>1160</v>
      </c>
      <c r="I13" s="140">
        <v>1295</v>
      </c>
      <c r="J13" s="115">
        <v>-15</v>
      </c>
      <c r="K13" s="116">
        <v>-1.1583011583011582</v>
      </c>
    </row>
    <row r="14" spans="1:15" ht="15.95" customHeight="1" x14ac:dyDescent="0.2">
      <c r="A14" s="306" t="s">
        <v>230</v>
      </c>
      <c r="B14" s="307"/>
      <c r="C14" s="308"/>
      <c r="D14" s="113">
        <v>55.79236125764929</v>
      </c>
      <c r="E14" s="115">
        <v>2644</v>
      </c>
      <c r="F14" s="114">
        <v>2480</v>
      </c>
      <c r="G14" s="114">
        <v>2954</v>
      </c>
      <c r="H14" s="114">
        <v>2330</v>
      </c>
      <c r="I14" s="140">
        <v>2789</v>
      </c>
      <c r="J14" s="115">
        <v>-145</v>
      </c>
      <c r="K14" s="116">
        <v>-5.1989960559340265</v>
      </c>
    </row>
    <row r="15" spans="1:15" ht="15.95" customHeight="1" x14ac:dyDescent="0.2">
      <c r="A15" s="306" t="s">
        <v>231</v>
      </c>
      <c r="B15" s="307"/>
      <c r="C15" s="308"/>
      <c r="D15" s="113">
        <v>7.4488288668495466</v>
      </c>
      <c r="E15" s="115">
        <v>353</v>
      </c>
      <c r="F15" s="114">
        <v>285</v>
      </c>
      <c r="G15" s="114">
        <v>362</v>
      </c>
      <c r="H15" s="114">
        <v>315</v>
      </c>
      <c r="I15" s="140">
        <v>380</v>
      </c>
      <c r="J15" s="115">
        <v>-27</v>
      </c>
      <c r="K15" s="116">
        <v>-7.1052631578947372</v>
      </c>
    </row>
    <row r="16" spans="1:15" ht="15.95" customHeight="1" x14ac:dyDescent="0.2">
      <c r="A16" s="306" t="s">
        <v>232</v>
      </c>
      <c r="B16" s="307"/>
      <c r="C16" s="308"/>
      <c r="D16" s="113">
        <v>9.5378771892804384</v>
      </c>
      <c r="E16" s="115">
        <v>452</v>
      </c>
      <c r="F16" s="114">
        <v>532</v>
      </c>
      <c r="G16" s="114">
        <v>437</v>
      </c>
      <c r="H16" s="114">
        <v>308</v>
      </c>
      <c r="I16" s="140">
        <v>417</v>
      </c>
      <c r="J16" s="115">
        <v>35</v>
      </c>
      <c r="K16" s="116">
        <v>8.3932853717026372</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2.8276007596539356</v>
      </c>
      <c r="E18" s="115">
        <v>134</v>
      </c>
      <c r="F18" s="114">
        <v>114</v>
      </c>
      <c r="G18" s="114">
        <v>95</v>
      </c>
      <c r="H18" s="114">
        <v>114</v>
      </c>
      <c r="I18" s="140">
        <v>188</v>
      </c>
      <c r="J18" s="115">
        <v>-54</v>
      </c>
      <c r="K18" s="116">
        <v>-28.723404255319149</v>
      </c>
    </row>
    <row r="19" spans="1:11" ht="14.1" customHeight="1" x14ac:dyDescent="0.2">
      <c r="A19" s="306" t="s">
        <v>235</v>
      </c>
      <c r="B19" s="307" t="s">
        <v>236</v>
      </c>
      <c r="C19" s="308"/>
      <c r="D19" s="113">
        <v>2.1312513188436379</v>
      </c>
      <c r="E19" s="115">
        <v>101</v>
      </c>
      <c r="F19" s="114">
        <v>98</v>
      </c>
      <c r="G19" s="114">
        <v>69</v>
      </c>
      <c r="H19" s="114">
        <v>92</v>
      </c>
      <c r="I19" s="140">
        <v>147</v>
      </c>
      <c r="J19" s="115">
        <v>-46</v>
      </c>
      <c r="K19" s="116">
        <v>-31.292517006802722</v>
      </c>
    </row>
    <row r="20" spans="1:11" ht="14.1" customHeight="1" x14ac:dyDescent="0.2">
      <c r="A20" s="306">
        <v>12</v>
      </c>
      <c r="B20" s="307" t="s">
        <v>237</v>
      </c>
      <c r="C20" s="308"/>
      <c r="D20" s="113">
        <v>2.0679468242245198</v>
      </c>
      <c r="E20" s="115">
        <v>98</v>
      </c>
      <c r="F20" s="114">
        <v>49</v>
      </c>
      <c r="G20" s="114">
        <v>76</v>
      </c>
      <c r="H20" s="114">
        <v>86</v>
      </c>
      <c r="I20" s="140">
        <v>98</v>
      </c>
      <c r="J20" s="115">
        <v>0</v>
      </c>
      <c r="K20" s="116">
        <v>0</v>
      </c>
    </row>
    <row r="21" spans="1:11" ht="14.1" customHeight="1" x14ac:dyDescent="0.2">
      <c r="A21" s="306">
        <v>21</v>
      </c>
      <c r="B21" s="307" t="s">
        <v>238</v>
      </c>
      <c r="C21" s="308"/>
      <c r="D21" s="113">
        <v>0.40092846592108039</v>
      </c>
      <c r="E21" s="115">
        <v>19</v>
      </c>
      <c r="F21" s="114">
        <v>19</v>
      </c>
      <c r="G21" s="114">
        <v>32</v>
      </c>
      <c r="H21" s="114">
        <v>23</v>
      </c>
      <c r="I21" s="140">
        <v>24</v>
      </c>
      <c r="J21" s="115">
        <v>-5</v>
      </c>
      <c r="K21" s="116">
        <v>-20.833333333333332</v>
      </c>
    </row>
    <row r="22" spans="1:11" ht="14.1" customHeight="1" x14ac:dyDescent="0.2">
      <c r="A22" s="306">
        <v>22</v>
      </c>
      <c r="B22" s="307" t="s">
        <v>239</v>
      </c>
      <c r="C22" s="308"/>
      <c r="D22" s="113">
        <v>1.6459168600970668</v>
      </c>
      <c r="E22" s="115">
        <v>78</v>
      </c>
      <c r="F22" s="114">
        <v>70</v>
      </c>
      <c r="G22" s="114">
        <v>127</v>
      </c>
      <c r="H22" s="114">
        <v>88</v>
      </c>
      <c r="I22" s="140">
        <v>75</v>
      </c>
      <c r="J22" s="115">
        <v>3</v>
      </c>
      <c r="K22" s="116">
        <v>4</v>
      </c>
    </row>
    <row r="23" spans="1:11" ht="14.1" customHeight="1" x14ac:dyDescent="0.2">
      <c r="A23" s="306">
        <v>23</v>
      </c>
      <c r="B23" s="307" t="s">
        <v>240</v>
      </c>
      <c r="C23" s="308"/>
      <c r="D23" s="113">
        <v>0.12660898923823591</v>
      </c>
      <c r="E23" s="115">
        <v>6</v>
      </c>
      <c r="F23" s="114" t="s">
        <v>513</v>
      </c>
      <c r="G23" s="114">
        <v>12</v>
      </c>
      <c r="H23" s="114">
        <v>11</v>
      </c>
      <c r="I23" s="140">
        <v>16</v>
      </c>
      <c r="J23" s="115">
        <v>-10</v>
      </c>
      <c r="K23" s="116">
        <v>-62.5</v>
      </c>
    </row>
    <row r="24" spans="1:11" ht="14.1" customHeight="1" x14ac:dyDescent="0.2">
      <c r="A24" s="306">
        <v>24</v>
      </c>
      <c r="B24" s="307" t="s">
        <v>241</v>
      </c>
      <c r="C24" s="308"/>
      <c r="D24" s="113">
        <v>2.5743827811774636</v>
      </c>
      <c r="E24" s="115">
        <v>122</v>
      </c>
      <c r="F24" s="114">
        <v>46</v>
      </c>
      <c r="G24" s="114">
        <v>151</v>
      </c>
      <c r="H24" s="114">
        <v>88</v>
      </c>
      <c r="I24" s="140">
        <v>111</v>
      </c>
      <c r="J24" s="115">
        <v>11</v>
      </c>
      <c r="K24" s="116">
        <v>9.9099099099099099</v>
      </c>
    </row>
    <row r="25" spans="1:11" ht="14.1" customHeight="1" x14ac:dyDescent="0.2">
      <c r="A25" s="306">
        <v>25</v>
      </c>
      <c r="B25" s="307" t="s">
        <v>242</v>
      </c>
      <c r="C25" s="308"/>
      <c r="D25" s="113">
        <v>4.2625026376872759</v>
      </c>
      <c r="E25" s="115">
        <v>202</v>
      </c>
      <c r="F25" s="114">
        <v>169</v>
      </c>
      <c r="G25" s="114">
        <v>249</v>
      </c>
      <c r="H25" s="114">
        <v>212</v>
      </c>
      <c r="I25" s="140">
        <v>212</v>
      </c>
      <c r="J25" s="115">
        <v>-10</v>
      </c>
      <c r="K25" s="116">
        <v>-4.716981132075472</v>
      </c>
    </row>
    <row r="26" spans="1:11" ht="14.1" customHeight="1" x14ac:dyDescent="0.2">
      <c r="A26" s="306">
        <v>26</v>
      </c>
      <c r="B26" s="307" t="s">
        <v>243</v>
      </c>
      <c r="C26" s="308"/>
      <c r="D26" s="113">
        <v>1.7514243511289302</v>
      </c>
      <c r="E26" s="115">
        <v>83</v>
      </c>
      <c r="F26" s="114">
        <v>57</v>
      </c>
      <c r="G26" s="114">
        <v>119</v>
      </c>
      <c r="H26" s="114">
        <v>64</v>
      </c>
      <c r="I26" s="140">
        <v>90</v>
      </c>
      <c r="J26" s="115">
        <v>-7</v>
      </c>
      <c r="K26" s="116">
        <v>-7.7777777777777777</v>
      </c>
    </row>
    <row r="27" spans="1:11" ht="14.1" customHeight="1" x14ac:dyDescent="0.2">
      <c r="A27" s="306">
        <v>27</v>
      </c>
      <c r="B27" s="307" t="s">
        <v>244</v>
      </c>
      <c r="C27" s="308"/>
      <c r="D27" s="113">
        <v>1.392698881620595</v>
      </c>
      <c r="E27" s="115">
        <v>66</v>
      </c>
      <c r="F27" s="114">
        <v>55</v>
      </c>
      <c r="G27" s="114">
        <v>85</v>
      </c>
      <c r="H27" s="114">
        <v>60</v>
      </c>
      <c r="I27" s="140">
        <v>59</v>
      </c>
      <c r="J27" s="115">
        <v>7</v>
      </c>
      <c r="K27" s="116">
        <v>11.864406779661017</v>
      </c>
    </row>
    <row r="28" spans="1:11" ht="14.1" customHeight="1" x14ac:dyDescent="0.2">
      <c r="A28" s="306">
        <v>28</v>
      </c>
      <c r="B28" s="307" t="s">
        <v>245</v>
      </c>
      <c r="C28" s="308"/>
      <c r="D28" s="113">
        <v>6.3304494619117954E-2</v>
      </c>
      <c r="E28" s="115">
        <v>3</v>
      </c>
      <c r="F28" s="114">
        <v>3</v>
      </c>
      <c r="G28" s="114">
        <v>4</v>
      </c>
      <c r="H28" s="114" t="s">
        <v>513</v>
      </c>
      <c r="I28" s="140">
        <v>13</v>
      </c>
      <c r="J28" s="115">
        <v>-10</v>
      </c>
      <c r="K28" s="116">
        <v>-76.92307692307692</v>
      </c>
    </row>
    <row r="29" spans="1:11" ht="14.1" customHeight="1" x14ac:dyDescent="0.2">
      <c r="A29" s="306">
        <v>29</v>
      </c>
      <c r="B29" s="307" t="s">
        <v>246</v>
      </c>
      <c r="C29" s="308"/>
      <c r="D29" s="113">
        <v>2.0679468242245198</v>
      </c>
      <c r="E29" s="115">
        <v>98</v>
      </c>
      <c r="F29" s="114">
        <v>109</v>
      </c>
      <c r="G29" s="114">
        <v>116</v>
      </c>
      <c r="H29" s="114">
        <v>132</v>
      </c>
      <c r="I29" s="140">
        <v>114</v>
      </c>
      <c r="J29" s="115">
        <v>-16</v>
      </c>
      <c r="K29" s="116">
        <v>-14.035087719298245</v>
      </c>
    </row>
    <row r="30" spans="1:11" ht="14.1" customHeight="1" x14ac:dyDescent="0.2">
      <c r="A30" s="306" t="s">
        <v>247</v>
      </c>
      <c r="B30" s="307" t="s">
        <v>248</v>
      </c>
      <c r="C30" s="308"/>
      <c r="D30" s="113" t="s">
        <v>513</v>
      </c>
      <c r="E30" s="115" t="s">
        <v>513</v>
      </c>
      <c r="F30" s="114" t="s">
        <v>513</v>
      </c>
      <c r="G30" s="114" t="s">
        <v>513</v>
      </c>
      <c r="H30" s="114">
        <v>25</v>
      </c>
      <c r="I30" s="140" t="s">
        <v>513</v>
      </c>
      <c r="J30" s="115" t="s">
        <v>513</v>
      </c>
      <c r="K30" s="116" t="s">
        <v>513</v>
      </c>
    </row>
    <row r="31" spans="1:11" ht="14.1" customHeight="1" x14ac:dyDescent="0.2">
      <c r="A31" s="306" t="s">
        <v>249</v>
      </c>
      <c r="B31" s="307" t="s">
        <v>250</v>
      </c>
      <c r="C31" s="308"/>
      <c r="D31" s="113">
        <v>1.6670183583034395</v>
      </c>
      <c r="E31" s="115">
        <v>79</v>
      </c>
      <c r="F31" s="114">
        <v>85</v>
      </c>
      <c r="G31" s="114">
        <v>89</v>
      </c>
      <c r="H31" s="114">
        <v>107</v>
      </c>
      <c r="I31" s="140">
        <v>95</v>
      </c>
      <c r="J31" s="115">
        <v>-16</v>
      </c>
      <c r="K31" s="116">
        <v>-16.842105263157894</v>
      </c>
    </row>
    <row r="32" spans="1:11" ht="14.1" customHeight="1" x14ac:dyDescent="0.2">
      <c r="A32" s="306">
        <v>31</v>
      </c>
      <c r="B32" s="307" t="s">
        <v>251</v>
      </c>
      <c r="C32" s="308"/>
      <c r="D32" s="113">
        <v>0.46423296054019836</v>
      </c>
      <c r="E32" s="115">
        <v>22</v>
      </c>
      <c r="F32" s="114">
        <v>14</v>
      </c>
      <c r="G32" s="114">
        <v>16</v>
      </c>
      <c r="H32" s="114">
        <v>22</v>
      </c>
      <c r="I32" s="140">
        <v>35</v>
      </c>
      <c r="J32" s="115">
        <v>-13</v>
      </c>
      <c r="K32" s="116">
        <v>-37.142857142857146</v>
      </c>
    </row>
    <row r="33" spans="1:11" ht="14.1" customHeight="1" x14ac:dyDescent="0.2">
      <c r="A33" s="306">
        <v>32</v>
      </c>
      <c r="B33" s="307" t="s">
        <v>252</v>
      </c>
      <c r="C33" s="308"/>
      <c r="D33" s="113">
        <v>3.7982696771470774</v>
      </c>
      <c r="E33" s="115">
        <v>180</v>
      </c>
      <c r="F33" s="114">
        <v>100</v>
      </c>
      <c r="G33" s="114">
        <v>181</v>
      </c>
      <c r="H33" s="114">
        <v>197</v>
      </c>
      <c r="I33" s="140">
        <v>200</v>
      </c>
      <c r="J33" s="115">
        <v>-20</v>
      </c>
      <c r="K33" s="116">
        <v>-10</v>
      </c>
    </row>
    <row r="34" spans="1:11" ht="14.1" customHeight="1" x14ac:dyDescent="0.2">
      <c r="A34" s="306">
        <v>33</v>
      </c>
      <c r="B34" s="307" t="s">
        <v>253</v>
      </c>
      <c r="C34" s="308"/>
      <c r="D34" s="113">
        <v>1.5615108672715763</v>
      </c>
      <c r="E34" s="115">
        <v>74</v>
      </c>
      <c r="F34" s="114">
        <v>47</v>
      </c>
      <c r="G34" s="114">
        <v>75</v>
      </c>
      <c r="H34" s="114">
        <v>58</v>
      </c>
      <c r="I34" s="140">
        <v>103</v>
      </c>
      <c r="J34" s="115">
        <v>-29</v>
      </c>
      <c r="K34" s="116">
        <v>-28.155339805825243</v>
      </c>
    </row>
    <row r="35" spans="1:11" ht="14.1" customHeight="1" x14ac:dyDescent="0.2">
      <c r="A35" s="306">
        <v>34</v>
      </c>
      <c r="B35" s="307" t="s">
        <v>254</v>
      </c>
      <c r="C35" s="308"/>
      <c r="D35" s="113">
        <v>3.0808187381304073</v>
      </c>
      <c r="E35" s="115">
        <v>146</v>
      </c>
      <c r="F35" s="114">
        <v>142</v>
      </c>
      <c r="G35" s="114">
        <v>170</v>
      </c>
      <c r="H35" s="114">
        <v>147</v>
      </c>
      <c r="I35" s="140">
        <v>189</v>
      </c>
      <c r="J35" s="115">
        <v>-43</v>
      </c>
      <c r="K35" s="116">
        <v>-22.75132275132275</v>
      </c>
    </row>
    <row r="36" spans="1:11" ht="14.1" customHeight="1" x14ac:dyDescent="0.2">
      <c r="A36" s="306">
        <v>41</v>
      </c>
      <c r="B36" s="307" t="s">
        <v>255</v>
      </c>
      <c r="C36" s="308"/>
      <c r="D36" s="113">
        <v>0.56974045157206166</v>
      </c>
      <c r="E36" s="115">
        <v>27</v>
      </c>
      <c r="F36" s="114">
        <v>17</v>
      </c>
      <c r="G36" s="114">
        <v>56</v>
      </c>
      <c r="H36" s="114">
        <v>26</v>
      </c>
      <c r="I36" s="140">
        <v>33</v>
      </c>
      <c r="J36" s="115">
        <v>-6</v>
      </c>
      <c r="K36" s="116">
        <v>-18.181818181818183</v>
      </c>
    </row>
    <row r="37" spans="1:11" ht="14.1" customHeight="1" x14ac:dyDescent="0.2">
      <c r="A37" s="306">
        <v>42</v>
      </c>
      <c r="B37" s="307" t="s">
        <v>256</v>
      </c>
      <c r="C37" s="308"/>
      <c r="D37" s="113">
        <v>0.14771048744460857</v>
      </c>
      <c r="E37" s="115">
        <v>7</v>
      </c>
      <c r="F37" s="114" t="s">
        <v>513</v>
      </c>
      <c r="G37" s="114">
        <v>11</v>
      </c>
      <c r="H37" s="114">
        <v>5</v>
      </c>
      <c r="I37" s="140" t="s">
        <v>513</v>
      </c>
      <c r="J37" s="115" t="s">
        <v>513</v>
      </c>
      <c r="K37" s="116" t="s">
        <v>513</v>
      </c>
    </row>
    <row r="38" spans="1:11" ht="14.1" customHeight="1" x14ac:dyDescent="0.2">
      <c r="A38" s="306">
        <v>43</v>
      </c>
      <c r="B38" s="307" t="s">
        <v>257</v>
      </c>
      <c r="C38" s="308"/>
      <c r="D38" s="113">
        <v>0.63304494619117957</v>
      </c>
      <c r="E38" s="115">
        <v>30</v>
      </c>
      <c r="F38" s="114">
        <v>31</v>
      </c>
      <c r="G38" s="114">
        <v>52</v>
      </c>
      <c r="H38" s="114">
        <v>40</v>
      </c>
      <c r="I38" s="140">
        <v>45</v>
      </c>
      <c r="J38" s="115">
        <v>-15</v>
      </c>
      <c r="K38" s="116">
        <v>-33.333333333333336</v>
      </c>
    </row>
    <row r="39" spans="1:11" ht="14.1" customHeight="1" x14ac:dyDescent="0.2">
      <c r="A39" s="306">
        <v>51</v>
      </c>
      <c r="B39" s="307" t="s">
        <v>258</v>
      </c>
      <c r="C39" s="308"/>
      <c r="D39" s="113">
        <v>6.5836674403882673</v>
      </c>
      <c r="E39" s="115">
        <v>312</v>
      </c>
      <c r="F39" s="114">
        <v>252</v>
      </c>
      <c r="G39" s="114">
        <v>401</v>
      </c>
      <c r="H39" s="114">
        <v>340</v>
      </c>
      <c r="I39" s="140">
        <v>406</v>
      </c>
      <c r="J39" s="115">
        <v>-94</v>
      </c>
      <c r="K39" s="116">
        <v>-23.152709359605911</v>
      </c>
    </row>
    <row r="40" spans="1:11" ht="14.1" customHeight="1" x14ac:dyDescent="0.2">
      <c r="A40" s="306" t="s">
        <v>259</v>
      </c>
      <c r="B40" s="307" t="s">
        <v>260</v>
      </c>
      <c r="C40" s="308"/>
      <c r="D40" s="113">
        <v>6.0983329816416969</v>
      </c>
      <c r="E40" s="115">
        <v>289</v>
      </c>
      <c r="F40" s="114">
        <v>222</v>
      </c>
      <c r="G40" s="114">
        <v>365</v>
      </c>
      <c r="H40" s="114">
        <v>306</v>
      </c>
      <c r="I40" s="140">
        <v>374</v>
      </c>
      <c r="J40" s="115">
        <v>-85</v>
      </c>
      <c r="K40" s="116">
        <v>-22.727272727272727</v>
      </c>
    </row>
    <row r="41" spans="1:11" ht="14.1" customHeight="1" x14ac:dyDescent="0.2">
      <c r="A41" s="306"/>
      <c r="B41" s="307" t="s">
        <v>261</v>
      </c>
      <c r="C41" s="308"/>
      <c r="D41" s="113">
        <v>4.8955475838784555</v>
      </c>
      <c r="E41" s="115">
        <v>232</v>
      </c>
      <c r="F41" s="114">
        <v>157</v>
      </c>
      <c r="G41" s="114">
        <v>275</v>
      </c>
      <c r="H41" s="114">
        <v>233</v>
      </c>
      <c r="I41" s="140">
        <v>282</v>
      </c>
      <c r="J41" s="115">
        <v>-50</v>
      </c>
      <c r="K41" s="116">
        <v>-17.730496453900709</v>
      </c>
    </row>
    <row r="42" spans="1:11" ht="14.1" customHeight="1" x14ac:dyDescent="0.2">
      <c r="A42" s="306">
        <v>52</v>
      </c>
      <c r="B42" s="307" t="s">
        <v>262</v>
      </c>
      <c r="C42" s="308"/>
      <c r="D42" s="113">
        <v>8.1451783076598439</v>
      </c>
      <c r="E42" s="115">
        <v>386</v>
      </c>
      <c r="F42" s="114">
        <v>255</v>
      </c>
      <c r="G42" s="114">
        <v>368</v>
      </c>
      <c r="H42" s="114">
        <v>263</v>
      </c>
      <c r="I42" s="140">
        <v>449</v>
      </c>
      <c r="J42" s="115">
        <v>-63</v>
      </c>
      <c r="K42" s="116">
        <v>-14.031180400890868</v>
      </c>
    </row>
    <row r="43" spans="1:11" ht="14.1" customHeight="1" x14ac:dyDescent="0.2">
      <c r="A43" s="306" t="s">
        <v>263</v>
      </c>
      <c r="B43" s="307" t="s">
        <v>264</v>
      </c>
      <c r="C43" s="308"/>
      <c r="D43" s="113">
        <v>7.3433213758176832</v>
      </c>
      <c r="E43" s="115">
        <v>348</v>
      </c>
      <c r="F43" s="114">
        <v>232</v>
      </c>
      <c r="G43" s="114">
        <v>319</v>
      </c>
      <c r="H43" s="114">
        <v>216</v>
      </c>
      <c r="I43" s="140">
        <v>384</v>
      </c>
      <c r="J43" s="115">
        <v>-36</v>
      </c>
      <c r="K43" s="116">
        <v>-9.375</v>
      </c>
    </row>
    <row r="44" spans="1:11" ht="14.1" customHeight="1" x14ac:dyDescent="0.2">
      <c r="A44" s="306">
        <v>53</v>
      </c>
      <c r="B44" s="307" t="s">
        <v>265</v>
      </c>
      <c r="C44" s="308"/>
      <c r="D44" s="113">
        <v>0.46423296054019836</v>
      </c>
      <c r="E44" s="115">
        <v>22</v>
      </c>
      <c r="F44" s="114">
        <v>42</v>
      </c>
      <c r="G44" s="114">
        <v>49</v>
      </c>
      <c r="H44" s="114">
        <v>23</v>
      </c>
      <c r="I44" s="140">
        <v>97</v>
      </c>
      <c r="J44" s="115">
        <v>-75</v>
      </c>
      <c r="K44" s="116">
        <v>-77.319587628865975</v>
      </c>
    </row>
    <row r="45" spans="1:11" ht="14.1" customHeight="1" x14ac:dyDescent="0.2">
      <c r="A45" s="306" t="s">
        <v>266</v>
      </c>
      <c r="B45" s="307" t="s">
        <v>267</v>
      </c>
      <c r="C45" s="308"/>
      <c r="D45" s="113">
        <v>0.46423296054019836</v>
      </c>
      <c r="E45" s="115">
        <v>22</v>
      </c>
      <c r="F45" s="114">
        <v>42</v>
      </c>
      <c r="G45" s="114">
        <v>47</v>
      </c>
      <c r="H45" s="114">
        <v>22</v>
      </c>
      <c r="I45" s="140">
        <v>97</v>
      </c>
      <c r="J45" s="115">
        <v>-75</v>
      </c>
      <c r="K45" s="116">
        <v>-77.319587628865975</v>
      </c>
    </row>
    <row r="46" spans="1:11" ht="14.1" customHeight="1" x14ac:dyDescent="0.2">
      <c r="A46" s="306">
        <v>54</v>
      </c>
      <c r="B46" s="307" t="s">
        <v>268</v>
      </c>
      <c r="C46" s="308"/>
      <c r="D46" s="113">
        <v>3.587254695083351</v>
      </c>
      <c r="E46" s="115">
        <v>170</v>
      </c>
      <c r="F46" s="114">
        <v>179</v>
      </c>
      <c r="G46" s="114">
        <v>193</v>
      </c>
      <c r="H46" s="114">
        <v>219</v>
      </c>
      <c r="I46" s="140">
        <v>234</v>
      </c>
      <c r="J46" s="115">
        <v>-64</v>
      </c>
      <c r="K46" s="116">
        <v>-27.350427350427349</v>
      </c>
    </row>
    <row r="47" spans="1:11" ht="14.1" customHeight="1" x14ac:dyDescent="0.2">
      <c r="A47" s="306">
        <v>61</v>
      </c>
      <c r="B47" s="307" t="s">
        <v>269</v>
      </c>
      <c r="C47" s="308"/>
      <c r="D47" s="113">
        <v>1.6037138636843216</v>
      </c>
      <c r="E47" s="115">
        <v>76</v>
      </c>
      <c r="F47" s="114">
        <v>42</v>
      </c>
      <c r="G47" s="114">
        <v>92</v>
      </c>
      <c r="H47" s="114">
        <v>77</v>
      </c>
      <c r="I47" s="140">
        <v>81</v>
      </c>
      <c r="J47" s="115">
        <v>-5</v>
      </c>
      <c r="K47" s="116">
        <v>-6.1728395061728394</v>
      </c>
    </row>
    <row r="48" spans="1:11" ht="14.1" customHeight="1" x14ac:dyDescent="0.2">
      <c r="A48" s="306">
        <v>62</v>
      </c>
      <c r="B48" s="307" t="s">
        <v>270</v>
      </c>
      <c r="C48" s="308"/>
      <c r="D48" s="113">
        <v>5.5918970246887527</v>
      </c>
      <c r="E48" s="115">
        <v>265</v>
      </c>
      <c r="F48" s="114">
        <v>385</v>
      </c>
      <c r="G48" s="114">
        <v>417</v>
      </c>
      <c r="H48" s="114">
        <v>391</v>
      </c>
      <c r="I48" s="140">
        <v>281</v>
      </c>
      <c r="J48" s="115">
        <v>-16</v>
      </c>
      <c r="K48" s="116">
        <v>-5.6939501779359434</v>
      </c>
    </row>
    <row r="49" spans="1:11" ht="14.1" customHeight="1" x14ac:dyDescent="0.2">
      <c r="A49" s="306">
        <v>63</v>
      </c>
      <c r="B49" s="307" t="s">
        <v>271</v>
      </c>
      <c r="C49" s="308"/>
      <c r="D49" s="113">
        <v>3.5450516986706058</v>
      </c>
      <c r="E49" s="115">
        <v>168</v>
      </c>
      <c r="F49" s="114">
        <v>152</v>
      </c>
      <c r="G49" s="114">
        <v>223</v>
      </c>
      <c r="H49" s="114">
        <v>211</v>
      </c>
      <c r="I49" s="140">
        <v>221</v>
      </c>
      <c r="J49" s="115">
        <v>-53</v>
      </c>
      <c r="K49" s="116">
        <v>-23.981900452488688</v>
      </c>
    </row>
    <row r="50" spans="1:11" ht="14.1" customHeight="1" x14ac:dyDescent="0.2">
      <c r="A50" s="306" t="s">
        <v>272</v>
      </c>
      <c r="B50" s="307" t="s">
        <v>273</v>
      </c>
      <c r="C50" s="308"/>
      <c r="D50" s="113">
        <v>0.61194344798480693</v>
      </c>
      <c r="E50" s="115">
        <v>29</v>
      </c>
      <c r="F50" s="114">
        <v>21</v>
      </c>
      <c r="G50" s="114">
        <v>36</v>
      </c>
      <c r="H50" s="114">
        <v>22</v>
      </c>
      <c r="I50" s="140">
        <v>43</v>
      </c>
      <c r="J50" s="115">
        <v>-14</v>
      </c>
      <c r="K50" s="116">
        <v>-32.558139534883722</v>
      </c>
    </row>
    <row r="51" spans="1:11" ht="14.1" customHeight="1" x14ac:dyDescent="0.2">
      <c r="A51" s="306" t="s">
        <v>274</v>
      </c>
      <c r="B51" s="307" t="s">
        <v>275</v>
      </c>
      <c r="C51" s="308"/>
      <c r="D51" s="113">
        <v>2.5321797847647183</v>
      </c>
      <c r="E51" s="115">
        <v>120</v>
      </c>
      <c r="F51" s="114">
        <v>113</v>
      </c>
      <c r="G51" s="114">
        <v>162</v>
      </c>
      <c r="H51" s="114">
        <v>165</v>
      </c>
      <c r="I51" s="140">
        <v>166</v>
      </c>
      <c r="J51" s="115">
        <v>-46</v>
      </c>
      <c r="K51" s="116">
        <v>-27.710843373493976</v>
      </c>
    </row>
    <row r="52" spans="1:11" ht="14.1" customHeight="1" x14ac:dyDescent="0.2">
      <c r="A52" s="306">
        <v>71</v>
      </c>
      <c r="B52" s="307" t="s">
        <v>276</v>
      </c>
      <c r="C52" s="308"/>
      <c r="D52" s="113">
        <v>8.6305127664064152</v>
      </c>
      <c r="E52" s="115">
        <v>409</v>
      </c>
      <c r="F52" s="114">
        <v>308</v>
      </c>
      <c r="G52" s="114">
        <v>376</v>
      </c>
      <c r="H52" s="114">
        <v>364</v>
      </c>
      <c r="I52" s="140">
        <v>466</v>
      </c>
      <c r="J52" s="115">
        <v>-57</v>
      </c>
      <c r="K52" s="116">
        <v>-12.231759656652361</v>
      </c>
    </row>
    <row r="53" spans="1:11" ht="14.1" customHeight="1" x14ac:dyDescent="0.2">
      <c r="A53" s="306" t="s">
        <v>277</v>
      </c>
      <c r="B53" s="307" t="s">
        <v>278</v>
      </c>
      <c r="C53" s="308"/>
      <c r="D53" s="113">
        <v>2.5954842793838364</v>
      </c>
      <c r="E53" s="115">
        <v>123</v>
      </c>
      <c r="F53" s="114">
        <v>112</v>
      </c>
      <c r="G53" s="114">
        <v>125</v>
      </c>
      <c r="H53" s="114">
        <v>130</v>
      </c>
      <c r="I53" s="140">
        <v>153</v>
      </c>
      <c r="J53" s="115">
        <v>-30</v>
      </c>
      <c r="K53" s="116">
        <v>-19.607843137254903</v>
      </c>
    </row>
    <row r="54" spans="1:11" ht="14.1" customHeight="1" x14ac:dyDescent="0.2">
      <c r="A54" s="306" t="s">
        <v>279</v>
      </c>
      <c r="B54" s="307" t="s">
        <v>280</v>
      </c>
      <c r="C54" s="308"/>
      <c r="D54" s="113">
        <v>4.8955475838784555</v>
      </c>
      <c r="E54" s="115">
        <v>232</v>
      </c>
      <c r="F54" s="114">
        <v>164</v>
      </c>
      <c r="G54" s="114">
        <v>214</v>
      </c>
      <c r="H54" s="114">
        <v>190</v>
      </c>
      <c r="I54" s="140">
        <v>263</v>
      </c>
      <c r="J54" s="115">
        <v>-31</v>
      </c>
      <c r="K54" s="116">
        <v>-11.787072243346008</v>
      </c>
    </row>
    <row r="55" spans="1:11" ht="14.1" customHeight="1" x14ac:dyDescent="0.2">
      <c r="A55" s="306">
        <v>72</v>
      </c>
      <c r="B55" s="307" t="s">
        <v>281</v>
      </c>
      <c r="C55" s="308"/>
      <c r="D55" s="113">
        <v>1.5615108672715763</v>
      </c>
      <c r="E55" s="115">
        <v>74</v>
      </c>
      <c r="F55" s="114">
        <v>45</v>
      </c>
      <c r="G55" s="114">
        <v>67</v>
      </c>
      <c r="H55" s="114">
        <v>58</v>
      </c>
      <c r="I55" s="140">
        <v>99</v>
      </c>
      <c r="J55" s="115">
        <v>-25</v>
      </c>
      <c r="K55" s="116">
        <v>-25.252525252525253</v>
      </c>
    </row>
    <row r="56" spans="1:11" ht="14.1" customHeight="1" x14ac:dyDescent="0.2">
      <c r="A56" s="306" t="s">
        <v>282</v>
      </c>
      <c r="B56" s="307" t="s">
        <v>283</v>
      </c>
      <c r="C56" s="308"/>
      <c r="D56" s="113">
        <v>0.21101498206372651</v>
      </c>
      <c r="E56" s="115">
        <v>10</v>
      </c>
      <c r="F56" s="114">
        <v>5</v>
      </c>
      <c r="G56" s="114">
        <v>9</v>
      </c>
      <c r="H56" s="114">
        <v>7</v>
      </c>
      <c r="I56" s="140">
        <v>16</v>
      </c>
      <c r="J56" s="115">
        <v>-6</v>
      </c>
      <c r="K56" s="116">
        <v>-37.5</v>
      </c>
    </row>
    <row r="57" spans="1:11" ht="14.1" customHeight="1" x14ac:dyDescent="0.2">
      <c r="A57" s="306" t="s">
        <v>284</v>
      </c>
      <c r="B57" s="307" t="s">
        <v>285</v>
      </c>
      <c r="C57" s="308"/>
      <c r="D57" s="113">
        <v>1.0339734121122599</v>
      </c>
      <c r="E57" s="115">
        <v>49</v>
      </c>
      <c r="F57" s="114">
        <v>34</v>
      </c>
      <c r="G57" s="114">
        <v>30</v>
      </c>
      <c r="H57" s="114">
        <v>36</v>
      </c>
      <c r="I57" s="140">
        <v>60</v>
      </c>
      <c r="J57" s="115">
        <v>-11</v>
      </c>
      <c r="K57" s="116">
        <v>-18.333333333333332</v>
      </c>
    </row>
    <row r="58" spans="1:11" ht="14.1" customHeight="1" x14ac:dyDescent="0.2">
      <c r="A58" s="306">
        <v>73</v>
      </c>
      <c r="B58" s="307" t="s">
        <v>286</v>
      </c>
      <c r="C58" s="308"/>
      <c r="D58" s="113">
        <v>1.2238868959696139</v>
      </c>
      <c r="E58" s="115">
        <v>58</v>
      </c>
      <c r="F58" s="114">
        <v>32</v>
      </c>
      <c r="G58" s="114">
        <v>68</v>
      </c>
      <c r="H58" s="114">
        <v>47</v>
      </c>
      <c r="I58" s="140">
        <v>48</v>
      </c>
      <c r="J58" s="115">
        <v>10</v>
      </c>
      <c r="K58" s="116">
        <v>20.833333333333332</v>
      </c>
    </row>
    <row r="59" spans="1:11" ht="14.1" customHeight="1" x14ac:dyDescent="0.2">
      <c r="A59" s="306" t="s">
        <v>287</v>
      </c>
      <c r="B59" s="307" t="s">
        <v>288</v>
      </c>
      <c r="C59" s="308"/>
      <c r="D59" s="113">
        <v>0.88626292466765144</v>
      </c>
      <c r="E59" s="115">
        <v>42</v>
      </c>
      <c r="F59" s="114">
        <v>24</v>
      </c>
      <c r="G59" s="114">
        <v>58</v>
      </c>
      <c r="H59" s="114">
        <v>37</v>
      </c>
      <c r="I59" s="140">
        <v>36</v>
      </c>
      <c r="J59" s="115">
        <v>6</v>
      </c>
      <c r="K59" s="116">
        <v>16.666666666666668</v>
      </c>
    </row>
    <row r="60" spans="1:11" ht="14.1" customHeight="1" x14ac:dyDescent="0.2">
      <c r="A60" s="306">
        <v>81</v>
      </c>
      <c r="B60" s="307" t="s">
        <v>289</v>
      </c>
      <c r="C60" s="308"/>
      <c r="D60" s="113">
        <v>7.3222198776113103</v>
      </c>
      <c r="E60" s="115">
        <v>347</v>
      </c>
      <c r="F60" s="114">
        <v>379</v>
      </c>
      <c r="G60" s="114">
        <v>306</v>
      </c>
      <c r="H60" s="114">
        <v>301</v>
      </c>
      <c r="I60" s="140">
        <v>348</v>
      </c>
      <c r="J60" s="115">
        <v>-1</v>
      </c>
      <c r="K60" s="116">
        <v>-0.28735632183908044</v>
      </c>
    </row>
    <row r="61" spans="1:11" ht="14.1" customHeight="1" x14ac:dyDescent="0.2">
      <c r="A61" s="306" t="s">
        <v>290</v>
      </c>
      <c r="B61" s="307" t="s">
        <v>291</v>
      </c>
      <c r="C61" s="308"/>
      <c r="D61" s="113">
        <v>1.6248153618906942</v>
      </c>
      <c r="E61" s="115">
        <v>77</v>
      </c>
      <c r="F61" s="114">
        <v>57</v>
      </c>
      <c r="G61" s="114">
        <v>77</v>
      </c>
      <c r="H61" s="114">
        <v>52</v>
      </c>
      <c r="I61" s="140">
        <v>103</v>
      </c>
      <c r="J61" s="115">
        <v>-26</v>
      </c>
      <c r="K61" s="116">
        <v>-25.242718446601941</v>
      </c>
    </row>
    <row r="62" spans="1:11" ht="14.1" customHeight="1" x14ac:dyDescent="0.2">
      <c r="A62" s="306" t="s">
        <v>292</v>
      </c>
      <c r="B62" s="307" t="s">
        <v>293</v>
      </c>
      <c r="C62" s="308"/>
      <c r="D62" s="113">
        <v>2.6376872757965817</v>
      </c>
      <c r="E62" s="115">
        <v>125</v>
      </c>
      <c r="F62" s="114">
        <v>194</v>
      </c>
      <c r="G62" s="114">
        <v>117</v>
      </c>
      <c r="H62" s="114">
        <v>132</v>
      </c>
      <c r="I62" s="140">
        <v>110</v>
      </c>
      <c r="J62" s="115">
        <v>15</v>
      </c>
      <c r="K62" s="116">
        <v>13.636363636363637</v>
      </c>
    </row>
    <row r="63" spans="1:11" ht="14.1" customHeight="1" x14ac:dyDescent="0.2">
      <c r="A63" s="306"/>
      <c r="B63" s="307" t="s">
        <v>294</v>
      </c>
      <c r="C63" s="308"/>
      <c r="D63" s="113">
        <v>2.489976788351973</v>
      </c>
      <c r="E63" s="115">
        <v>118</v>
      </c>
      <c r="F63" s="114">
        <v>173</v>
      </c>
      <c r="G63" s="114">
        <v>109</v>
      </c>
      <c r="H63" s="114">
        <v>113</v>
      </c>
      <c r="I63" s="140">
        <v>101</v>
      </c>
      <c r="J63" s="115">
        <v>17</v>
      </c>
      <c r="K63" s="116">
        <v>16.831683168316832</v>
      </c>
    </row>
    <row r="64" spans="1:11" ht="14.1" customHeight="1" x14ac:dyDescent="0.2">
      <c r="A64" s="306" t="s">
        <v>295</v>
      </c>
      <c r="B64" s="307" t="s">
        <v>296</v>
      </c>
      <c r="C64" s="308"/>
      <c r="D64" s="113">
        <v>1.1816838995568686</v>
      </c>
      <c r="E64" s="115">
        <v>56</v>
      </c>
      <c r="F64" s="114">
        <v>65</v>
      </c>
      <c r="G64" s="114">
        <v>65</v>
      </c>
      <c r="H64" s="114">
        <v>60</v>
      </c>
      <c r="I64" s="140">
        <v>63</v>
      </c>
      <c r="J64" s="115">
        <v>-7</v>
      </c>
      <c r="K64" s="116">
        <v>-11.111111111111111</v>
      </c>
    </row>
    <row r="65" spans="1:11" ht="14.1" customHeight="1" x14ac:dyDescent="0.2">
      <c r="A65" s="306" t="s">
        <v>297</v>
      </c>
      <c r="B65" s="307" t="s">
        <v>298</v>
      </c>
      <c r="C65" s="308"/>
      <c r="D65" s="113">
        <v>0.88626292466765144</v>
      </c>
      <c r="E65" s="115">
        <v>42</v>
      </c>
      <c r="F65" s="114">
        <v>35</v>
      </c>
      <c r="G65" s="114">
        <v>25</v>
      </c>
      <c r="H65" s="114">
        <v>18</v>
      </c>
      <c r="I65" s="140">
        <v>38</v>
      </c>
      <c r="J65" s="115">
        <v>4</v>
      </c>
      <c r="K65" s="116">
        <v>10.526315789473685</v>
      </c>
    </row>
    <row r="66" spans="1:11" ht="14.1" customHeight="1" x14ac:dyDescent="0.2">
      <c r="A66" s="306">
        <v>82</v>
      </c>
      <c r="B66" s="307" t="s">
        <v>299</v>
      </c>
      <c r="C66" s="308"/>
      <c r="D66" s="113">
        <v>12.259970457902511</v>
      </c>
      <c r="E66" s="115">
        <v>581</v>
      </c>
      <c r="F66" s="114">
        <v>1332</v>
      </c>
      <c r="G66" s="114">
        <v>172</v>
      </c>
      <c r="H66" s="114">
        <v>138</v>
      </c>
      <c r="I66" s="140">
        <v>192</v>
      </c>
      <c r="J66" s="115">
        <v>389</v>
      </c>
      <c r="K66" s="116">
        <v>202.60416666666666</v>
      </c>
    </row>
    <row r="67" spans="1:11" ht="14.1" customHeight="1" x14ac:dyDescent="0.2">
      <c r="A67" s="306" t="s">
        <v>300</v>
      </c>
      <c r="B67" s="307" t="s">
        <v>301</v>
      </c>
      <c r="C67" s="308"/>
      <c r="D67" s="113">
        <v>11.099388056552016</v>
      </c>
      <c r="E67" s="115">
        <v>526</v>
      </c>
      <c r="F67" s="114">
        <v>1282</v>
      </c>
      <c r="G67" s="114">
        <v>97</v>
      </c>
      <c r="H67" s="114">
        <v>95</v>
      </c>
      <c r="I67" s="140">
        <v>133</v>
      </c>
      <c r="J67" s="115">
        <v>393</v>
      </c>
      <c r="K67" s="116" t="s">
        <v>514</v>
      </c>
    </row>
    <row r="68" spans="1:11" ht="14.1" customHeight="1" x14ac:dyDescent="0.2">
      <c r="A68" s="306" t="s">
        <v>302</v>
      </c>
      <c r="B68" s="307" t="s">
        <v>303</v>
      </c>
      <c r="C68" s="308"/>
      <c r="D68" s="113">
        <v>0.56974045157206166</v>
      </c>
      <c r="E68" s="115">
        <v>27</v>
      </c>
      <c r="F68" s="114">
        <v>31</v>
      </c>
      <c r="G68" s="114">
        <v>44</v>
      </c>
      <c r="H68" s="114">
        <v>20</v>
      </c>
      <c r="I68" s="140">
        <v>37</v>
      </c>
      <c r="J68" s="115">
        <v>-10</v>
      </c>
      <c r="K68" s="116">
        <v>-27.027027027027028</v>
      </c>
    </row>
    <row r="69" spans="1:11" ht="14.1" customHeight="1" x14ac:dyDescent="0.2">
      <c r="A69" s="306">
        <v>83</v>
      </c>
      <c r="B69" s="307" t="s">
        <v>304</v>
      </c>
      <c r="C69" s="308"/>
      <c r="D69" s="113">
        <v>7.026798902722093</v>
      </c>
      <c r="E69" s="115">
        <v>333</v>
      </c>
      <c r="F69" s="114">
        <v>424</v>
      </c>
      <c r="G69" s="114">
        <v>370</v>
      </c>
      <c r="H69" s="114">
        <v>225</v>
      </c>
      <c r="I69" s="140">
        <v>194</v>
      </c>
      <c r="J69" s="115">
        <v>139</v>
      </c>
      <c r="K69" s="116">
        <v>71.649484536082468</v>
      </c>
    </row>
    <row r="70" spans="1:11" ht="14.1" customHeight="1" x14ac:dyDescent="0.2">
      <c r="A70" s="306" t="s">
        <v>305</v>
      </c>
      <c r="B70" s="307" t="s">
        <v>306</v>
      </c>
      <c r="C70" s="308"/>
      <c r="D70" s="113">
        <v>6.2038404726735594</v>
      </c>
      <c r="E70" s="115">
        <v>294</v>
      </c>
      <c r="F70" s="114">
        <v>340</v>
      </c>
      <c r="G70" s="114">
        <v>340</v>
      </c>
      <c r="H70" s="114">
        <v>193</v>
      </c>
      <c r="I70" s="140">
        <v>160</v>
      </c>
      <c r="J70" s="115">
        <v>134</v>
      </c>
      <c r="K70" s="116">
        <v>83.75</v>
      </c>
    </row>
    <row r="71" spans="1:11" ht="14.1" customHeight="1" x14ac:dyDescent="0.2">
      <c r="A71" s="306"/>
      <c r="B71" s="307" t="s">
        <v>307</v>
      </c>
      <c r="C71" s="308"/>
      <c r="D71" s="113">
        <v>3.3129352184005065</v>
      </c>
      <c r="E71" s="115">
        <v>157</v>
      </c>
      <c r="F71" s="114">
        <v>113</v>
      </c>
      <c r="G71" s="114">
        <v>244</v>
      </c>
      <c r="H71" s="114">
        <v>124</v>
      </c>
      <c r="I71" s="140">
        <v>105</v>
      </c>
      <c r="J71" s="115">
        <v>52</v>
      </c>
      <c r="K71" s="116">
        <v>49.523809523809526</v>
      </c>
    </row>
    <row r="72" spans="1:11" ht="14.1" customHeight="1" x14ac:dyDescent="0.2">
      <c r="A72" s="306">
        <v>84</v>
      </c>
      <c r="B72" s="307" t="s">
        <v>308</v>
      </c>
      <c r="C72" s="308"/>
      <c r="D72" s="113">
        <v>2.1101498206372651</v>
      </c>
      <c r="E72" s="115">
        <v>100</v>
      </c>
      <c r="F72" s="114">
        <v>81</v>
      </c>
      <c r="G72" s="114">
        <v>143</v>
      </c>
      <c r="H72" s="114">
        <v>63</v>
      </c>
      <c r="I72" s="140">
        <v>117</v>
      </c>
      <c r="J72" s="115">
        <v>-17</v>
      </c>
      <c r="K72" s="116">
        <v>-14.52991452991453</v>
      </c>
    </row>
    <row r="73" spans="1:11" ht="14.1" customHeight="1" x14ac:dyDescent="0.2">
      <c r="A73" s="306" t="s">
        <v>309</v>
      </c>
      <c r="B73" s="307" t="s">
        <v>310</v>
      </c>
      <c r="C73" s="308"/>
      <c r="D73" s="113">
        <v>1.3293943870014771</v>
      </c>
      <c r="E73" s="115">
        <v>63</v>
      </c>
      <c r="F73" s="114">
        <v>55</v>
      </c>
      <c r="G73" s="114">
        <v>100</v>
      </c>
      <c r="H73" s="114">
        <v>37</v>
      </c>
      <c r="I73" s="140">
        <v>80</v>
      </c>
      <c r="J73" s="115">
        <v>-17</v>
      </c>
      <c r="K73" s="116">
        <v>-21.25</v>
      </c>
    </row>
    <row r="74" spans="1:11" ht="14.1" customHeight="1" x14ac:dyDescent="0.2">
      <c r="A74" s="306" t="s">
        <v>311</v>
      </c>
      <c r="B74" s="307" t="s">
        <v>312</v>
      </c>
      <c r="C74" s="308"/>
      <c r="D74" s="113">
        <v>0.16881198565098121</v>
      </c>
      <c r="E74" s="115">
        <v>8</v>
      </c>
      <c r="F74" s="114">
        <v>4</v>
      </c>
      <c r="G74" s="114">
        <v>12</v>
      </c>
      <c r="H74" s="114">
        <v>4</v>
      </c>
      <c r="I74" s="140" t="s">
        <v>513</v>
      </c>
      <c r="J74" s="115" t="s">
        <v>513</v>
      </c>
      <c r="K74" s="116" t="s">
        <v>513</v>
      </c>
    </row>
    <row r="75" spans="1:11" ht="14.1" customHeight="1" x14ac:dyDescent="0.2">
      <c r="A75" s="306" t="s">
        <v>313</v>
      </c>
      <c r="B75" s="307" t="s">
        <v>314</v>
      </c>
      <c r="C75" s="308"/>
      <c r="D75" s="113">
        <v>0.25321797847647182</v>
      </c>
      <c r="E75" s="115">
        <v>12</v>
      </c>
      <c r="F75" s="114">
        <v>9</v>
      </c>
      <c r="G75" s="114">
        <v>7</v>
      </c>
      <c r="H75" s="114">
        <v>9</v>
      </c>
      <c r="I75" s="140">
        <v>8</v>
      </c>
      <c r="J75" s="115">
        <v>4</v>
      </c>
      <c r="K75" s="116">
        <v>50</v>
      </c>
    </row>
    <row r="76" spans="1:11" ht="14.1" customHeight="1" x14ac:dyDescent="0.2">
      <c r="A76" s="306">
        <v>91</v>
      </c>
      <c r="B76" s="307" t="s">
        <v>315</v>
      </c>
      <c r="C76" s="308"/>
      <c r="D76" s="113">
        <v>0.12660898923823591</v>
      </c>
      <c r="E76" s="115">
        <v>6</v>
      </c>
      <c r="F76" s="114">
        <v>10</v>
      </c>
      <c r="G76" s="114">
        <v>18</v>
      </c>
      <c r="H76" s="114">
        <v>4</v>
      </c>
      <c r="I76" s="140">
        <v>5</v>
      </c>
      <c r="J76" s="115">
        <v>1</v>
      </c>
      <c r="K76" s="116">
        <v>20</v>
      </c>
    </row>
    <row r="77" spans="1:11" ht="14.1" customHeight="1" x14ac:dyDescent="0.2">
      <c r="A77" s="306">
        <v>92</v>
      </c>
      <c r="B77" s="307" t="s">
        <v>316</v>
      </c>
      <c r="C77" s="308"/>
      <c r="D77" s="113">
        <v>0.35872546950833512</v>
      </c>
      <c r="E77" s="115">
        <v>17</v>
      </c>
      <c r="F77" s="114">
        <v>11</v>
      </c>
      <c r="G77" s="114">
        <v>23</v>
      </c>
      <c r="H77" s="114">
        <v>11</v>
      </c>
      <c r="I77" s="140">
        <v>33</v>
      </c>
      <c r="J77" s="115">
        <v>-16</v>
      </c>
      <c r="K77" s="116">
        <v>-48.484848484848484</v>
      </c>
    </row>
    <row r="78" spans="1:11" ht="14.1" customHeight="1" x14ac:dyDescent="0.2">
      <c r="A78" s="306">
        <v>93</v>
      </c>
      <c r="B78" s="307" t="s">
        <v>317</v>
      </c>
      <c r="C78" s="308"/>
      <c r="D78" s="113">
        <v>0.14771048744460857</v>
      </c>
      <c r="E78" s="115">
        <v>7</v>
      </c>
      <c r="F78" s="114" t="s">
        <v>513</v>
      </c>
      <c r="G78" s="114">
        <v>5</v>
      </c>
      <c r="H78" s="114">
        <v>0</v>
      </c>
      <c r="I78" s="140" t="s">
        <v>513</v>
      </c>
      <c r="J78" s="115" t="s">
        <v>513</v>
      </c>
      <c r="K78" s="116" t="s">
        <v>513</v>
      </c>
    </row>
    <row r="79" spans="1:11" ht="14.1" customHeight="1" x14ac:dyDescent="0.2">
      <c r="A79" s="306">
        <v>94</v>
      </c>
      <c r="B79" s="307" t="s">
        <v>318</v>
      </c>
      <c r="C79" s="308"/>
      <c r="D79" s="113">
        <v>6.3304494619117954E-2</v>
      </c>
      <c r="E79" s="115">
        <v>3</v>
      </c>
      <c r="F79" s="114">
        <v>12</v>
      </c>
      <c r="G79" s="114">
        <v>3</v>
      </c>
      <c r="H79" s="114" t="s">
        <v>513</v>
      </c>
      <c r="I79" s="140" t="s">
        <v>513</v>
      </c>
      <c r="J79" s="115" t="s">
        <v>513</v>
      </c>
      <c r="K79" s="116" t="s">
        <v>513</v>
      </c>
    </row>
    <row r="80" spans="1:11" ht="14.1" customHeight="1" x14ac:dyDescent="0.2">
      <c r="A80" s="306" t="s">
        <v>319</v>
      </c>
      <c r="B80" s="307" t="s">
        <v>320</v>
      </c>
      <c r="C80" s="308"/>
      <c r="D80" s="113">
        <v>0</v>
      </c>
      <c r="E80" s="115">
        <v>0</v>
      </c>
      <c r="F80" s="114">
        <v>0</v>
      </c>
      <c r="G80" s="114">
        <v>0</v>
      </c>
      <c r="H80" s="114">
        <v>0</v>
      </c>
      <c r="I80" s="140">
        <v>0</v>
      </c>
      <c r="J80" s="115">
        <v>0</v>
      </c>
      <c r="K80" s="116">
        <v>0</v>
      </c>
    </row>
    <row r="81" spans="1:11" ht="14.1" customHeight="1" x14ac:dyDescent="0.2">
      <c r="A81" s="310" t="s">
        <v>321</v>
      </c>
      <c r="B81" s="311" t="s">
        <v>333</v>
      </c>
      <c r="C81" s="312"/>
      <c r="D81" s="125">
        <v>0.21101498206372651</v>
      </c>
      <c r="E81" s="143">
        <v>10</v>
      </c>
      <c r="F81" s="144">
        <v>14</v>
      </c>
      <c r="G81" s="144">
        <v>64</v>
      </c>
      <c r="H81" s="144">
        <v>10</v>
      </c>
      <c r="I81" s="145">
        <v>19</v>
      </c>
      <c r="J81" s="143">
        <v>-9</v>
      </c>
      <c r="K81" s="146">
        <v>-47.368421052631582</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4" t="s">
        <v>364</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151" t="s">
        <v>365</v>
      </c>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5">
    <mergeCell ref="A3:K3"/>
    <mergeCell ref="A4:K4"/>
    <mergeCell ref="A5:E5"/>
    <mergeCell ref="A7:C10"/>
    <mergeCell ref="D7:D10"/>
    <mergeCell ref="E7:I7"/>
    <mergeCell ref="J7:K8"/>
    <mergeCell ref="E8:E9"/>
    <mergeCell ref="F8:F9"/>
    <mergeCell ref="G8:G9"/>
    <mergeCell ref="H8:H9"/>
    <mergeCell ref="I8:I9"/>
    <mergeCell ref="A84:K84"/>
    <mergeCell ref="A85:K85"/>
    <mergeCell ref="A87:K87"/>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366</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56" t="s">
        <v>367</v>
      </c>
      <c r="E7" s="657"/>
      <c r="F7" s="657"/>
      <c r="G7" s="657"/>
      <c r="H7" s="658"/>
      <c r="I7" s="588" t="s">
        <v>359</v>
      </c>
      <c r="J7" s="589"/>
      <c r="K7" s="96"/>
      <c r="L7" s="96"/>
      <c r="M7" s="96"/>
      <c r="N7" s="96"/>
      <c r="O7" s="96"/>
    </row>
    <row r="8" spans="1:15" ht="21.75" customHeight="1" x14ac:dyDescent="0.2">
      <c r="A8" s="616"/>
      <c r="B8" s="617"/>
      <c r="C8" s="583"/>
      <c r="D8" s="566" t="s">
        <v>335</v>
      </c>
      <c r="E8" s="566" t="s">
        <v>337</v>
      </c>
      <c r="F8" s="566" t="s">
        <v>338</v>
      </c>
      <c r="G8" s="566" t="s">
        <v>339</v>
      </c>
      <c r="H8" s="566" t="s">
        <v>340</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5152</v>
      </c>
      <c r="E11" s="114">
        <v>3960</v>
      </c>
      <c r="F11" s="114">
        <v>4106</v>
      </c>
      <c r="G11" s="114">
        <v>4076</v>
      </c>
      <c r="H11" s="140">
        <v>4826</v>
      </c>
      <c r="I11" s="115">
        <v>326</v>
      </c>
      <c r="J11" s="116">
        <v>6.7550766680480727</v>
      </c>
    </row>
    <row r="12" spans="1:15" s="110" customFormat="1" ht="24.95" customHeight="1" x14ac:dyDescent="0.2">
      <c r="A12" s="193" t="s">
        <v>132</v>
      </c>
      <c r="B12" s="194" t="s">
        <v>133</v>
      </c>
      <c r="C12" s="113">
        <v>2.5038819875776399</v>
      </c>
      <c r="D12" s="115">
        <v>129</v>
      </c>
      <c r="E12" s="114">
        <v>144</v>
      </c>
      <c r="F12" s="114">
        <v>125</v>
      </c>
      <c r="G12" s="114">
        <v>148</v>
      </c>
      <c r="H12" s="140">
        <v>200</v>
      </c>
      <c r="I12" s="115">
        <v>-71</v>
      </c>
      <c r="J12" s="116">
        <v>-35.5</v>
      </c>
    </row>
    <row r="13" spans="1:15" s="110" customFormat="1" ht="24.95" customHeight="1" x14ac:dyDescent="0.2">
      <c r="A13" s="193" t="s">
        <v>134</v>
      </c>
      <c r="B13" s="199" t="s">
        <v>214</v>
      </c>
      <c r="C13" s="113">
        <v>1.7468944099378882</v>
      </c>
      <c r="D13" s="115">
        <v>90</v>
      </c>
      <c r="E13" s="114">
        <v>57</v>
      </c>
      <c r="F13" s="114">
        <v>61</v>
      </c>
      <c r="G13" s="114">
        <v>60</v>
      </c>
      <c r="H13" s="140">
        <v>107</v>
      </c>
      <c r="I13" s="115">
        <v>-17</v>
      </c>
      <c r="J13" s="116">
        <v>-15.88785046728972</v>
      </c>
    </row>
    <row r="14" spans="1:15" s="287" customFormat="1" ht="24.95" customHeight="1" x14ac:dyDescent="0.2">
      <c r="A14" s="193" t="s">
        <v>215</v>
      </c>
      <c r="B14" s="199" t="s">
        <v>137</v>
      </c>
      <c r="C14" s="113">
        <v>11.044254658385093</v>
      </c>
      <c r="D14" s="115">
        <v>569</v>
      </c>
      <c r="E14" s="114">
        <v>393</v>
      </c>
      <c r="F14" s="114">
        <v>442</v>
      </c>
      <c r="G14" s="114">
        <v>407</v>
      </c>
      <c r="H14" s="140">
        <v>449</v>
      </c>
      <c r="I14" s="115">
        <v>120</v>
      </c>
      <c r="J14" s="116">
        <v>26.726057906458799</v>
      </c>
      <c r="K14" s="110"/>
      <c r="L14" s="110"/>
      <c r="M14" s="110"/>
      <c r="N14" s="110"/>
      <c r="O14" s="110"/>
    </row>
    <row r="15" spans="1:15" s="110" customFormat="1" ht="24.95" customHeight="1" x14ac:dyDescent="0.2">
      <c r="A15" s="193" t="s">
        <v>216</v>
      </c>
      <c r="B15" s="199" t="s">
        <v>217</v>
      </c>
      <c r="C15" s="113">
        <v>2.1545031055900621</v>
      </c>
      <c r="D15" s="115">
        <v>111</v>
      </c>
      <c r="E15" s="114">
        <v>84</v>
      </c>
      <c r="F15" s="114">
        <v>104</v>
      </c>
      <c r="G15" s="114">
        <v>90</v>
      </c>
      <c r="H15" s="140">
        <v>98</v>
      </c>
      <c r="I15" s="115">
        <v>13</v>
      </c>
      <c r="J15" s="116">
        <v>13.26530612244898</v>
      </c>
    </row>
    <row r="16" spans="1:15" s="287" customFormat="1" ht="24.95" customHeight="1" x14ac:dyDescent="0.2">
      <c r="A16" s="193" t="s">
        <v>218</v>
      </c>
      <c r="B16" s="199" t="s">
        <v>141</v>
      </c>
      <c r="C16" s="113">
        <v>6.1723602484472053</v>
      </c>
      <c r="D16" s="115">
        <v>318</v>
      </c>
      <c r="E16" s="114">
        <v>202</v>
      </c>
      <c r="F16" s="114">
        <v>230</v>
      </c>
      <c r="G16" s="114">
        <v>176</v>
      </c>
      <c r="H16" s="140">
        <v>210</v>
      </c>
      <c r="I16" s="115">
        <v>108</v>
      </c>
      <c r="J16" s="116">
        <v>51.428571428571431</v>
      </c>
      <c r="K16" s="110"/>
      <c r="L16" s="110"/>
      <c r="M16" s="110"/>
      <c r="N16" s="110"/>
      <c r="O16" s="110"/>
    </row>
    <row r="17" spans="1:15" s="110" customFormat="1" ht="24.95" customHeight="1" x14ac:dyDescent="0.2">
      <c r="A17" s="193" t="s">
        <v>142</v>
      </c>
      <c r="B17" s="199" t="s">
        <v>220</v>
      </c>
      <c r="C17" s="113">
        <v>2.7173913043478262</v>
      </c>
      <c r="D17" s="115">
        <v>140</v>
      </c>
      <c r="E17" s="114">
        <v>107</v>
      </c>
      <c r="F17" s="114">
        <v>108</v>
      </c>
      <c r="G17" s="114">
        <v>141</v>
      </c>
      <c r="H17" s="140">
        <v>141</v>
      </c>
      <c r="I17" s="115">
        <v>-1</v>
      </c>
      <c r="J17" s="116">
        <v>-0.70921985815602839</v>
      </c>
    </row>
    <row r="18" spans="1:15" s="287" customFormat="1" ht="24.95" customHeight="1" x14ac:dyDescent="0.2">
      <c r="A18" s="201" t="s">
        <v>144</v>
      </c>
      <c r="B18" s="202" t="s">
        <v>145</v>
      </c>
      <c r="C18" s="113">
        <v>11.160714285714286</v>
      </c>
      <c r="D18" s="115">
        <v>575</v>
      </c>
      <c r="E18" s="114">
        <v>352</v>
      </c>
      <c r="F18" s="114">
        <v>388</v>
      </c>
      <c r="G18" s="114">
        <v>328</v>
      </c>
      <c r="H18" s="140">
        <v>492</v>
      </c>
      <c r="I18" s="115">
        <v>83</v>
      </c>
      <c r="J18" s="116">
        <v>16.869918699186993</v>
      </c>
      <c r="K18" s="110"/>
      <c r="L18" s="110"/>
      <c r="M18" s="110"/>
      <c r="N18" s="110"/>
      <c r="O18" s="110"/>
    </row>
    <row r="19" spans="1:15" s="110" customFormat="1" ht="24.95" customHeight="1" x14ac:dyDescent="0.2">
      <c r="A19" s="193" t="s">
        <v>146</v>
      </c>
      <c r="B19" s="199" t="s">
        <v>147</v>
      </c>
      <c r="C19" s="113">
        <v>11.121894409937887</v>
      </c>
      <c r="D19" s="115">
        <v>573</v>
      </c>
      <c r="E19" s="114">
        <v>537</v>
      </c>
      <c r="F19" s="114">
        <v>521</v>
      </c>
      <c r="G19" s="114">
        <v>567</v>
      </c>
      <c r="H19" s="140">
        <v>620</v>
      </c>
      <c r="I19" s="115">
        <v>-47</v>
      </c>
      <c r="J19" s="116">
        <v>-7.580645161290323</v>
      </c>
    </row>
    <row r="20" spans="1:15" s="287" customFormat="1" ht="24.95" customHeight="1" x14ac:dyDescent="0.2">
      <c r="A20" s="193" t="s">
        <v>148</v>
      </c>
      <c r="B20" s="199" t="s">
        <v>149</v>
      </c>
      <c r="C20" s="113">
        <v>8.4821428571428577</v>
      </c>
      <c r="D20" s="115">
        <v>437</v>
      </c>
      <c r="E20" s="114">
        <v>358</v>
      </c>
      <c r="F20" s="114">
        <v>394</v>
      </c>
      <c r="G20" s="114">
        <v>414</v>
      </c>
      <c r="H20" s="140">
        <v>482</v>
      </c>
      <c r="I20" s="115">
        <v>-45</v>
      </c>
      <c r="J20" s="116">
        <v>-9.3360995850622412</v>
      </c>
      <c r="K20" s="110"/>
      <c r="L20" s="110"/>
      <c r="M20" s="110"/>
      <c r="N20" s="110"/>
      <c r="O20" s="110"/>
    </row>
    <row r="21" spans="1:15" s="110" customFormat="1" ht="24.95" customHeight="1" x14ac:dyDescent="0.2">
      <c r="A21" s="201" t="s">
        <v>150</v>
      </c>
      <c r="B21" s="202" t="s">
        <v>151</v>
      </c>
      <c r="C21" s="113">
        <v>7.1234472049689437</v>
      </c>
      <c r="D21" s="115">
        <v>367</v>
      </c>
      <c r="E21" s="114">
        <v>256</v>
      </c>
      <c r="F21" s="114">
        <v>271</v>
      </c>
      <c r="G21" s="114">
        <v>227</v>
      </c>
      <c r="H21" s="140">
        <v>346</v>
      </c>
      <c r="I21" s="115">
        <v>21</v>
      </c>
      <c r="J21" s="116">
        <v>6.0693641618497107</v>
      </c>
    </row>
    <row r="22" spans="1:15" s="110" customFormat="1" ht="24.95" customHeight="1" x14ac:dyDescent="0.2">
      <c r="A22" s="201" t="s">
        <v>152</v>
      </c>
      <c r="B22" s="199" t="s">
        <v>153</v>
      </c>
      <c r="C22" s="113">
        <v>0.85403726708074534</v>
      </c>
      <c r="D22" s="115">
        <v>44</v>
      </c>
      <c r="E22" s="114">
        <v>37</v>
      </c>
      <c r="F22" s="114">
        <v>28</v>
      </c>
      <c r="G22" s="114">
        <v>45</v>
      </c>
      <c r="H22" s="140">
        <v>42</v>
      </c>
      <c r="I22" s="115">
        <v>2</v>
      </c>
      <c r="J22" s="116">
        <v>4.7619047619047619</v>
      </c>
    </row>
    <row r="23" spans="1:15" s="110" customFormat="1" ht="24.95" customHeight="1" x14ac:dyDescent="0.2">
      <c r="A23" s="193" t="s">
        <v>154</v>
      </c>
      <c r="B23" s="199" t="s">
        <v>155</v>
      </c>
      <c r="C23" s="113">
        <v>0.38819875776397517</v>
      </c>
      <c r="D23" s="115">
        <v>20</v>
      </c>
      <c r="E23" s="114">
        <v>16</v>
      </c>
      <c r="F23" s="114">
        <v>17</v>
      </c>
      <c r="G23" s="114">
        <v>26</v>
      </c>
      <c r="H23" s="140">
        <v>34</v>
      </c>
      <c r="I23" s="115">
        <v>-14</v>
      </c>
      <c r="J23" s="116">
        <v>-41.176470588235297</v>
      </c>
    </row>
    <row r="24" spans="1:15" s="110" customFormat="1" ht="24.95" customHeight="1" x14ac:dyDescent="0.2">
      <c r="A24" s="193" t="s">
        <v>156</v>
      </c>
      <c r="B24" s="199" t="s">
        <v>221</v>
      </c>
      <c r="C24" s="113">
        <v>14.246894409937887</v>
      </c>
      <c r="D24" s="115">
        <v>734</v>
      </c>
      <c r="E24" s="114">
        <v>203</v>
      </c>
      <c r="F24" s="114">
        <v>310</v>
      </c>
      <c r="G24" s="114">
        <v>203</v>
      </c>
      <c r="H24" s="140">
        <v>309</v>
      </c>
      <c r="I24" s="115">
        <v>425</v>
      </c>
      <c r="J24" s="116">
        <v>137.54045307443366</v>
      </c>
    </row>
    <row r="25" spans="1:15" s="110" customFormat="1" ht="24.95" customHeight="1" x14ac:dyDescent="0.2">
      <c r="A25" s="193" t="s">
        <v>222</v>
      </c>
      <c r="B25" s="204" t="s">
        <v>159</v>
      </c>
      <c r="C25" s="113">
        <v>5.6482919254658386</v>
      </c>
      <c r="D25" s="115">
        <v>291</v>
      </c>
      <c r="E25" s="114">
        <v>344</v>
      </c>
      <c r="F25" s="114">
        <v>269</v>
      </c>
      <c r="G25" s="114">
        <v>294</v>
      </c>
      <c r="H25" s="140">
        <v>394</v>
      </c>
      <c r="I25" s="115">
        <v>-103</v>
      </c>
      <c r="J25" s="116">
        <v>-26.142131979695431</v>
      </c>
    </row>
    <row r="26" spans="1:15" s="110" customFormat="1" ht="24.95" customHeight="1" x14ac:dyDescent="0.2">
      <c r="A26" s="201">
        <v>782.78300000000002</v>
      </c>
      <c r="B26" s="203" t="s">
        <v>160</v>
      </c>
      <c r="C26" s="113">
        <v>5.7065217391304346</v>
      </c>
      <c r="D26" s="115">
        <v>294</v>
      </c>
      <c r="E26" s="114">
        <v>266</v>
      </c>
      <c r="F26" s="114">
        <v>280</v>
      </c>
      <c r="G26" s="114">
        <v>328</v>
      </c>
      <c r="H26" s="140">
        <v>294</v>
      </c>
      <c r="I26" s="115">
        <v>0</v>
      </c>
      <c r="J26" s="116">
        <v>0</v>
      </c>
    </row>
    <row r="27" spans="1:15" s="110" customFormat="1" ht="24.95" customHeight="1" x14ac:dyDescent="0.2">
      <c r="A27" s="193" t="s">
        <v>161</v>
      </c>
      <c r="B27" s="199" t="s">
        <v>162</v>
      </c>
      <c r="C27" s="113">
        <v>2.9309006211180124</v>
      </c>
      <c r="D27" s="115">
        <v>151</v>
      </c>
      <c r="E27" s="114">
        <v>101</v>
      </c>
      <c r="F27" s="114">
        <v>131</v>
      </c>
      <c r="G27" s="114">
        <v>135</v>
      </c>
      <c r="H27" s="140">
        <v>152</v>
      </c>
      <c r="I27" s="115">
        <v>-1</v>
      </c>
      <c r="J27" s="116">
        <v>-0.65789473684210531</v>
      </c>
    </row>
    <row r="28" spans="1:15" s="110" customFormat="1" ht="24.95" customHeight="1" x14ac:dyDescent="0.2">
      <c r="A28" s="193" t="s">
        <v>163</v>
      </c>
      <c r="B28" s="199" t="s">
        <v>164</v>
      </c>
      <c r="C28" s="113">
        <v>3.2802795031055902</v>
      </c>
      <c r="D28" s="115">
        <v>169</v>
      </c>
      <c r="E28" s="114">
        <v>98</v>
      </c>
      <c r="F28" s="114">
        <v>135</v>
      </c>
      <c r="G28" s="114">
        <v>189</v>
      </c>
      <c r="H28" s="140">
        <v>103</v>
      </c>
      <c r="I28" s="115">
        <v>66</v>
      </c>
      <c r="J28" s="116">
        <v>64.077669902912618</v>
      </c>
    </row>
    <row r="29" spans="1:15" s="110" customFormat="1" ht="24.95" customHeight="1" x14ac:dyDescent="0.2">
      <c r="A29" s="193">
        <v>86</v>
      </c>
      <c r="B29" s="199" t="s">
        <v>165</v>
      </c>
      <c r="C29" s="113">
        <v>4.8718944099378882</v>
      </c>
      <c r="D29" s="115">
        <v>251</v>
      </c>
      <c r="E29" s="114">
        <v>270</v>
      </c>
      <c r="F29" s="114">
        <v>231</v>
      </c>
      <c r="G29" s="114">
        <v>253</v>
      </c>
      <c r="H29" s="140">
        <v>292</v>
      </c>
      <c r="I29" s="115">
        <v>-41</v>
      </c>
      <c r="J29" s="116">
        <v>-14.04109589041096</v>
      </c>
    </row>
    <row r="30" spans="1:15" s="110" customFormat="1" ht="24.95" customHeight="1" x14ac:dyDescent="0.2">
      <c r="A30" s="193">
        <v>87.88</v>
      </c>
      <c r="B30" s="204" t="s">
        <v>166</v>
      </c>
      <c r="C30" s="113">
        <v>6.6187888198757765</v>
      </c>
      <c r="D30" s="115">
        <v>341</v>
      </c>
      <c r="E30" s="114">
        <v>402</v>
      </c>
      <c r="F30" s="114">
        <v>331</v>
      </c>
      <c r="G30" s="114">
        <v>295</v>
      </c>
      <c r="H30" s="140">
        <v>328</v>
      </c>
      <c r="I30" s="115">
        <v>13</v>
      </c>
      <c r="J30" s="116">
        <v>3.9634146341463414</v>
      </c>
    </row>
    <row r="31" spans="1:15" s="110" customFormat="1" ht="24.95" customHeight="1" x14ac:dyDescent="0.2">
      <c r="A31" s="193" t="s">
        <v>167</v>
      </c>
      <c r="B31" s="199" t="s">
        <v>168</v>
      </c>
      <c r="C31" s="113">
        <v>2.2709627329192545</v>
      </c>
      <c r="D31" s="115">
        <v>117</v>
      </c>
      <c r="E31" s="114">
        <v>126</v>
      </c>
      <c r="F31" s="114">
        <v>172</v>
      </c>
      <c r="G31" s="114">
        <v>157</v>
      </c>
      <c r="H31" s="140">
        <v>182</v>
      </c>
      <c r="I31" s="115">
        <v>-65</v>
      </c>
      <c r="J31" s="116">
        <v>-35.714285714285715</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2.5038819875776399</v>
      </c>
      <c r="D34" s="115">
        <v>129</v>
      </c>
      <c r="E34" s="114">
        <v>144</v>
      </c>
      <c r="F34" s="114">
        <v>125</v>
      </c>
      <c r="G34" s="114">
        <v>148</v>
      </c>
      <c r="H34" s="140">
        <v>200</v>
      </c>
      <c r="I34" s="115">
        <v>-71</v>
      </c>
      <c r="J34" s="116">
        <v>-35.5</v>
      </c>
    </row>
    <row r="35" spans="1:10" s="110" customFormat="1" ht="24.95" customHeight="1" x14ac:dyDescent="0.2">
      <c r="A35" s="292" t="s">
        <v>171</v>
      </c>
      <c r="B35" s="293" t="s">
        <v>172</v>
      </c>
      <c r="C35" s="113">
        <v>23.951863354037268</v>
      </c>
      <c r="D35" s="115">
        <v>1234</v>
      </c>
      <c r="E35" s="114">
        <v>802</v>
      </c>
      <c r="F35" s="114">
        <v>891</v>
      </c>
      <c r="G35" s="114">
        <v>795</v>
      </c>
      <c r="H35" s="140">
        <v>1048</v>
      </c>
      <c r="I35" s="115">
        <v>186</v>
      </c>
      <c r="J35" s="116">
        <v>17.748091603053435</v>
      </c>
    </row>
    <row r="36" spans="1:10" s="110" customFormat="1" ht="24.95" customHeight="1" x14ac:dyDescent="0.2">
      <c r="A36" s="294" t="s">
        <v>173</v>
      </c>
      <c r="B36" s="295" t="s">
        <v>174</v>
      </c>
      <c r="C36" s="125">
        <v>73.5442546583851</v>
      </c>
      <c r="D36" s="143">
        <v>3789</v>
      </c>
      <c r="E36" s="144">
        <v>3014</v>
      </c>
      <c r="F36" s="144">
        <v>3090</v>
      </c>
      <c r="G36" s="144">
        <v>3133</v>
      </c>
      <c r="H36" s="145">
        <v>3578</v>
      </c>
      <c r="I36" s="143">
        <v>211</v>
      </c>
      <c r="J36" s="146">
        <v>5.8971492453884853</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44" t="s">
        <v>368</v>
      </c>
      <c r="B39" s="645"/>
      <c r="C39" s="645"/>
      <c r="D39" s="645"/>
      <c r="E39" s="645"/>
      <c r="F39" s="645"/>
      <c r="G39" s="645"/>
      <c r="H39" s="645"/>
      <c r="I39" s="645"/>
      <c r="J39" s="645"/>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7"/>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369</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335</v>
      </c>
      <c r="B5" s="573"/>
      <c r="C5" s="573"/>
      <c r="D5" s="573"/>
      <c r="E5" s="573"/>
      <c r="F5" s="252"/>
      <c r="G5" s="252"/>
      <c r="H5" s="252"/>
      <c r="I5" s="252"/>
      <c r="J5" s="252"/>
      <c r="K5" s="252"/>
    </row>
    <row r="6" spans="1:17" s="94" customFormat="1" ht="11.25" customHeight="1" x14ac:dyDescent="0.2">
      <c r="A6" s="227"/>
      <c r="B6" s="228"/>
      <c r="C6" s="228"/>
      <c r="D6" s="228"/>
      <c r="E6" s="228"/>
      <c r="F6" s="228"/>
      <c r="G6" s="228"/>
      <c r="H6" s="228"/>
      <c r="I6" s="228"/>
      <c r="J6" s="228"/>
    </row>
    <row r="7" spans="1:17" s="91" customFormat="1" ht="24.95" customHeight="1" x14ac:dyDescent="0.2">
      <c r="A7" s="588" t="s">
        <v>332</v>
      </c>
      <c r="B7" s="577"/>
      <c r="C7" s="577"/>
      <c r="D7" s="582" t="s">
        <v>94</v>
      </c>
      <c r="E7" s="647" t="s">
        <v>370</v>
      </c>
      <c r="F7" s="648"/>
      <c r="G7" s="648"/>
      <c r="H7" s="648"/>
      <c r="I7" s="649"/>
      <c r="J7" s="588" t="s">
        <v>359</v>
      </c>
      <c r="K7" s="589"/>
      <c r="L7" s="96"/>
      <c r="M7" s="96"/>
      <c r="N7" s="96"/>
      <c r="O7" s="96"/>
      <c r="Q7" s="408"/>
    </row>
    <row r="8" spans="1:17" ht="21.75" customHeight="1" x14ac:dyDescent="0.2">
      <c r="A8" s="578"/>
      <c r="B8" s="579"/>
      <c r="C8" s="579"/>
      <c r="D8" s="583"/>
      <c r="E8" s="566" t="s">
        <v>335</v>
      </c>
      <c r="F8" s="566" t="s">
        <v>337</v>
      </c>
      <c r="G8" s="566" t="s">
        <v>338</v>
      </c>
      <c r="H8" s="566" t="s">
        <v>339</v>
      </c>
      <c r="I8" s="566" t="s">
        <v>340</v>
      </c>
      <c r="J8" s="590"/>
      <c r="K8" s="591"/>
    </row>
    <row r="9" spans="1:17" ht="12" customHeight="1" x14ac:dyDescent="0.2">
      <c r="A9" s="578"/>
      <c r="B9" s="579"/>
      <c r="C9" s="579"/>
      <c r="D9" s="583"/>
      <c r="E9" s="567"/>
      <c r="F9" s="567"/>
      <c r="G9" s="567"/>
      <c r="H9" s="567"/>
      <c r="I9" s="567"/>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5152</v>
      </c>
      <c r="F11" s="264">
        <v>3960</v>
      </c>
      <c r="G11" s="264">
        <v>4106</v>
      </c>
      <c r="H11" s="264">
        <v>4076</v>
      </c>
      <c r="I11" s="265">
        <v>4826</v>
      </c>
      <c r="J11" s="263">
        <v>326</v>
      </c>
      <c r="K11" s="266">
        <v>6.7550766680480727</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25.795807453416149</v>
      </c>
      <c r="E13" s="115">
        <v>1329</v>
      </c>
      <c r="F13" s="114">
        <v>1137</v>
      </c>
      <c r="G13" s="114">
        <v>1085</v>
      </c>
      <c r="H13" s="114">
        <v>1078</v>
      </c>
      <c r="I13" s="140">
        <v>1260</v>
      </c>
      <c r="J13" s="115">
        <v>69</v>
      </c>
      <c r="K13" s="116">
        <v>5.4761904761904763</v>
      </c>
    </row>
    <row r="14" spans="1:17" ht="15.95" customHeight="1" x14ac:dyDescent="0.2">
      <c r="A14" s="306" t="s">
        <v>230</v>
      </c>
      <c r="B14" s="307"/>
      <c r="C14" s="308"/>
      <c r="D14" s="113">
        <v>57.453416149068325</v>
      </c>
      <c r="E14" s="115">
        <v>2960</v>
      </c>
      <c r="F14" s="114">
        <v>2230</v>
      </c>
      <c r="G14" s="114">
        <v>2300</v>
      </c>
      <c r="H14" s="114">
        <v>2364</v>
      </c>
      <c r="I14" s="140">
        <v>2774</v>
      </c>
      <c r="J14" s="115">
        <v>186</v>
      </c>
      <c r="K14" s="116">
        <v>6.705118961788032</v>
      </c>
    </row>
    <row r="15" spans="1:17" ht="15.95" customHeight="1" x14ac:dyDescent="0.2">
      <c r="A15" s="306" t="s">
        <v>231</v>
      </c>
      <c r="B15" s="307"/>
      <c r="C15" s="308"/>
      <c r="D15" s="113">
        <v>7.0652173913043477</v>
      </c>
      <c r="E15" s="115">
        <v>364</v>
      </c>
      <c r="F15" s="114">
        <v>273</v>
      </c>
      <c r="G15" s="114">
        <v>340</v>
      </c>
      <c r="H15" s="114">
        <v>288</v>
      </c>
      <c r="I15" s="140">
        <v>393</v>
      </c>
      <c r="J15" s="115">
        <v>-29</v>
      </c>
      <c r="K15" s="116">
        <v>-7.3791348600508906</v>
      </c>
    </row>
    <row r="16" spans="1:17" ht="15.95" customHeight="1" x14ac:dyDescent="0.2">
      <c r="A16" s="306" t="s">
        <v>232</v>
      </c>
      <c r="B16" s="307"/>
      <c r="C16" s="308"/>
      <c r="D16" s="113">
        <v>9.2779503105590067</v>
      </c>
      <c r="E16" s="115">
        <v>478</v>
      </c>
      <c r="F16" s="114">
        <v>312</v>
      </c>
      <c r="G16" s="114">
        <v>351</v>
      </c>
      <c r="H16" s="114">
        <v>326</v>
      </c>
      <c r="I16" s="140">
        <v>378</v>
      </c>
      <c r="J16" s="115">
        <v>100</v>
      </c>
      <c r="K16" s="116">
        <v>26.455026455026456</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2.4456521739130435</v>
      </c>
      <c r="E18" s="115">
        <v>126</v>
      </c>
      <c r="F18" s="114">
        <v>136</v>
      </c>
      <c r="G18" s="114">
        <v>110</v>
      </c>
      <c r="H18" s="114">
        <v>130</v>
      </c>
      <c r="I18" s="140">
        <v>151</v>
      </c>
      <c r="J18" s="115">
        <v>-25</v>
      </c>
      <c r="K18" s="116">
        <v>-16.556291390728475</v>
      </c>
    </row>
    <row r="19" spans="1:11" ht="14.1" customHeight="1" x14ac:dyDescent="0.2">
      <c r="A19" s="306" t="s">
        <v>235</v>
      </c>
      <c r="B19" s="307" t="s">
        <v>236</v>
      </c>
      <c r="C19" s="308"/>
      <c r="D19" s="113">
        <v>1.8051242236024845</v>
      </c>
      <c r="E19" s="115">
        <v>93</v>
      </c>
      <c r="F19" s="114">
        <v>103</v>
      </c>
      <c r="G19" s="114">
        <v>74</v>
      </c>
      <c r="H19" s="114">
        <v>100</v>
      </c>
      <c r="I19" s="140">
        <v>128</v>
      </c>
      <c r="J19" s="115">
        <v>-35</v>
      </c>
      <c r="K19" s="116">
        <v>-27.34375</v>
      </c>
    </row>
    <row r="20" spans="1:11" ht="14.1" customHeight="1" x14ac:dyDescent="0.2">
      <c r="A20" s="306">
        <v>12</v>
      </c>
      <c r="B20" s="307" t="s">
        <v>237</v>
      </c>
      <c r="C20" s="308"/>
      <c r="D20" s="113">
        <v>1.1840062111801242</v>
      </c>
      <c r="E20" s="115">
        <v>61</v>
      </c>
      <c r="F20" s="114">
        <v>101</v>
      </c>
      <c r="G20" s="114">
        <v>72</v>
      </c>
      <c r="H20" s="114">
        <v>44</v>
      </c>
      <c r="I20" s="140">
        <v>85</v>
      </c>
      <c r="J20" s="115">
        <v>-24</v>
      </c>
      <c r="K20" s="116">
        <v>-28.235294117647058</v>
      </c>
    </row>
    <row r="21" spans="1:11" ht="14.1" customHeight="1" x14ac:dyDescent="0.2">
      <c r="A21" s="306">
        <v>21</v>
      </c>
      <c r="B21" s="307" t="s">
        <v>238</v>
      </c>
      <c r="C21" s="308"/>
      <c r="D21" s="113">
        <v>0.34937888198757766</v>
      </c>
      <c r="E21" s="115">
        <v>18</v>
      </c>
      <c r="F21" s="114">
        <v>18</v>
      </c>
      <c r="G21" s="114">
        <v>14</v>
      </c>
      <c r="H21" s="114">
        <v>18</v>
      </c>
      <c r="I21" s="140">
        <v>24</v>
      </c>
      <c r="J21" s="115">
        <v>-6</v>
      </c>
      <c r="K21" s="116">
        <v>-25</v>
      </c>
    </row>
    <row r="22" spans="1:11" ht="14.1" customHeight="1" x14ac:dyDescent="0.2">
      <c r="A22" s="306">
        <v>22</v>
      </c>
      <c r="B22" s="307" t="s">
        <v>239</v>
      </c>
      <c r="C22" s="308"/>
      <c r="D22" s="113">
        <v>1.5139751552795031</v>
      </c>
      <c r="E22" s="115">
        <v>78</v>
      </c>
      <c r="F22" s="114">
        <v>67</v>
      </c>
      <c r="G22" s="114">
        <v>90</v>
      </c>
      <c r="H22" s="114">
        <v>68</v>
      </c>
      <c r="I22" s="140">
        <v>63</v>
      </c>
      <c r="J22" s="115">
        <v>15</v>
      </c>
      <c r="K22" s="116">
        <v>23.80952380952381</v>
      </c>
    </row>
    <row r="23" spans="1:11" ht="14.1" customHeight="1" x14ac:dyDescent="0.2">
      <c r="A23" s="306">
        <v>23</v>
      </c>
      <c r="B23" s="307" t="s">
        <v>240</v>
      </c>
      <c r="C23" s="308"/>
      <c r="D23" s="113">
        <v>0.11645962732919254</v>
      </c>
      <c r="E23" s="115">
        <v>6</v>
      </c>
      <c r="F23" s="114">
        <v>11</v>
      </c>
      <c r="G23" s="114">
        <v>9</v>
      </c>
      <c r="H23" s="114">
        <v>12</v>
      </c>
      <c r="I23" s="140">
        <v>11</v>
      </c>
      <c r="J23" s="115">
        <v>-5</v>
      </c>
      <c r="K23" s="116">
        <v>-45.454545454545453</v>
      </c>
    </row>
    <row r="24" spans="1:11" ht="14.1" customHeight="1" x14ac:dyDescent="0.2">
      <c r="A24" s="306">
        <v>24</v>
      </c>
      <c r="B24" s="307" t="s">
        <v>241</v>
      </c>
      <c r="C24" s="308"/>
      <c r="D24" s="113">
        <v>3.0861801242236027</v>
      </c>
      <c r="E24" s="115">
        <v>159</v>
      </c>
      <c r="F24" s="114">
        <v>79</v>
      </c>
      <c r="G24" s="114">
        <v>124</v>
      </c>
      <c r="H24" s="114">
        <v>90</v>
      </c>
      <c r="I24" s="140">
        <v>141</v>
      </c>
      <c r="J24" s="115">
        <v>18</v>
      </c>
      <c r="K24" s="116">
        <v>12.76595744680851</v>
      </c>
    </row>
    <row r="25" spans="1:11" ht="14.1" customHeight="1" x14ac:dyDescent="0.2">
      <c r="A25" s="306">
        <v>25</v>
      </c>
      <c r="B25" s="307" t="s">
        <v>242</v>
      </c>
      <c r="C25" s="308"/>
      <c r="D25" s="113">
        <v>4.8136645962732922</v>
      </c>
      <c r="E25" s="115">
        <v>248</v>
      </c>
      <c r="F25" s="114">
        <v>175</v>
      </c>
      <c r="G25" s="114">
        <v>188</v>
      </c>
      <c r="H25" s="114">
        <v>185</v>
      </c>
      <c r="I25" s="140">
        <v>199</v>
      </c>
      <c r="J25" s="115">
        <v>49</v>
      </c>
      <c r="K25" s="116">
        <v>24.623115577889447</v>
      </c>
    </row>
    <row r="26" spans="1:11" ht="14.1" customHeight="1" x14ac:dyDescent="0.2">
      <c r="A26" s="306">
        <v>26</v>
      </c>
      <c r="B26" s="307" t="s">
        <v>243</v>
      </c>
      <c r="C26" s="308"/>
      <c r="D26" s="113">
        <v>1.7468944099378882</v>
      </c>
      <c r="E26" s="115">
        <v>90</v>
      </c>
      <c r="F26" s="114">
        <v>53</v>
      </c>
      <c r="G26" s="114">
        <v>89</v>
      </c>
      <c r="H26" s="114">
        <v>45</v>
      </c>
      <c r="I26" s="140">
        <v>121</v>
      </c>
      <c r="J26" s="115">
        <v>-31</v>
      </c>
      <c r="K26" s="116">
        <v>-25.619834710743802</v>
      </c>
    </row>
    <row r="27" spans="1:11" ht="14.1" customHeight="1" x14ac:dyDescent="0.2">
      <c r="A27" s="306">
        <v>27</v>
      </c>
      <c r="B27" s="307" t="s">
        <v>244</v>
      </c>
      <c r="C27" s="308"/>
      <c r="D27" s="113">
        <v>1.6110248447204969</v>
      </c>
      <c r="E27" s="115">
        <v>83</v>
      </c>
      <c r="F27" s="114">
        <v>51</v>
      </c>
      <c r="G27" s="114">
        <v>78</v>
      </c>
      <c r="H27" s="114">
        <v>40</v>
      </c>
      <c r="I27" s="140">
        <v>59</v>
      </c>
      <c r="J27" s="115">
        <v>24</v>
      </c>
      <c r="K27" s="116">
        <v>40.677966101694913</v>
      </c>
    </row>
    <row r="28" spans="1:11" ht="14.1" customHeight="1" x14ac:dyDescent="0.2">
      <c r="A28" s="306">
        <v>28</v>
      </c>
      <c r="B28" s="307" t="s">
        <v>245</v>
      </c>
      <c r="C28" s="308"/>
      <c r="D28" s="113" t="s">
        <v>513</v>
      </c>
      <c r="E28" s="115" t="s">
        <v>513</v>
      </c>
      <c r="F28" s="114">
        <v>10</v>
      </c>
      <c r="G28" s="114">
        <v>5</v>
      </c>
      <c r="H28" s="114" t="s">
        <v>513</v>
      </c>
      <c r="I28" s="140" t="s">
        <v>513</v>
      </c>
      <c r="J28" s="115" t="s">
        <v>513</v>
      </c>
      <c r="K28" s="116" t="s">
        <v>513</v>
      </c>
    </row>
    <row r="29" spans="1:11" ht="14.1" customHeight="1" x14ac:dyDescent="0.2">
      <c r="A29" s="306">
        <v>29</v>
      </c>
      <c r="B29" s="307" t="s">
        <v>246</v>
      </c>
      <c r="C29" s="308"/>
      <c r="D29" s="113">
        <v>2.4650621118012421</v>
      </c>
      <c r="E29" s="115">
        <v>127</v>
      </c>
      <c r="F29" s="114">
        <v>114</v>
      </c>
      <c r="G29" s="114">
        <v>105</v>
      </c>
      <c r="H29" s="114">
        <v>125</v>
      </c>
      <c r="I29" s="140">
        <v>127</v>
      </c>
      <c r="J29" s="115">
        <v>0</v>
      </c>
      <c r="K29" s="116">
        <v>0</v>
      </c>
    </row>
    <row r="30" spans="1:11" ht="14.1" customHeight="1" x14ac:dyDescent="0.2">
      <c r="A30" s="306" t="s">
        <v>247</v>
      </c>
      <c r="B30" s="307" t="s">
        <v>248</v>
      </c>
      <c r="C30" s="308"/>
      <c r="D30" s="113" t="s">
        <v>513</v>
      </c>
      <c r="E30" s="115" t="s">
        <v>513</v>
      </c>
      <c r="F30" s="114">
        <v>22</v>
      </c>
      <c r="G30" s="114">
        <v>23</v>
      </c>
      <c r="H30" s="114">
        <v>15</v>
      </c>
      <c r="I30" s="140">
        <v>18</v>
      </c>
      <c r="J30" s="115" t="s">
        <v>513</v>
      </c>
      <c r="K30" s="116" t="s">
        <v>513</v>
      </c>
    </row>
    <row r="31" spans="1:11" ht="14.1" customHeight="1" x14ac:dyDescent="0.2">
      <c r="A31" s="306" t="s">
        <v>249</v>
      </c>
      <c r="B31" s="307" t="s">
        <v>250</v>
      </c>
      <c r="C31" s="308"/>
      <c r="D31" s="113">
        <v>2.1933229813664594</v>
      </c>
      <c r="E31" s="115">
        <v>113</v>
      </c>
      <c r="F31" s="114">
        <v>92</v>
      </c>
      <c r="G31" s="114">
        <v>82</v>
      </c>
      <c r="H31" s="114">
        <v>110</v>
      </c>
      <c r="I31" s="140">
        <v>109</v>
      </c>
      <c r="J31" s="115">
        <v>4</v>
      </c>
      <c r="K31" s="116">
        <v>3.669724770642202</v>
      </c>
    </row>
    <row r="32" spans="1:11" ht="14.1" customHeight="1" x14ac:dyDescent="0.2">
      <c r="A32" s="306">
        <v>31</v>
      </c>
      <c r="B32" s="307" t="s">
        <v>251</v>
      </c>
      <c r="C32" s="308"/>
      <c r="D32" s="113">
        <v>0.54347826086956519</v>
      </c>
      <c r="E32" s="115">
        <v>28</v>
      </c>
      <c r="F32" s="114">
        <v>16</v>
      </c>
      <c r="G32" s="114">
        <v>18</v>
      </c>
      <c r="H32" s="114">
        <v>18</v>
      </c>
      <c r="I32" s="140">
        <v>27</v>
      </c>
      <c r="J32" s="115">
        <v>1</v>
      </c>
      <c r="K32" s="116">
        <v>3.7037037037037037</v>
      </c>
    </row>
    <row r="33" spans="1:11" ht="14.1" customHeight="1" x14ac:dyDescent="0.2">
      <c r="A33" s="306">
        <v>32</v>
      </c>
      <c r="B33" s="307" t="s">
        <v>252</v>
      </c>
      <c r="C33" s="308"/>
      <c r="D33" s="113">
        <v>4.9883540372670812</v>
      </c>
      <c r="E33" s="115">
        <v>257</v>
      </c>
      <c r="F33" s="114">
        <v>171</v>
      </c>
      <c r="G33" s="114">
        <v>162</v>
      </c>
      <c r="H33" s="114">
        <v>173</v>
      </c>
      <c r="I33" s="140">
        <v>200</v>
      </c>
      <c r="J33" s="115">
        <v>57</v>
      </c>
      <c r="K33" s="116">
        <v>28.5</v>
      </c>
    </row>
    <row r="34" spans="1:11" ht="14.1" customHeight="1" x14ac:dyDescent="0.2">
      <c r="A34" s="306">
        <v>33</v>
      </c>
      <c r="B34" s="307" t="s">
        <v>253</v>
      </c>
      <c r="C34" s="308"/>
      <c r="D34" s="113">
        <v>1.9798136645962734</v>
      </c>
      <c r="E34" s="115">
        <v>102</v>
      </c>
      <c r="F34" s="114">
        <v>67</v>
      </c>
      <c r="G34" s="114">
        <v>82</v>
      </c>
      <c r="H34" s="114">
        <v>72</v>
      </c>
      <c r="I34" s="140">
        <v>96</v>
      </c>
      <c r="J34" s="115">
        <v>6</v>
      </c>
      <c r="K34" s="116">
        <v>6.25</v>
      </c>
    </row>
    <row r="35" spans="1:11" ht="14.1" customHeight="1" x14ac:dyDescent="0.2">
      <c r="A35" s="306">
        <v>34</v>
      </c>
      <c r="B35" s="307" t="s">
        <v>254</v>
      </c>
      <c r="C35" s="308"/>
      <c r="D35" s="113">
        <v>3.7849378881987579</v>
      </c>
      <c r="E35" s="115">
        <v>195</v>
      </c>
      <c r="F35" s="114">
        <v>133</v>
      </c>
      <c r="G35" s="114">
        <v>128</v>
      </c>
      <c r="H35" s="114">
        <v>142</v>
      </c>
      <c r="I35" s="140">
        <v>210</v>
      </c>
      <c r="J35" s="115">
        <v>-15</v>
      </c>
      <c r="K35" s="116">
        <v>-7.1428571428571432</v>
      </c>
    </row>
    <row r="36" spans="1:11" ht="14.1" customHeight="1" x14ac:dyDescent="0.2">
      <c r="A36" s="306">
        <v>41</v>
      </c>
      <c r="B36" s="307" t="s">
        <v>255</v>
      </c>
      <c r="C36" s="308"/>
      <c r="D36" s="113">
        <v>0.75698757763975155</v>
      </c>
      <c r="E36" s="115">
        <v>39</v>
      </c>
      <c r="F36" s="114">
        <v>22</v>
      </c>
      <c r="G36" s="114">
        <v>40</v>
      </c>
      <c r="H36" s="114">
        <v>19</v>
      </c>
      <c r="I36" s="140">
        <v>41</v>
      </c>
      <c r="J36" s="115">
        <v>-2</v>
      </c>
      <c r="K36" s="116">
        <v>-4.8780487804878048</v>
      </c>
    </row>
    <row r="37" spans="1:11" ht="14.1" customHeight="1" x14ac:dyDescent="0.2">
      <c r="A37" s="306">
        <v>42</v>
      </c>
      <c r="B37" s="307" t="s">
        <v>256</v>
      </c>
      <c r="C37" s="308"/>
      <c r="D37" s="113" t="s">
        <v>513</v>
      </c>
      <c r="E37" s="115" t="s">
        <v>513</v>
      </c>
      <c r="F37" s="114" t="s">
        <v>513</v>
      </c>
      <c r="G37" s="114">
        <v>9</v>
      </c>
      <c r="H37" s="114" t="s">
        <v>513</v>
      </c>
      <c r="I37" s="140">
        <v>9</v>
      </c>
      <c r="J37" s="115" t="s">
        <v>513</v>
      </c>
      <c r="K37" s="116" t="s">
        <v>513</v>
      </c>
    </row>
    <row r="38" spans="1:11" ht="14.1" customHeight="1" x14ac:dyDescent="0.2">
      <c r="A38" s="306">
        <v>43</v>
      </c>
      <c r="B38" s="307" t="s">
        <v>257</v>
      </c>
      <c r="C38" s="308"/>
      <c r="D38" s="113">
        <v>0.64052795031055898</v>
      </c>
      <c r="E38" s="115">
        <v>33</v>
      </c>
      <c r="F38" s="114">
        <v>31</v>
      </c>
      <c r="G38" s="114">
        <v>23</v>
      </c>
      <c r="H38" s="114">
        <v>33</v>
      </c>
      <c r="I38" s="140">
        <v>43</v>
      </c>
      <c r="J38" s="115">
        <v>-10</v>
      </c>
      <c r="K38" s="116">
        <v>-23.255813953488371</v>
      </c>
    </row>
    <row r="39" spans="1:11" ht="14.1" customHeight="1" x14ac:dyDescent="0.2">
      <c r="A39" s="306">
        <v>51</v>
      </c>
      <c r="B39" s="307" t="s">
        <v>258</v>
      </c>
      <c r="C39" s="308"/>
      <c r="D39" s="113">
        <v>6.5411490683229809</v>
      </c>
      <c r="E39" s="115">
        <v>337</v>
      </c>
      <c r="F39" s="114">
        <v>300</v>
      </c>
      <c r="G39" s="114">
        <v>348</v>
      </c>
      <c r="H39" s="114">
        <v>403</v>
      </c>
      <c r="I39" s="140">
        <v>431</v>
      </c>
      <c r="J39" s="115">
        <v>-94</v>
      </c>
      <c r="K39" s="116">
        <v>-21.809744779582367</v>
      </c>
    </row>
    <row r="40" spans="1:11" ht="14.1" customHeight="1" x14ac:dyDescent="0.2">
      <c r="A40" s="306" t="s">
        <v>259</v>
      </c>
      <c r="B40" s="307" t="s">
        <v>260</v>
      </c>
      <c r="C40" s="308"/>
      <c r="D40" s="113">
        <v>6.0170807453416151</v>
      </c>
      <c r="E40" s="115">
        <v>310</v>
      </c>
      <c r="F40" s="114">
        <v>283</v>
      </c>
      <c r="G40" s="114">
        <v>315</v>
      </c>
      <c r="H40" s="114">
        <v>359</v>
      </c>
      <c r="I40" s="140">
        <v>400</v>
      </c>
      <c r="J40" s="115">
        <v>-90</v>
      </c>
      <c r="K40" s="116">
        <v>-22.5</v>
      </c>
    </row>
    <row r="41" spans="1:11" ht="14.1" customHeight="1" x14ac:dyDescent="0.2">
      <c r="A41" s="306"/>
      <c r="B41" s="307" t="s">
        <v>261</v>
      </c>
      <c r="C41" s="308"/>
      <c r="D41" s="113">
        <v>4.6389751552795033</v>
      </c>
      <c r="E41" s="115">
        <v>239</v>
      </c>
      <c r="F41" s="114">
        <v>202</v>
      </c>
      <c r="G41" s="114">
        <v>225</v>
      </c>
      <c r="H41" s="114">
        <v>276</v>
      </c>
      <c r="I41" s="140">
        <v>263</v>
      </c>
      <c r="J41" s="115">
        <v>-24</v>
      </c>
      <c r="K41" s="116">
        <v>-9.1254752851711025</v>
      </c>
    </row>
    <row r="42" spans="1:11" ht="14.1" customHeight="1" x14ac:dyDescent="0.2">
      <c r="A42" s="306">
        <v>52</v>
      </c>
      <c r="B42" s="307" t="s">
        <v>262</v>
      </c>
      <c r="C42" s="308"/>
      <c r="D42" s="113">
        <v>8.3850931677018625</v>
      </c>
      <c r="E42" s="115">
        <v>432</v>
      </c>
      <c r="F42" s="114">
        <v>309</v>
      </c>
      <c r="G42" s="114">
        <v>303</v>
      </c>
      <c r="H42" s="114">
        <v>309</v>
      </c>
      <c r="I42" s="140">
        <v>355</v>
      </c>
      <c r="J42" s="115">
        <v>77</v>
      </c>
      <c r="K42" s="116">
        <v>21.690140845070424</v>
      </c>
    </row>
    <row r="43" spans="1:11" ht="14.1" customHeight="1" x14ac:dyDescent="0.2">
      <c r="A43" s="306" t="s">
        <v>263</v>
      </c>
      <c r="B43" s="307" t="s">
        <v>264</v>
      </c>
      <c r="C43" s="308"/>
      <c r="D43" s="113">
        <v>6.7158385093167698</v>
      </c>
      <c r="E43" s="115">
        <v>346</v>
      </c>
      <c r="F43" s="114">
        <v>262</v>
      </c>
      <c r="G43" s="114">
        <v>257</v>
      </c>
      <c r="H43" s="114">
        <v>258</v>
      </c>
      <c r="I43" s="140">
        <v>287</v>
      </c>
      <c r="J43" s="115">
        <v>59</v>
      </c>
      <c r="K43" s="116">
        <v>20.557491289198605</v>
      </c>
    </row>
    <row r="44" spans="1:11" ht="14.1" customHeight="1" x14ac:dyDescent="0.2">
      <c r="A44" s="306">
        <v>53</v>
      </c>
      <c r="B44" s="307" t="s">
        <v>265</v>
      </c>
      <c r="C44" s="308"/>
      <c r="D44" s="113">
        <v>0.54347826086956519</v>
      </c>
      <c r="E44" s="115">
        <v>28</v>
      </c>
      <c r="F44" s="114">
        <v>38</v>
      </c>
      <c r="G44" s="114">
        <v>24</v>
      </c>
      <c r="H44" s="114">
        <v>34</v>
      </c>
      <c r="I44" s="140">
        <v>102</v>
      </c>
      <c r="J44" s="115">
        <v>-74</v>
      </c>
      <c r="K44" s="116">
        <v>-72.549019607843135</v>
      </c>
    </row>
    <row r="45" spans="1:11" ht="14.1" customHeight="1" x14ac:dyDescent="0.2">
      <c r="A45" s="306" t="s">
        <v>266</v>
      </c>
      <c r="B45" s="307" t="s">
        <v>267</v>
      </c>
      <c r="C45" s="308"/>
      <c r="D45" s="113">
        <v>0.52406832298136641</v>
      </c>
      <c r="E45" s="115">
        <v>27</v>
      </c>
      <c r="F45" s="114">
        <v>36</v>
      </c>
      <c r="G45" s="114">
        <v>24</v>
      </c>
      <c r="H45" s="114">
        <v>34</v>
      </c>
      <c r="I45" s="140">
        <v>100</v>
      </c>
      <c r="J45" s="115">
        <v>-73</v>
      </c>
      <c r="K45" s="116">
        <v>-73</v>
      </c>
    </row>
    <row r="46" spans="1:11" ht="14.1" customHeight="1" x14ac:dyDescent="0.2">
      <c r="A46" s="306">
        <v>54</v>
      </c>
      <c r="B46" s="307" t="s">
        <v>268</v>
      </c>
      <c r="C46" s="308"/>
      <c r="D46" s="113">
        <v>3.7072981366459627</v>
      </c>
      <c r="E46" s="115">
        <v>191</v>
      </c>
      <c r="F46" s="114">
        <v>188</v>
      </c>
      <c r="G46" s="114">
        <v>171</v>
      </c>
      <c r="H46" s="114">
        <v>199</v>
      </c>
      <c r="I46" s="140">
        <v>249</v>
      </c>
      <c r="J46" s="115">
        <v>-58</v>
      </c>
      <c r="K46" s="116">
        <v>-23.293172690763051</v>
      </c>
    </row>
    <row r="47" spans="1:11" ht="14.1" customHeight="1" x14ac:dyDescent="0.2">
      <c r="A47" s="306">
        <v>61</v>
      </c>
      <c r="B47" s="307" t="s">
        <v>269</v>
      </c>
      <c r="C47" s="308"/>
      <c r="D47" s="113">
        <v>1.5722049689440993</v>
      </c>
      <c r="E47" s="115">
        <v>81</v>
      </c>
      <c r="F47" s="114">
        <v>56</v>
      </c>
      <c r="G47" s="114">
        <v>66</v>
      </c>
      <c r="H47" s="114">
        <v>64</v>
      </c>
      <c r="I47" s="140">
        <v>81</v>
      </c>
      <c r="J47" s="115">
        <v>0</v>
      </c>
      <c r="K47" s="116">
        <v>0</v>
      </c>
    </row>
    <row r="48" spans="1:11" ht="14.1" customHeight="1" x14ac:dyDescent="0.2">
      <c r="A48" s="306">
        <v>62</v>
      </c>
      <c r="B48" s="307" t="s">
        <v>270</v>
      </c>
      <c r="C48" s="308"/>
      <c r="D48" s="113">
        <v>6.2694099378881987</v>
      </c>
      <c r="E48" s="115">
        <v>323</v>
      </c>
      <c r="F48" s="114">
        <v>365</v>
      </c>
      <c r="G48" s="114">
        <v>334</v>
      </c>
      <c r="H48" s="114">
        <v>423</v>
      </c>
      <c r="I48" s="140">
        <v>318</v>
      </c>
      <c r="J48" s="115">
        <v>5</v>
      </c>
      <c r="K48" s="116">
        <v>1.5723270440251573</v>
      </c>
    </row>
    <row r="49" spans="1:11" ht="14.1" customHeight="1" x14ac:dyDescent="0.2">
      <c r="A49" s="306">
        <v>63</v>
      </c>
      <c r="B49" s="307" t="s">
        <v>271</v>
      </c>
      <c r="C49" s="308"/>
      <c r="D49" s="113">
        <v>4.5225155279503104</v>
      </c>
      <c r="E49" s="115">
        <v>233</v>
      </c>
      <c r="F49" s="114">
        <v>186</v>
      </c>
      <c r="G49" s="114">
        <v>213</v>
      </c>
      <c r="H49" s="114">
        <v>134</v>
      </c>
      <c r="I49" s="140">
        <v>224</v>
      </c>
      <c r="J49" s="115">
        <v>9</v>
      </c>
      <c r="K49" s="116">
        <v>4.0178571428571432</v>
      </c>
    </row>
    <row r="50" spans="1:11" ht="14.1" customHeight="1" x14ac:dyDescent="0.2">
      <c r="A50" s="306" t="s">
        <v>272</v>
      </c>
      <c r="B50" s="307" t="s">
        <v>273</v>
      </c>
      <c r="C50" s="308"/>
      <c r="D50" s="113">
        <v>0.44642857142857145</v>
      </c>
      <c r="E50" s="115">
        <v>23</v>
      </c>
      <c r="F50" s="114">
        <v>23</v>
      </c>
      <c r="G50" s="114">
        <v>31</v>
      </c>
      <c r="H50" s="114">
        <v>16</v>
      </c>
      <c r="I50" s="140">
        <v>54</v>
      </c>
      <c r="J50" s="115">
        <v>-31</v>
      </c>
      <c r="K50" s="116">
        <v>-57.407407407407405</v>
      </c>
    </row>
    <row r="51" spans="1:11" ht="14.1" customHeight="1" x14ac:dyDescent="0.2">
      <c r="A51" s="306" t="s">
        <v>274</v>
      </c>
      <c r="B51" s="307" t="s">
        <v>275</v>
      </c>
      <c r="C51" s="308"/>
      <c r="D51" s="113">
        <v>3.7461180124223601</v>
      </c>
      <c r="E51" s="115">
        <v>193</v>
      </c>
      <c r="F51" s="114">
        <v>134</v>
      </c>
      <c r="G51" s="114">
        <v>154</v>
      </c>
      <c r="H51" s="114">
        <v>100</v>
      </c>
      <c r="I51" s="140">
        <v>158</v>
      </c>
      <c r="J51" s="115">
        <v>35</v>
      </c>
      <c r="K51" s="116">
        <v>22.151898734177216</v>
      </c>
    </row>
    <row r="52" spans="1:11" ht="14.1" customHeight="1" x14ac:dyDescent="0.2">
      <c r="A52" s="306">
        <v>71</v>
      </c>
      <c r="B52" s="307" t="s">
        <v>276</v>
      </c>
      <c r="C52" s="308"/>
      <c r="D52" s="113">
        <v>8.404503105590063</v>
      </c>
      <c r="E52" s="115">
        <v>433</v>
      </c>
      <c r="F52" s="114">
        <v>306</v>
      </c>
      <c r="G52" s="114">
        <v>339</v>
      </c>
      <c r="H52" s="114">
        <v>348</v>
      </c>
      <c r="I52" s="140">
        <v>444</v>
      </c>
      <c r="J52" s="115">
        <v>-11</v>
      </c>
      <c r="K52" s="116">
        <v>-2.4774774774774775</v>
      </c>
    </row>
    <row r="53" spans="1:11" ht="14.1" customHeight="1" x14ac:dyDescent="0.2">
      <c r="A53" s="306" t="s">
        <v>277</v>
      </c>
      <c r="B53" s="307" t="s">
        <v>278</v>
      </c>
      <c r="C53" s="308"/>
      <c r="D53" s="113">
        <v>2.8920807453416151</v>
      </c>
      <c r="E53" s="115">
        <v>149</v>
      </c>
      <c r="F53" s="114">
        <v>111</v>
      </c>
      <c r="G53" s="114">
        <v>130</v>
      </c>
      <c r="H53" s="114">
        <v>117</v>
      </c>
      <c r="I53" s="140">
        <v>138</v>
      </c>
      <c r="J53" s="115">
        <v>11</v>
      </c>
      <c r="K53" s="116">
        <v>7.9710144927536231</v>
      </c>
    </row>
    <row r="54" spans="1:11" ht="14.1" customHeight="1" x14ac:dyDescent="0.2">
      <c r="A54" s="306" t="s">
        <v>279</v>
      </c>
      <c r="B54" s="307" t="s">
        <v>280</v>
      </c>
      <c r="C54" s="308"/>
      <c r="D54" s="113">
        <v>4.4448757763975157</v>
      </c>
      <c r="E54" s="115">
        <v>229</v>
      </c>
      <c r="F54" s="114">
        <v>167</v>
      </c>
      <c r="G54" s="114">
        <v>174</v>
      </c>
      <c r="H54" s="114">
        <v>199</v>
      </c>
      <c r="I54" s="140">
        <v>261</v>
      </c>
      <c r="J54" s="115">
        <v>-32</v>
      </c>
      <c r="K54" s="116">
        <v>-12.260536398467433</v>
      </c>
    </row>
    <row r="55" spans="1:11" ht="14.1" customHeight="1" x14ac:dyDescent="0.2">
      <c r="A55" s="306">
        <v>72</v>
      </c>
      <c r="B55" s="307" t="s">
        <v>281</v>
      </c>
      <c r="C55" s="308"/>
      <c r="D55" s="113">
        <v>1.2422360248447204</v>
      </c>
      <c r="E55" s="115">
        <v>64</v>
      </c>
      <c r="F55" s="114">
        <v>52</v>
      </c>
      <c r="G55" s="114">
        <v>65</v>
      </c>
      <c r="H55" s="114">
        <v>61</v>
      </c>
      <c r="I55" s="140">
        <v>108</v>
      </c>
      <c r="J55" s="115">
        <v>-44</v>
      </c>
      <c r="K55" s="116">
        <v>-40.74074074074074</v>
      </c>
    </row>
    <row r="56" spans="1:11" ht="14.1" customHeight="1" x14ac:dyDescent="0.2">
      <c r="A56" s="306" t="s">
        <v>282</v>
      </c>
      <c r="B56" s="307" t="s">
        <v>283</v>
      </c>
      <c r="C56" s="308"/>
      <c r="D56" s="113">
        <v>0.1358695652173913</v>
      </c>
      <c r="E56" s="115">
        <v>7</v>
      </c>
      <c r="F56" s="114">
        <v>6</v>
      </c>
      <c r="G56" s="114">
        <v>12</v>
      </c>
      <c r="H56" s="114">
        <v>12</v>
      </c>
      <c r="I56" s="140">
        <v>20</v>
      </c>
      <c r="J56" s="115">
        <v>-13</v>
      </c>
      <c r="K56" s="116">
        <v>-65</v>
      </c>
    </row>
    <row r="57" spans="1:11" ht="14.1" customHeight="1" x14ac:dyDescent="0.2">
      <c r="A57" s="306" t="s">
        <v>284</v>
      </c>
      <c r="B57" s="307" t="s">
        <v>285</v>
      </c>
      <c r="C57" s="308"/>
      <c r="D57" s="113">
        <v>0.85403726708074534</v>
      </c>
      <c r="E57" s="115">
        <v>44</v>
      </c>
      <c r="F57" s="114">
        <v>33</v>
      </c>
      <c r="G57" s="114">
        <v>39</v>
      </c>
      <c r="H57" s="114">
        <v>36</v>
      </c>
      <c r="I57" s="140">
        <v>68</v>
      </c>
      <c r="J57" s="115">
        <v>-24</v>
      </c>
      <c r="K57" s="116">
        <v>-35.294117647058826</v>
      </c>
    </row>
    <row r="58" spans="1:11" ht="14.1" customHeight="1" x14ac:dyDescent="0.2">
      <c r="A58" s="306">
        <v>73</v>
      </c>
      <c r="B58" s="307" t="s">
        <v>286</v>
      </c>
      <c r="C58" s="308"/>
      <c r="D58" s="113">
        <v>0.9899068322981367</v>
      </c>
      <c r="E58" s="115">
        <v>51</v>
      </c>
      <c r="F58" s="114">
        <v>42</v>
      </c>
      <c r="G58" s="114">
        <v>57</v>
      </c>
      <c r="H58" s="114">
        <v>37</v>
      </c>
      <c r="I58" s="140">
        <v>55</v>
      </c>
      <c r="J58" s="115">
        <v>-4</v>
      </c>
      <c r="K58" s="116">
        <v>-7.2727272727272725</v>
      </c>
    </row>
    <row r="59" spans="1:11" ht="14.1" customHeight="1" x14ac:dyDescent="0.2">
      <c r="A59" s="306" t="s">
        <v>287</v>
      </c>
      <c r="B59" s="307" t="s">
        <v>288</v>
      </c>
      <c r="C59" s="308"/>
      <c r="D59" s="113">
        <v>0.67934782608695654</v>
      </c>
      <c r="E59" s="115">
        <v>35</v>
      </c>
      <c r="F59" s="114">
        <v>33</v>
      </c>
      <c r="G59" s="114">
        <v>46</v>
      </c>
      <c r="H59" s="114">
        <v>29</v>
      </c>
      <c r="I59" s="140">
        <v>39</v>
      </c>
      <c r="J59" s="115">
        <v>-4</v>
      </c>
      <c r="K59" s="116">
        <v>-10.256410256410257</v>
      </c>
    </row>
    <row r="60" spans="1:11" ht="14.1" customHeight="1" x14ac:dyDescent="0.2">
      <c r="A60" s="306">
        <v>81</v>
      </c>
      <c r="B60" s="307" t="s">
        <v>289</v>
      </c>
      <c r="C60" s="308"/>
      <c r="D60" s="113">
        <v>6.5217391304347823</v>
      </c>
      <c r="E60" s="115">
        <v>336</v>
      </c>
      <c r="F60" s="114">
        <v>302</v>
      </c>
      <c r="G60" s="114">
        <v>282</v>
      </c>
      <c r="H60" s="114">
        <v>301</v>
      </c>
      <c r="I60" s="140">
        <v>322</v>
      </c>
      <c r="J60" s="115">
        <v>14</v>
      </c>
      <c r="K60" s="116">
        <v>4.3478260869565215</v>
      </c>
    </row>
    <row r="61" spans="1:11" ht="14.1" customHeight="1" x14ac:dyDescent="0.2">
      <c r="A61" s="306" t="s">
        <v>290</v>
      </c>
      <c r="B61" s="307" t="s">
        <v>291</v>
      </c>
      <c r="C61" s="308"/>
      <c r="D61" s="113">
        <v>1.4169254658385093</v>
      </c>
      <c r="E61" s="115">
        <v>73</v>
      </c>
      <c r="F61" s="114">
        <v>54</v>
      </c>
      <c r="G61" s="114">
        <v>64</v>
      </c>
      <c r="H61" s="114">
        <v>74</v>
      </c>
      <c r="I61" s="140">
        <v>90</v>
      </c>
      <c r="J61" s="115">
        <v>-17</v>
      </c>
      <c r="K61" s="116">
        <v>-18.888888888888889</v>
      </c>
    </row>
    <row r="62" spans="1:11" ht="14.1" customHeight="1" x14ac:dyDescent="0.2">
      <c r="A62" s="306" t="s">
        <v>292</v>
      </c>
      <c r="B62" s="307" t="s">
        <v>293</v>
      </c>
      <c r="C62" s="308"/>
      <c r="D62" s="113">
        <v>2.4262422360248448</v>
      </c>
      <c r="E62" s="115">
        <v>125</v>
      </c>
      <c r="F62" s="114">
        <v>148</v>
      </c>
      <c r="G62" s="114">
        <v>112</v>
      </c>
      <c r="H62" s="114">
        <v>117</v>
      </c>
      <c r="I62" s="140">
        <v>116</v>
      </c>
      <c r="J62" s="115">
        <v>9</v>
      </c>
      <c r="K62" s="116">
        <v>7.7586206896551726</v>
      </c>
    </row>
    <row r="63" spans="1:11" ht="14.1" customHeight="1" x14ac:dyDescent="0.2">
      <c r="A63" s="306"/>
      <c r="B63" s="307" t="s">
        <v>294</v>
      </c>
      <c r="C63" s="308"/>
      <c r="D63" s="113">
        <v>2.3097826086956523</v>
      </c>
      <c r="E63" s="115">
        <v>119</v>
      </c>
      <c r="F63" s="114">
        <v>132</v>
      </c>
      <c r="G63" s="114">
        <v>105</v>
      </c>
      <c r="H63" s="114">
        <v>103</v>
      </c>
      <c r="I63" s="140">
        <v>103</v>
      </c>
      <c r="J63" s="115">
        <v>16</v>
      </c>
      <c r="K63" s="116">
        <v>15.533980582524272</v>
      </c>
    </row>
    <row r="64" spans="1:11" ht="14.1" customHeight="1" x14ac:dyDescent="0.2">
      <c r="A64" s="306" t="s">
        <v>295</v>
      </c>
      <c r="B64" s="307" t="s">
        <v>296</v>
      </c>
      <c r="C64" s="308"/>
      <c r="D64" s="113">
        <v>0.97049689440993792</v>
      </c>
      <c r="E64" s="115">
        <v>50</v>
      </c>
      <c r="F64" s="114">
        <v>50</v>
      </c>
      <c r="G64" s="114">
        <v>62</v>
      </c>
      <c r="H64" s="114">
        <v>50</v>
      </c>
      <c r="I64" s="140">
        <v>58</v>
      </c>
      <c r="J64" s="115">
        <v>-8</v>
      </c>
      <c r="K64" s="116">
        <v>-13.793103448275861</v>
      </c>
    </row>
    <row r="65" spans="1:11" ht="14.1" customHeight="1" x14ac:dyDescent="0.2">
      <c r="A65" s="306" t="s">
        <v>297</v>
      </c>
      <c r="B65" s="307" t="s">
        <v>298</v>
      </c>
      <c r="C65" s="308"/>
      <c r="D65" s="113">
        <v>0.77639751552795033</v>
      </c>
      <c r="E65" s="115">
        <v>40</v>
      </c>
      <c r="F65" s="114">
        <v>28</v>
      </c>
      <c r="G65" s="114">
        <v>24</v>
      </c>
      <c r="H65" s="114">
        <v>21</v>
      </c>
      <c r="I65" s="140">
        <v>30</v>
      </c>
      <c r="J65" s="115">
        <v>10</v>
      </c>
      <c r="K65" s="116">
        <v>33.333333333333336</v>
      </c>
    </row>
    <row r="66" spans="1:11" ht="14.1" customHeight="1" x14ac:dyDescent="0.2">
      <c r="A66" s="306">
        <v>82</v>
      </c>
      <c r="B66" s="307" t="s">
        <v>299</v>
      </c>
      <c r="C66" s="308"/>
      <c r="D66" s="113">
        <v>10.073757763975156</v>
      </c>
      <c r="E66" s="115">
        <v>519</v>
      </c>
      <c r="F66" s="114">
        <v>292</v>
      </c>
      <c r="G66" s="114">
        <v>172</v>
      </c>
      <c r="H66" s="114">
        <v>169</v>
      </c>
      <c r="I66" s="140">
        <v>195</v>
      </c>
      <c r="J66" s="115">
        <v>324</v>
      </c>
      <c r="K66" s="116">
        <v>166.15384615384616</v>
      </c>
    </row>
    <row r="67" spans="1:11" ht="14.1" customHeight="1" x14ac:dyDescent="0.2">
      <c r="A67" s="306" t="s">
        <v>300</v>
      </c>
      <c r="B67" s="307" t="s">
        <v>301</v>
      </c>
      <c r="C67" s="308"/>
      <c r="D67" s="113">
        <v>8.8509316770186341</v>
      </c>
      <c r="E67" s="115">
        <v>456</v>
      </c>
      <c r="F67" s="114">
        <v>243</v>
      </c>
      <c r="G67" s="114">
        <v>104</v>
      </c>
      <c r="H67" s="114">
        <v>116</v>
      </c>
      <c r="I67" s="140">
        <v>124</v>
      </c>
      <c r="J67" s="115">
        <v>332</v>
      </c>
      <c r="K67" s="116" t="s">
        <v>514</v>
      </c>
    </row>
    <row r="68" spans="1:11" ht="14.1" customHeight="1" x14ac:dyDescent="0.2">
      <c r="A68" s="306" t="s">
        <v>302</v>
      </c>
      <c r="B68" s="307" t="s">
        <v>303</v>
      </c>
      <c r="C68" s="308"/>
      <c r="D68" s="113">
        <v>0.60170807453416153</v>
      </c>
      <c r="E68" s="115">
        <v>31</v>
      </c>
      <c r="F68" s="114">
        <v>29</v>
      </c>
      <c r="G68" s="114">
        <v>46</v>
      </c>
      <c r="H68" s="114">
        <v>37</v>
      </c>
      <c r="I68" s="140">
        <v>48</v>
      </c>
      <c r="J68" s="115">
        <v>-17</v>
      </c>
      <c r="K68" s="116">
        <v>-35.416666666666664</v>
      </c>
    </row>
    <row r="69" spans="1:11" ht="14.1" customHeight="1" x14ac:dyDescent="0.2">
      <c r="A69" s="306">
        <v>83</v>
      </c>
      <c r="B69" s="307" t="s">
        <v>304</v>
      </c>
      <c r="C69" s="308"/>
      <c r="D69" s="113">
        <v>5.6482919254658386</v>
      </c>
      <c r="E69" s="115">
        <v>291</v>
      </c>
      <c r="F69" s="114">
        <v>168</v>
      </c>
      <c r="G69" s="114">
        <v>223</v>
      </c>
      <c r="H69" s="114">
        <v>208</v>
      </c>
      <c r="I69" s="140">
        <v>189</v>
      </c>
      <c r="J69" s="115">
        <v>102</v>
      </c>
      <c r="K69" s="116">
        <v>53.968253968253968</v>
      </c>
    </row>
    <row r="70" spans="1:11" ht="14.1" customHeight="1" x14ac:dyDescent="0.2">
      <c r="A70" s="306" t="s">
        <v>305</v>
      </c>
      <c r="B70" s="307" t="s">
        <v>306</v>
      </c>
      <c r="C70" s="308"/>
      <c r="D70" s="113">
        <v>5.0465838509316772</v>
      </c>
      <c r="E70" s="115">
        <v>260</v>
      </c>
      <c r="F70" s="114">
        <v>140</v>
      </c>
      <c r="G70" s="114">
        <v>201</v>
      </c>
      <c r="H70" s="114">
        <v>178</v>
      </c>
      <c r="I70" s="140">
        <v>167</v>
      </c>
      <c r="J70" s="115">
        <v>93</v>
      </c>
      <c r="K70" s="116">
        <v>55.688622754491021</v>
      </c>
    </row>
    <row r="71" spans="1:11" ht="14.1" customHeight="1" x14ac:dyDescent="0.2">
      <c r="A71" s="306"/>
      <c r="B71" s="307" t="s">
        <v>307</v>
      </c>
      <c r="C71" s="308"/>
      <c r="D71" s="113">
        <v>2.6009316770186337</v>
      </c>
      <c r="E71" s="115">
        <v>134</v>
      </c>
      <c r="F71" s="114">
        <v>73</v>
      </c>
      <c r="G71" s="114">
        <v>134</v>
      </c>
      <c r="H71" s="114">
        <v>117</v>
      </c>
      <c r="I71" s="140">
        <v>108</v>
      </c>
      <c r="J71" s="115">
        <v>26</v>
      </c>
      <c r="K71" s="116">
        <v>24.074074074074073</v>
      </c>
    </row>
    <row r="72" spans="1:11" ht="14.1" customHeight="1" x14ac:dyDescent="0.2">
      <c r="A72" s="306">
        <v>84</v>
      </c>
      <c r="B72" s="307" t="s">
        <v>308</v>
      </c>
      <c r="C72" s="308"/>
      <c r="D72" s="113">
        <v>2.1739130434782608</v>
      </c>
      <c r="E72" s="115">
        <v>112</v>
      </c>
      <c r="F72" s="114">
        <v>64</v>
      </c>
      <c r="G72" s="114">
        <v>90</v>
      </c>
      <c r="H72" s="114">
        <v>107</v>
      </c>
      <c r="I72" s="140">
        <v>86</v>
      </c>
      <c r="J72" s="115">
        <v>26</v>
      </c>
      <c r="K72" s="116">
        <v>30.232558139534884</v>
      </c>
    </row>
    <row r="73" spans="1:11" ht="14.1" customHeight="1" x14ac:dyDescent="0.2">
      <c r="A73" s="306" t="s">
        <v>309</v>
      </c>
      <c r="B73" s="307" t="s">
        <v>310</v>
      </c>
      <c r="C73" s="308"/>
      <c r="D73" s="113">
        <v>1.3975155279503106</v>
      </c>
      <c r="E73" s="115">
        <v>72</v>
      </c>
      <c r="F73" s="114">
        <v>46</v>
      </c>
      <c r="G73" s="114">
        <v>66</v>
      </c>
      <c r="H73" s="114">
        <v>71</v>
      </c>
      <c r="I73" s="140">
        <v>60</v>
      </c>
      <c r="J73" s="115">
        <v>12</v>
      </c>
      <c r="K73" s="116">
        <v>20</v>
      </c>
    </row>
    <row r="74" spans="1:11" ht="14.1" customHeight="1" x14ac:dyDescent="0.2">
      <c r="A74" s="306" t="s">
        <v>311</v>
      </c>
      <c r="B74" s="307" t="s">
        <v>312</v>
      </c>
      <c r="C74" s="308"/>
      <c r="D74" s="113">
        <v>0.15527950310559005</v>
      </c>
      <c r="E74" s="115">
        <v>8</v>
      </c>
      <c r="F74" s="114" t="s">
        <v>513</v>
      </c>
      <c r="G74" s="114">
        <v>7</v>
      </c>
      <c r="H74" s="114">
        <v>6</v>
      </c>
      <c r="I74" s="140" t="s">
        <v>513</v>
      </c>
      <c r="J74" s="115" t="s">
        <v>513</v>
      </c>
      <c r="K74" s="116" t="s">
        <v>513</v>
      </c>
    </row>
    <row r="75" spans="1:11" ht="14.1" customHeight="1" x14ac:dyDescent="0.2">
      <c r="A75" s="306" t="s">
        <v>313</v>
      </c>
      <c r="B75" s="307" t="s">
        <v>314</v>
      </c>
      <c r="C75" s="308"/>
      <c r="D75" s="113">
        <v>0.21350931677018634</v>
      </c>
      <c r="E75" s="115">
        <v>11</v>
      </c>
      <c r="F75" s="114">
        <v>3</v>
      </c>
      <c r="G75" s="114">
        <v>4</v>
      </c>
      <c r="H75" s="114">
        <v>6</v>
      </c>
      <c r="I75" s="140">
        <v>6</v>
      </c>
      <c r="J75" s="115">
        <v>5</v>
      </c>
      <c r="K75" s="116">
        <v>83.333333333333329</v>
      </c>
    </row>
    <row r="76" spans="1:11" ht="14.1" customHeight="1" x14ac:dyDescent="0.2">
      <c r="A76" s="306">
        <v>91</v>
      </c>
      <c r="B76" s="307" t="s">
        <v>315</v>
      </c>
      <c r="C76" s="308"/>
      <c r="D76" s="113">
        <v>9.7049689440993792E-2</v>
      </c>
      <c r="E76" s="115">
        <v>5</v>
      </c>
      <c r="F76" s="114">
        <v>10</v>
      </c>
      <c r="G76" s="114">
        <v>8</v>
      </c>
      <c r="H76" s="114">
        <v>4</v>
      </c>
      <c r="I76" s="140">
        <v>5</v>
      </c>
      <c r="J76" s="115">
        <v>0</v>
      </c>
      <c r="K76" s="116">
        <v>0</v>
      </c>
    </row>
    <row r="77" spans="1:11" ht="14.1" customHeight="1" x14ac:dyDescent="0.2">
      <c r="A77" s="306">
        <v>92</v>
      </c>
      <c r="B77" s="307" t="s">
        <v>316</v>
      </c>
      <c r="C77" s="308"/>
      <c r="D77" s="113">
        <v>0.42701863354037267</v>
      </c>
      <c r="E77" s="115">
        <v>22</v>
      </c>
      <c r="F77" s="114">
        <v>10</v>
      </c>
      <c r="G77" s="114">
        <v>27</v>
      </c>
      <c r="H77" s="114">
        <v>31</v>
      </c>
      <c r="I77" s="140">
        <v>19</v>
      </c>
      <c r="J77" s="115">
        <v>3</v>
      </c>
      <c r="K77" s="116">
        <v>15.789473684210526</v>
      </c>
    </row>
    <row r="78" spans="1:11" ht="14.1" customHeight="1" x14ac:dyDescent="0.2">
      <c r="A78" s="306">
        <v>93</v>
      </c>
      <c r="B78" s="307" t="s">
        <v>317</v>
      </c>
      <c r="C78" s="308"/>
      <c r="D78" s="113">
        <v>0.15527950310559005</v>
      </c>
      <c r="E78" s="115">
        <v>8</v>
      </c>
      <c r="F78" s="114" t="s">
        <v>513</v>
      </c>
      <c r="G78" s="114">
        <v>3</v>
      </c>
      <c r="H78" s="114">
        <v>6</v>
      </c>
      <c r="I78" s="140" t="s">
        <v>513</v>
      </c>
      <c r="J78" s="115" t="s">
        <v>513</v>
      </c>
      <c r="K78" s="116" t="s">
        <v>513</v>
      </c>
    </row>
    <row r="79" spans="1:11" ht="14.1" customHeight="1" x14ac:dyDescent="0.2">
      <c r="A79" s="306">
        <v>94</v>
      </c>
      <c r="B79" s="307" t="s">
        <v>318</v>
      </c>
      <c r="C79" s="308"/>
      <c r="D79" s="113">
        <v>0.17468944099378883</v>
      </c>
      <c r="E79" s="115">
        <v>9</v>
      </c>
      <c r="F79" s="114">
        <v>5</v>
      </c>
      <c r="G79" s="114">
        <v>5</v>
      </c>
      <c r="H79" s="114" t="s">
        <v>513</v>
      </c>
      <c r="I79" s="140">
        <v>10</v>
      </c>
      <c r="J79" s="115">
        <v>-1</v>
      </c>
      <c r="K79" s="116">
        <v>-10</v>
      </c>
    </row>
    <row r="80" spans="1:11" ht="14.1" customHeight="1" x14ac:dyDescent="0.2">
      <c r="A80" s="306" t="s">
        <v>319</v>
      </c>
      <c r="B80" s="307" t="s">
        <v>320</v>
      </c>
      <c r="C80" s="308"/>
      <c r="D80" s="113" t="s">
        <v>513</v>
      </c>
      <c r="E80" s="115" t="s">
        <v>513</v>
      </c>
      <c r="F80" s="114">
        <v>0</v>
      </c>
      <c r="G80" s="114">
        <v>0</v>
      </c>
      <c r="H80" s="114">
        <v>0</v>
      </c>
      <c r="I80" s="140">
        <v>0</v>
      </c>
      <c r="J80" s="115" t="s">
        <v>513</v>
      </c>
      <c r="K80" s="116" t="s">
        <v>513</v>
      </c>
    </row>
    <row r="81" spans="1:11" ht="14.1" customHeight="1" x14ac:dyDescent="0.2">
      <c r="A81" s="310" t="s">
        <v>321</v>
      </c>
      <c r="B81" s="311" t="s">
        <v>333</v>
      </c>
      <c r="C81" s="312"/>
      <c r="D81" s="125">
        <v>0.40760869565217389</v>
      </c>
      <c r="E81" s="143">
        <v>21</v>
      </c>
      <c r="F81" s="144">
        <v>8</v>
      </c>
      <c r="G81" s="144">
        <v>30</v>
      </c>
      <c r="H81" s="144">
        <v>20</v>
      </c>
      <c r="I81" s="145">
        <v>21</v>
      </c>
      <c r="J81" s="143">
        <v>0</v>
      </c>
      <c r="K81" s="146">
        <v>0</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4" t="s">
        <v>371</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618" t="s">
        <v>365</v>
      </c>
      <c r="B86" s="618"/>
      <c r="C86" s="618"/>
      <c r="D86" s="618"/>
      <c r="E86" s="618"/>
      <c r="F86" s="618"/>
      <c r="G86" s="618"/>
      <c r="H86" s="618"/>
      <c r="I86" s="618"/>
      <c r="J86" s="618"/>
      <c r="K86" s="618"/>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6">
    <mergeCell ref="A87:K87"/>
    <mergeCell ref="A3:K3"/>
    <mergeCell ref="A4:K4"/>
    <mergeCell ref="A5:E5"/>
    <mergeCell ref="A7:C10"/>
    <mergeCell ref="D7:D10"/>
    <mergeCell ref="E7:I7"/>
    <mergeCell ref="J7:K8"/>
    <mergeCell ref="E8:E9"/>
    <mergeCell ref="F8:F9"/>
    <mergeCell ref="G8:G9"/>
    <mergeCell ref="H8:H9"/>
    <mergeCell ref="I8:I9"/>
    <mergeCell ref="A84:K84"/>
    <mergeCell ref="A85:K85"/>
    <mergeCell ref="A86:K86"/>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9"/>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372</v>
      </c>
      <c r="B3" s="571"/>
      <c r="C3" s="571"/>
      <c r="D3" s="571"/>
      <c r="E3" s="571"/>
      <c r="F3" s="571"/>
      <c r="G3" s="571"/>
      <c r="H3" s="571"/>
      <c r="I3" s="571"/>
      <c r="J3" s="571"/>
      <c r="K3" s="571"/>
    </row>
    <row r="4" spans="1:13" s="94" customFormat="1" ht="12" customHeight="1" x14ac:dyDescent="0.2">
      <c r="A4" s="410" t="s">
        <v>373</v>
      </c>
      <c r="B4" s="411"/>
      <c r="C4" s="411"/>
      <c r="D4" s="411"/>
      <c r="E4" s="411"/>
      <c r="F4" s="411"/>
      <c r="G4" s="411"/>
      <c r="H4" s="411"/>
      <c r="I4" s="411"/>
      <c r="J4" s="411"/>
      <c r="K4" s="411"/>
      <c r="L4" s="411"/>
      <c r="M4" s="411"/>
    </row>
    <row r="5" spans="1:13" s="94" customFormat="1" ht="12" customHeight="1" x14ac:dyDescent="0.2">
      <c r="A5" s="667" t="s">
        <v>374</v>
      </c>
      <c r="B5" s="667"/>
      <c r="C5" s="412"/>
      <c r="D5" s="412"/>
      <c r="E5" s="412"/>
      <c r="F5" s="413"/>
      <c r="G5" s="413"/>
      <c r="H5" s="413"/>
      <c r="I5" s="413"/>
      <c r="J5" s="413"/>
      <c r="K5" s="413"/>
      <c r="L5" s="413"/>
      <c r="M5" s="413"/>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375</v>
      </c>
      <c r="B7" s="668" t="s">
        <v>376</v>
      </c>
      <c r="C7" s="668"/>
      <c r="D7" s="668"/>
      <c r="E7" s="668"/>
      <c r="F7" s="668"/>
      <c r="G7" s="668"/>
      <c r="H7" s="669"/>
      <c r="I7" s="668" t="s">
        <v>377</v>
      </c>
      <c r="J7" s="668"/>
      <c r="K7" s="669"/>
      <c r="L7" s="670" t="s">
        <v>378</v>
      </c>
      <c r="M7" s="671"/>
    </row>
    <row r="8" spans="1:13" ht="23.85" customHeight="1" x14ac:dyDescent="0.2">
      <c r="A8" s="583"/>
      <c r="B8" s="414" t="s">
        <v>104</v>
      </c>
      <c r="C8" s="415" t="s">
        <v>106</v>
      </c>
      <c r="D8" s="415" t="s">
        <v>107</v>
      </c>
      <c r="E8" s="415" t="s">
        <v>379</v>
      </c>
      <c r="F8" s="415" t="s">
        <v>380</v>
      </c>
      <c r="G8" s="415" t="s">
        <v>108</v>
      </c>
      <c r="H8" s="416" t="s">
        <v>381</v>
      </c>
      <c r="I8" s="414" t="s">
        <v>104</v>
      </c>
      <c r="J8" s="414" t="s">
        <v>382</v>
      </c>
      <c r="K8" s="417" t="s">
        <v>383</v>
      </c>
      <c r="L8" s="418" t="s">
        <v>384</v>
      </c>
      <c r="M8" s="419" t="s">
        <v>385</v>
      </c>
    </row>
    <row r="9" spans="1:13" ht="12" customHeight="1" x14ac:dyDescent="0.2">
      <c r="A9" s="584"/>
      <c r="B9" s="100">
        <v>1</v>
      </c>
      <c r="C9" s="100">
        <v>2</v>
      </c>
      <c r="D9" s="100">
        <v>3</v>
      </c>
      <c r="E9" s="100">
        <v>4</v>
      </c>
      <c r="F9" s="100">
        <v>5</v>
      </c>
      <c r="G9" s="100">
        <v>6</v>
      </c>
      <c r="H9" s="100">
        <v>7</v>
      </c>
      <c r="I9" s="100">
        <v>8</v>
      </c>
      <c r="J9" s="100">
        <v>9</v>
      </c>
      <c r="K9" s="420">
        <v>10</v>
      </c>
      <c r="L9" s="421">
        <v>11</v>
      </c>
      <c r="M9" s="421">
        <v>12</v>
      </c>
    </row>
    <row r="10" spans="1:13" ht="15" customHeight="1" x14ac:dyDescent="0.2">
      <c r="A10" s="422" t="s">
        <v>386</v>
      </c>
      <c r="B10" s="115">
        <v>48472</v>
      </c>
      <c r="C10" s="114">
        <v>25116</v>
      </c>
      <c r="D10" s="114">
        <v>23356</v>
      </c>
      <c r="E10" s="114">
        <v>37809</v>
      </c>
      <c r="F10" s="114">
        <v>9625</v>
      </c>
      <c r="G10" s="114">
        <v>5093</v>
      </c>
      <c r="H10" s="114">
        <v>13997</v>
      </c>
      <c r="I10" s="115">
        <v>8763</v>
      </c>
      <c r="J10" s="114">
        <v>6870</v>
      </c>
      <c r="K10" s="114">
        <v>1893</v>
      </c>
      <c r="L10" s="423">
        <v>4412</v>
      </c>
      <c r="M10" s="424">
        <v>4704</v>
      </c>
    </row>
    <row r="11" spans="1:13" ht="11.1" customHeight="1" x14ac:dyDescent="0.2">
      <c r="A11" s="422" t="s">
        <v>387</v>
      </c>
      <c r="B11" s="115">
        <v>49835</v>
      </c>
      <c r="C11" s="114">
        <v>26178</v>
      </c>
      <c r="D11" s="114">
        <v>23657</v>
      </c>
      <c r="E11" s="114">
        <v>39001</v>
      </c>
      <c r="F11" s="114">
        <v>9793</v>
      </c>
      <c r="G11" s="114">
        <v>4994</v>
      </c>
      <c r="H11" s="114">
        <v>14542</v>
      </c>
      <c r="I11" s="115">
        <v>8917</v>
      </c>
      <c r="J11" s="114">
        <v>6923</v>
      </c>
      <c r="K11" s="114">
        <v>1994</v>
      </c>
      <c r="L11" s="423">
        <v>4345</v>
      </c>
      <c r="M11" s="424">
        <v>3158</v>
      </c>
    </row>
    <row r="12" spans="1:13" ht="11.1" customHeight="1" x14ac:dyDescent="0.2">
      <c r="A12" s="422" t="s">
        <v>388</v>
      </c>
      <c r="B12" s="115">
        <v>50726</v>
      </c>
      <c r="C12" s="114">
        <v>26723</v>
      </c>
      <c r="D12" s="114">
        <v>24003</v>
      </c>
      <c r="E12" s="114">
        <v>39761</v>
      </c>
      <c r="F12" s="114">
        <v>9921</v>
      </c>
      <c r="G12" s="114">
        <v>5482</v>
      </c>
      <c r="H12" s="114">
        <v>14782</v>
      </c>
      <c r="I12" s="115">
        <v>8818</v>
      </c>
      <c r="J12" s="114">
        <v>6763</v>
      </c>
      <c r="K12" s="114">
        <v>2055</v>
      </c>
      <c r="L12" s="423">
        <v>5139</v>
      </c>
      <c r="M12" s="424">
        <v>4157</v>
      </c>
    </row>
    <row r="13" spans="1:13" s="110" customFormat="1" ht="11.1" customHeight="1" x14ac:dyDescent="0.2">
      <c r="A13" s="422" t="s">
        <v>389</v>
      </c>
      <c r="B13" s="115">
        <v>49886</v>
      </c>
      <c r="C13" s="114">
        <v>25971</v>
      </c>
      <c r="D13" s="114">
        <v>23915</v>
      </c>
      <c r="E13" s="114">
        <v>38821</v>
      </c>
      <c r="F13" s="114">
        <v>10021</v>
      </c>
      <c r="G13" s="114">
        <v>5209</v>
      </c>
      <c r="H13" s="114">
        <v>14823</v>
      </c>
      <c r="I13" s="115">
        <v>8929</v>
      </c>
      <c r="J13" s="114">
        <v>6827</v>
      </c>
      <c r="K13" s="114">
        <v>2102</v>
      </c>
      <c r="L13" s="423">
        <v>2819</v>
      </c>
      <c r="M13" s="424">
        <v>3792</v>
      </c>
    </row>
    <row r="14" spans="1:13" ht="15" customHeight="1" x14ac:dyDescent="0.2">
      <c r="A14" s="422" t="s">
        <v>390</v>
      </c>
      <c r="B14" s="115">
        <v>49956</v>
      </c>
      <c r="C14" s="114">
        <v>26025</v>
      </c>
      <c r="D14" s="114">
        <v>23931</v>
      </c>
      <c r="E14" s="114">
        <v>37453</v>
      </c>
      <c r="F14" s="114">
        <v>11627</v>
      </c>
      <c r="G14" s="114">
        <v>5010</v>
      </c>
      <c r="H14" s="114">
        <v>15068</v>
      </c>
      <c r="I14" s="115">
        <v>8764</v>
      </c>
      <c r="J14" s="114">
        <v>6795</v>
      </c>
      <c r="K14" s="114">
        <v>1969</v>
      </c>
      <c r="L14" s="423">
        <v>4442</v>
      </c>
      <c r="M14" s="424">
        <v>4502</v>
      </c>
    </row>
    <row r="15" spans="1:13" ht="11.1" customHeight="1" x14ac:dyDescent="0.2">
      <c r="A15" s="422" t="s">
        <v>387</v>
      </c>
      <c r="B15" s="115">
        <v>51017</v>
      </c>
      <c r="C15" s="114">
        <v>26886</v>
      </c>
      <c r="D15" s="114">
        <v>24131</v>
      </c>
      <c r="E15" s="114">
        <v>38017</v>
      </c>
      <c r="F15" s="114">
        <v>12134</v>
      </c>
      <c r="G15" s="114">
        <v>4877</v>
      </c>
      <c r="H15" s="114">
        <v>15596</v>
      </c>
      <c r="I15" s="115">
        <v>9224</v>
      </c>
      <c r="J15" s="114">
        <v>7032</v>
      </c>
      <c r="K15" s="114">
        <v>2192</v>
      </c>
      <c r="L15" s="423">
        <v>4533</v>
      </c>
      <c r="M15" s="424">
        <v>3477</v>
      </c>
    </row>
    <row r="16" spans="1:13" ht="11.1" customHeight="1" x14ac:dyDescent="0.2">
      <c r="A16" s="422" t="s">
        <v>388</v>
      </c>
      <c r="B16" s="115">
        <v>52182</v>
      </c>
      <c r="C16" s="114">
        <v>27690</v>
      </c>
      <c r="D16" s="114">
        <v>24492</v>
      </c>
      <c r="E16" s="114">
        <v>39560</v>
      </c>
      <c r="F16" s="114">
        <v>12547</v>
      </c>
      <c r="G16" s="114">
        <v>5221</v>
      </c>
      <c r="H16" s="114">
        <v>16010</v>
      </c>
      <c r="I16" s="115">
        <v>9222</v>
      </c>
      <c r="J16" s="114">
        <v>6936</v>
      </c>
      <c r="K16" s="114">
        <v>2286</v>
      </c>
      <c r="L16" s="423">
        <v>4647</v>
      </c>
      <c r="M16" s="424">
        <v>3738</v>
      </c>
    </row>
    <row r="17" spans="1:13" s="110" customFormat="1" ht="11.1" customHeight="1" x14ac:dyDescent="0.2">
      <c r="A17" s="422" t="s">
        <v>389</v>
      </c>
      <c r="B17" s="115">
        <v>52030</v>
      </c>
      <c r="C17" s="114">
        <v>27387</v>
      </c>
      <c r="D17" s="114">
        <v>24643</v>
      </c>
      <c r="E17" s="114">
        <v>39341</v>
      </c>
      <c r="F17" s="114">
        <v>12646</v>
      </c>
      <c r="G17" s="114">
        <v>5029</v>
      </c>
      <c r="H17" s="114">
        <v>16201</v>
      </c>
      <c r="I17" s="115">
        <v>9145</v>
      </c>
      <c r="J17" s="114">
        <v>6796</v>
      </c>
      <c r="K17" s="114">
        <v>2349</v>
      </c>
      <c r="L17" s="423">
        <v>3254</v>
      </c>
      <c r="M17" s="424">
        <v>3876</v>
      </c>
    </row>
    <row r="18" spans="1:13" ht="15" customHeight="1" x14ac:dyDescent="0.2">
      <c r="A18" s="422" t="s">
        <v>391</v>
      </c>
      <c r="B18" s="115">
        <v>52120</v>
      </c>
      <c r="C18" s="114">
        <v>27359</v>
      </c>
      <c r="D18" s="114">
        <v>24761</v>
      </c>
      <c r="E18" s="114">
        <v>38881</v>
      </c>
      <c r="F18" s="114">
        <v>13104</v>
      </c>
      <c r="G18" s="114">
        <v>4848</v>
      </c>
      <c r="H18" s="114">
        <v>16448</v>
      </c>
      <c r="I18" s="115">
        <v>9155</v>
      </c>
      <c r="J18" s="114">
        <v>6901</v>
      </c>
      <c r="K18" s="114">
        <v>2254</v>
      </c>
      <c r="L18" s="423">
        <v>4666</v>
      </c>
      <c r="M18" s="424">
        <v>4717</v>
      </c>
    </row>
    <row r="19" spans="1:13" ht="11.1" customHeight="1" x14ac:dyDescent="0.2">
      <c r="A19" s="422" t="s">
        <v>387</v>
      </c>
      <c r="B19" s="115">
        <v>52709</v>
      </c>
      <c r="C19" s="114">
        <v>27814</v>
      </c>
      <c r="D19" s="114">
        <v>24895</v>
      </c>
      <c r="E19" s="114">
        <v>39149</v>
      </c>
      <c r="F19" s="114">
        <v>13436</v>
      </c>
      <c r="G19" s="114">
        <v>4629</v>
      </c>
      <c r="H19" s="114">
        <v>16872</v>
      </c>
      <c r="I19" s="115">
        <v>9361</v>
      </c>
      <c r="J19" s="114">
        <v>7019</v>
      </c>
      <c r="K19" s="114">
        <v>2342</v>
      </c>
      <c r="L19" s="423">
        <v>4009</v>
      </c>
      <c r="M19" s="424">
        <v>3472</v>
      </c>
    </row>
    <row r="20" spans="1:13" ht="11.1" customHeight="1" x14ac:dyDescent="0.2">
      <c r="A20" s="422" t="s">
        <v>388</v>
      </c>
      <c r="B20" s="115">
        <v>53561</v>
      </c>
      <c r="C20" s="114">
        <v>28508</v>
      </c>
      <c r="D20" s="114">
        <v>25053</v>
      </c>
      <c r="E20" s="114">
        <v>39853</v>
      </c>
      <c r="F20" s="114">
        <v>13627</v>
      </c>
      <c r="G20" s="114">
        <v>4927</v>
      </c>
      <c r="H20" s="114">
        <v>17199</v>
      </c>
      <c r="I20" s="115">
        <v>9352</v>
      </c>
      <c r="J20" s="114">
        <v>6875</v>
      </c>
      <c r="K20" s="114">
        <v>2477</v>
      </c>
      <c r="L20" s="423">
        <v>4637</v>
      </c>
      <c r="M20" s="424">
        <v>4001</v>
      </c>
    </row>
    <row r="21" spans="1:13" s="110" customFormat="1" ht="11.1" customHeight="1" x14ac:dyDescent="0.2">
      <c r="A21" s="422" t="s">
        <v>389</v>
      </c>
      <c r="B21" s="115">
        <v>52870</v>
      </c>
      <c r="C21" s="114">
        <v>27797</v>
      </c>
      <c r="D21" s="114">
        <v>25073</v>
      </c>
      <c r="E21" s="114">
        <v>39257</v>
      </c>
      <c r="F21" s="114">
        <v>13581</v>
      </c>
      <c r="G21" s="114">
        <v>4651</v>
      </c>
      <c r="H21" s="114">
        <v>17325</v>
      </c>
      <c r="I21" s="115">
        <v>9359</v>
      </c>
      <c r="J21" s="114">
        <v>6911</v>
      </c>
      <c r="K21" s="114">
        <v>2448</v>
      </c>
      <c r="L21" s="423">
        <v>3059</v>
      </c>
      <c r="M21" s="424">
        <v>4087</v>
      </c>
    </row>
    <row r="22" spans="1:13" ht="15" customHeight="1" x14ac:dyDescent="0.2">
      <c r="A22" s="422" t="s">
        <v>392</v>
      </c>
      <c r="B22" s="115">
        <v>52706</v>
      </c>
      <c r="C22" s="114">
        <v>27665</v>
      </c>
      <c r="D22" s="114">
        <v>25041</v>
      </c>
      <c r="E22" s="114">
        <v>39015</v>
      </c>
      <c r="F22" s="114">
        <v>13539</v>
      </c>
      <c r="G22" s="114">
        <v>4347</v>
      </c>
      <c r="H22" s="114">
        <v>17498</v>
      </c>
      <c r="I22" s="115">
        <v>9353</v>
      </c>
      <c r="J22" s="114">
        <v>6918</v>
      </c>
      <c r="K22" s="114">
        <v>2435</v>
      </c>
      <c r="L22" s="423">
        <v>3677</v>
      </c>
      <c r="M22" s="424">
        <v>4142</v>
      </c>
    </row>
    <row r="23" spans="1:13" ht="11.1" customHeight="1" x14ac:dyDescent="0.2">
      <c r="A23" s="422" t="s">
        <v>387</v>
      </c>
      <c r="B23" s="115">
        <v>53552</v>
      </c>
      <c r="C23" s="114">
        <v>28359</v>
      </c>
      <c r="D23" s="114">
        <v>25193</v>
      </c>
      <c r="E23" s="114">
        <v>39524</v>
      </c>
      <c r="F23" s="114">
        <v>13828</v>
      </c>
      <c r="G23" s="114">
        <v>4127</v>
      </c>
      <c r="H23" s="114">
        <v>18006</v>
      </c>
      <c r="I23" s="115">
        <v>9606</v>
      </c>
      <c r="J23" s="114">
        <v>7064</v>
      </c>
      <c r="K23" s="114">
        <v>2542</v>
      </c>
      <c r="L23" s="423">
        <v>4125</v>
      </c>
      <c r="M23" s="424">
        <v>3409</v>
      </c>
    </row>
    <row r="24" spans="1:13" ht="11.1" customHeight="1" x14ac:dyDescent="0.2">
      <c r="A24" s="422" t="s">
        <v>388</v>
      </c>
      <c r="B24" s="115">
        <v>54534</v>
      </c>
      <c r="C24" s="114">
        <v>29066</v>
      </c>
      <c r="D24" s="114">
        <v>25468</v>
      </c>
      <c r="E24" s="114">
        <v>39408</v>
      </c>
      <c r="F24" s="114">
        <v>14092</v>
      </c>
      <c r="G24" s="114">
        <v>4437</v>
      </c>
      <c r="H24" s="114">
        <v>18272</v>
      </c>
      <c r="I24" s="115">
        <v>9750</v>
      </c>
      <c r="J24" s="114">
        <v>7082</v>
      </c>
      <c r="K24" s="114">
        <v>2668</v>
      </c>
      <c r="L24" s="423">
        <v>4952</v>
      </c>
      <c r="M24" s="424">
        <v>4213</v>
      </c>
    </row>
    <row r="25" spans="1:13" s="110" customFormat="1" ht="11.1" customHeight="1" x14ac:dyDescent="0.2">
      <c r="A25" s="422" t="s">
        <v>389</v>
      </c>
      <c r="B25" s="115">
        <v>53787</v>
      </c>
      <c r="C25" s="114">
        <v>28321</v>
      </c>
      <c r="D25" s="114">
        <v>25466</v>
      </c>
      <c r="E25" s="114">
        <v>38590</v>
      </c>
      <c r="F25" s="114">
        <v>14162</v>
      </c>
      <c r="G25" s="114">
        <v>4206</v>
      </c>
      <c r="H25" s="114">
        <v>18317</v>
      </c>
      <c r="I25" s="115">
        <v>9773</v>
      </c>
      <c r="J25" s="114">
        <v>7144</v>
      </c>
      <c r="K25" s="114">
        <v>2629</v>
      </c>
      <c r="L25" s="423">
        <v>3005</v>
      </c>
      <c r="M25" s="424">
        <v>3746</v>
      </c>
    </row>
    <row r="26" spans="1:13" ht="15" customHeight="1" x14ac:dyDescent="0.2">
      <c r="A26" s="422" t="s">
        <v>393</v>
      </c>
      <c r="B26" s="115">
        <v>53824</v>
      </c>
      <c r="C26" s="114">
        <v>28331</v>
      </c>
      <c r="D26" s="114">
        <v>25493</v>
      </c>
      <c r="E26" s="114">
        <v>38520</v>
      </c>
      <c r="F26" s="114">
        <v>14266</v>
      </c>
      <c r="G26" s="114">
        <v>3939</v>
      </c>
      <c r="H26" s="114">
        <v>18514</v>
      </c>
      <c r="I26" s="115">
        <v>9665</v>
      </c>
      <c r="J26" s="114">
        <v>7107</v>
      </c>
      <c r="K26" s="114">
        <v>2558</v>
      </c>
      <c r="L26" s="423">
        <v>4118</v>
      </c>
      <c r="M26" s="424">
        <v>4205</v>
      </c>
    </row>
    <row r="27" spans="1:13" ht="11.1" customHeight="1" x14ac:dyDescent="0.2">
      <c r="A27" s="422" t="s">
        <v>387</v>
      </c>
      <c r="B27" s="115">
        <v>54601</v>
      </c>
      <c r="C27" s="114">
        <v>28822</v>
      </c>
      <c r="D27" s="114">
        <v>25779</v>
      </c>
      <c r="E27" s="114">
        <v>38982</v>
      </c>
      <c r="F27" s="114">
        <v>14573</v>
      </c>
      <c r="G27" s="114">
        <v>3759</v>
      </c>
      <c r="H27" s="114">
        <v>19059</v>
      </c>
      <c r="I27" s="115">
        <v>9916</v>
      </c>
      <c r="J27" s="114">
        <v>7222</v>
      </c>
      <c r="K27" s="114">
        <v>2694</v>
      </c>
      <c r="L27" s="423">
        <v>3985</v>
      </c>
      <c r="M27" s="424">
        <v>3229</v>
      </c>
    </row>
    <row r="28" spans="1:13" ht="11.1" customHeight="1" x14ac:dyDescent="0.2">
      <c r="A28" s="422" t="s">
        <v>388</v>
      </c>
      <c r="B28" s="115">
        <v>55135</v>
      </c>
      <c r="C28" s="114">
        <v>29224</v>
      </c>
      <c r="D28" s="114">
        <v>25911</v>
      </c>
      <c r="E28" s="114">
        <v>40250</v>
      </c>
      <c r="F28" s="114">
        <v>14783</v>
      </c>
      <c r="G28" s="114">
        <v>4078</v>
      </c>
      <c r="H28" s="114">
        <v>19137</v>
      </c>
      <c r="I28" s="115">
        <v>9943</v>
      </c>
      <c r="J28" s="114">
        <v>7174</v>
      </c>
      <c r="K28" s="114">
        <v>2769</v>
      </c>
      <c r="L28" s="423">
        <v>4530</v>
      </c>
      <c r="M28" s="424">
        <v>3901</v>
      </c>
    </row>
    <row r="29" spans="1:13" s="110" customFormat="1" ht="11.1" customHeight="1" x14ac:dyDescent="0.2">
      <c r="A29" s="422" t="s">
        <v>389</v>
      </c>
      <c r="B29" s="115">
        <v>54217</v>
      </c>
      <c r="C29" s="114">
        <v>28463</v>
      </c>
      <c r="D29" s="114">
        <v>25754</v>
      </c>
      <c r="E29" s="114">
        <v>39470</v>
      </c>
      <c r="F29" s="114">
        <v>14711</v>
      </c>
      <c r="G29" s="114">
        <v>3857</v>
      </c>
      <c r="H29" s="114">
        <v>19005</v>
      </c>
      <c r="I29" s="115">
        <v>9714</v>
      </c>
      <c r="J29" s="114">
        <v>7075</v>
      </c>
      <c r="K29" s="114">
        <v>2639</v>
      </c>
      <c r="L29" s="423">
        <v>3698</v>
      </c>
      <c r="M29" s="424">
        <v>4464</v>
      </c>
    </row>
    <row r="30" spans="1:13" ht="15" customHeight="1" x14ac:dyDescent="0.2">
      <c r="A30" s="422" t="s">
        <v>394</v>
      </c>
      <c r="B30" s="115">
        <v>54416</v>
      </c>
      <c r="C30" s="114">
        <v>28568</v>
      </c>
      <c r="D30" s="114">
        <v>25848</v>
      </c>
      <c r="E30" s="114">
        <v>39305</v>
      </c>
      <c r="F30" s="114">
        <v>15083</v>
      </c>
      <c r="G30" s="114">
        <v>3597</v>
      </c>
      <c r="H30" s="114">
        <v>19218</v>
      </c>
      <c r="I30" s="115">
        <v>9139</v>
      </c>
      <c r="J30" s="114">
        <v>6669</v>
      </c>
      <c r="K30" s="114">
        <v>2470</v>
      </c>
      <c r="L30" s="423">
        <v>4253</v>
      </c>
      <c r="M30" s="424">
        <v>4224</v>
      </c>
    </row>
    <row r="31" spans="1:13" ht="11.1" customHeight="1" x14ac:dyDescent="0.2">
      <c r="A31" s="422" t="s">
        <v>387</v>
      </c>
      <c r="B31" s="115">
        <v>55166</v>
      </c>
      <c r="C31" s="114">
        <v>29114</v>
      </c>
      <c r="D31" s="114">
        <v>26052</v>
      </c>
      <c r="E31" s="114">
        <v>39714</v>
      </c>
      <c r="F31" s="114">
        <v>15431</v>
      </c>
      <c r="G31" s="114">
        <v>3510</v>
      </c>
      <c r="H31" s="114">
        <v>19625</v>
      </c>
      <c r="I31" s="115">
        <v>9176</v>
      </c>
      <c r="J31" s="114">
        <v>6642</v>
      </c>
      <c r="K31" s="114">
        <v>2534</v>
      </c>
      <c r="L31" s="423">
        <v>3985</v>
      </c>
      <c r="M31" s="424">
        <v>3265</v>
      </c>
    </row>
    <row r="32" spans="1:13" ht="11.1" customHeight="1" x14ac:dyDescent="0.2">
      <c r="A32" s="422" t="s">
        <v>388</v>
      </c>
      <c r="B32" s="115">
        <v>56135</v>
      </c>
      <c r="C32" s="114">
        <v>29749</v>
      </c>
      <c r="D32" s="114">
        <v>26386</v>
      </c>
      <c r="E32" s="114">
        <v>40342</v>
      </c>
      <c r="F32" s="114">
        <v>15789</v>
      </c>
      <c r="G32" s="114">
        <v>3818</v>
      </c>
      <c r="H32" s="114">
        <v>19960</v>
      </c>
      <c r="I32" s="115">
        <v>9198</v>
      </c>
      <c r="J32" s="114">
        <v>6583</v>
      </c>
      <c r="K32" s="114">
        <v>2615</v>
      </c>
      <c r="L32" s="423">
        <v>4959</v>
      </c>
      <c r="M32" s="424">
        <v>4171</v>
      </c>
    </row>
    <row r="33" spans="1:13" s="110" customFormat="1" ht="11.1" customHeight="1" x14ac:dyDescent="0.2">
      <c r="A33" s="422" t="s">
        <v>389</v>
      </c>
      <c r="B33" s="115">
        <v>55615</v>
      </c>
      <c r="C33" s="114">
        <v>29238</v>
      </c>
      <c r="D33" s="114">
        <v>26377</v>
      </c>
      <c r="E33" s="114">
        <v>39780</v>
      </c>
      <c r="F33" s="114">
        <v>15832</v>
      </c>
      <c r="G33" s="114">
        <v>3663</v>
      </c>
      <c r="H33" s="114">
        <v>19925</v>
      </c>
      <c r="I33" s="115">
        <v>9284</v>
      </c>
      <c r="J33" s="114">
        <v>6643</v>
      </c>
      <c r="K33" s="114">
        <v>2641</v>
      </c>
      <c r="L33" s="423">
        <v>3241</v>
      </c>
      <c r="M33" s="424">
        <v>3852</v>
      </c>
    </row>
    <row r="34" spans="1:13" ht="15" customHeight="1" x14ac:dyDescent="0.2">
      <c r="A34" s="422" t="s">
        <v>395</v>
      </c>
      <c r="B34" s="115">
        <v>55774</v>
      </c>
      <c r="C34" s="114">
        <v>29397</v>
      </c>
      <c r="D34" s="114">
        <v>26377</v>
      </c>
      <c r="E34" s="114">
        <v>39772</v>
      </c>
      <c r="F34" s="114">
        <v>16000</v>
      </c>
      <c r="G34" s="114">
        <v>3488</v>
      </c>
      <c r="H34" s="114">
        <v>20272</v>
      </c>
      <c r="I34" s="115">
        <v>9281</v>
      </c>
      <c r="J34" s="114">
        <v>6629</v>
      </c>
      <c r="K34" s="114">
        <v>2652</v>
      </c>
      <c r="L34" s="423">
        <v>4167</v>
      </c>
      <c r="M34" s="424">
        <v>4097</v>
      </c>
    </row>
    <row r="35" spans="1:13" ht="11.1" customHeight="1" x14ac:dyDescent="0.2">
      <c r="A35" s="422" t="s">
        <v>387</v>
      </c>
      <c r="B35" s="115">
        <v>56202</v>
      </c>
      <c r="C35" s="114">
        <v>29637</v>
      </c>
      <c r="D35" s="114">
        <v>26565</v>
      </c>
      <c r="E35" s="114">
        <v>39917</v>
      </c>
      <c r="F35" s="114">
        <v>16284</v>
      </c>
      <c r="G35" s="114">
        <v>3382</v>
      </c>
      <c r="H35" s="114">
        <v>20574</v>
      </c>
      <c r="I35" s="115">
        <v>9462</v>
      </c>
      <c r="J35" s="114">
        <v>6760</v>
      </c>
      <c r="K35" s="114">
        <v>2702</v>
      </c>
      <c r="L35" s="423">
        <v>4011</v>
      </c>
      <c r="M35" s="424">
        <v>3517</v>
      </c>
    </row>
    <row r="36" spans="1:13" ht="11.1" customHeight="1" x14ac:dyDescent="0.2">
      <c r="A36" s="422" t="s">
        <v>388</v>
      </c>
      <c r="B36" s="115">
        <v>56837</v>
      </c>
      <c r="C36" s="114">
        <v>30018</v>
      </c>
      <c r="D36" s="114">
        <v>26819</v>
      </c>
      <c r="E36" s="114">
        <v>40349</v>
      </c>
      <c r="F36" s="114">
        <v>16488</v>
      </c>
      <c r="G36" s="114">
        <v>3771</v>
      </c>
      <c r="H36" s="114">
        <v>20683</v>
      </c>
      <c r="I36" s="115">
        <v>9539</v>
      </c>
      <c r="J36" s="114">
        <v>6699</v>
      </c>
      <c r="K36" s="114">
        <v>2840</v>
      </c>
      <c r="L36" s="423">
        <v>4991</v>
      </c>
      <c r="M36" s="424">
        <v>4499</v>
      </c>
    </row>
    <row r="37" spans="1:13" s="110" customFormat="1" ht="11.1" customHeight="1" x14ac:dyDescent="0.2">
      <c r="A37" s="422" t="s">
        <v>389</v>
      </c>
      <c r="B37" s="115">
        <v>56095</v>
      </c>
      <c r="C37" s="114">
        <v>29488</v>
      </c>
      <c r="D37" s="114">
        <v>26607</v>
      </c>
      <c r="E37" s="114">
        <v>39668</v>
      </c>
      <c r="F37" s="114">
        <v>16427</v>
      </c>
      <c r="G37" s="114">
        <v>3710</v>
      </c>
      <c r="H37" s="114">
        <v>20508</v>
      </c>
      <c r="I37" s="115">
        <v>9451</v>
      </c>
      <c r="J37" s="114">
        <v>6623</v>
      </c>
      <c r="K37" s="114">
        <v>2828</v>
      </c>
      <c r="L37" s="423">
        <v>3352</v>
      </c>
      <c r="M37" s="424">
        <v>3995</v>
      </c>
    </row>
    <row r="38" spans="1:13" ht="15" customHeight="1" x14ac:dyDescent="0.2">
      <c r="A38" s="425" t="s">
        <v>396</v>
      </c>
      <c r="B38" s="115">
        <v>55959</v>
      </c>
      <c r="C38" s="114">
        <v>29393</v>
      </c>
      <c r="D38" s="114">
        <v>26566</v>
      </c>
      <c r="E38" s="114">
        <v>39348</v>
      </c>
      <c r="F38" s="114">
        <v>16611</v>
      </c>
      <c r="G38" s="114">
        <v>3608</v>
      </c>
      <c r="H38" s="114">
        <v>20578</v>
      </c>
      <c r="I38" s="115">
        <v>9445</v>
      </c>
      <c r="J38" s="114">
        <v>6590</v>
      </c>
      <c r="K38" s="114">
        <v>2855</v>
      </c>
      <c r="L38" s="423">
        <v>4208</v>
      </c>
      <c r="M38" s="424">
        <v>4315</v>
      </c>
    </row>
    <row r="39" spans="1:13" ht="11.1" customHeight="1" x14ac:dyDescent="0.2">
      <c r="A39" s="422" t="s">
        <v>387</v>
      </c>
      <c r="B39" s="115">
        <v>55498</v>
      </c>
      <c r="C39" s="114">
        <v>29768</v>
      </c>
      <c r="D39" s="114">
        <v>25730</v>
      </c>
      <c r="E39" s="114">
        <v>39298</v>
      </c>
      <c r="F39" s="114">
        <v>16200</v>
      </c>
      <c r="G39" s="114">
        <v>3445</v>
      </c>
      <c r="H39" s="114">
        <v>20592</v>
      </c>
      <c r="I39" s="115">
        <v>9647</v>
      </c>
      <c r="J39" s="114">
        <v>6681</v>
      </c>
      <c r="K39" s="114">
        <v>2966</v>
      </c>
      <c r="L39" s="423">
        <v>4146</v>
      </c>
      <c r="M39" s="424">
        <v>3719</v>
      </c>
    </row>
    <row r="40" spans="1:13" ht="11.1" customHeight="1" x14ac:dyDescent="0.2">
      <c r="A40" s="425" t="s">
        <v>388</v>
      </c>
      <c r="B40" s="115">
        <v>56411</v>
      </c>
      <c r="C40" s="114">
        <v>30361</v>
      </c>
      <c r="D40" s="114">
        <v>26050</v>
      </c>
      <c r="E40" s="114">
        <v>39934</v>
      </c>
      <c r="F40" s="114">
        <v>16476</v>
      </c>
      <c r="G40" s="114">
        <v>3975</v>
      </c>
      <c r="H40" s="114">
        <v>20748</v>
      </c>
      <c r="I40" s="115">
        <v>9723</v>
      </c>
      <c r="J40" s="114">
        <v>6691</v>
      </c>
      <c r="K40" s="114">
        <v>3032</v>
      </c>
      <c r="L40" s="423">
        <v>5037</v>
      </c>
      <c r="M40" s="424">
        <v>4207</v>
      </c>
    </row>
    <row r="41" spans="1:13" s="110" customFormat="1" ht="11.1" customHeight="1" x14ac:dyDescent="0.2">
      <c r="A41" s="422" t="s">
        <v>389</v>
      </c>
      <c r="B41" s="115">
        <v>56127</v>
      </c>
      <c r="C41" s="114">
        <v>30078</v>
      </c>
      <c r="D41" s="114">
        <v>26049</v>
      </c>
      <c r="E41" s="114">
        <v>39683</v>
      </c>
      <c r="F41" s="114">
        <v>16443</v>
      </c>
      <c r="G41" s="114">
        <v>3950</v>
      </c>
      <c r="H41" s="114">
        <v>20704</v>
      </c>
      <c r="I41" s="115">
        <v>9687</v>
      </c>
      <c r="J41" s="114">
        <v>6607</v>
      </c>
      <c r="K41" s="114">
        <v>3080</v>
      </c>
      <c r="L41" s="423">
        <v>3396</v>
      </c>
      <c r="M41" s="424">
        <v>3826</v>
      </c>
    </row>
    <row r="42" spans="1:13" ht="15" customHeight="1" x14ac:dyDescent="0.2">
      <c r="A42" s="422" t="s">
        <v>397</v>
      </c>
      <c r="B42" s="115">
        <v>56663</v>
      </c>
      <c r="C42" s="114">
        <v>30457</v>
      </c>
      <c r="D42" s="114">
        <v>26206</v>
      </c>
      <c r="E42" s="114">
        <v>39943</v>
      </c>
      <c r="F42" s="114">
        <v>16719</v>
      </c>
      <c r="G42" s="114">
        <v>3823</v>
      </c>
      <c r="H42" s="114">
        <v>20950</v>
      </c>
      <c r="I42" s="115">
        <v>9647</v>
      </c>
      <c r="J42" s="114">
        <v>6620</v>
      </c>
      <c r="K42" s="114">
        <v>3027</v>
      </c>
      <c r="L42" s="423">
        <v>4348</v>
      </c>
      <c r="M42" s="424">
        <v>4266</v>
      </c>
    </row>
    <row r="43" spans="1:13" ht="11.1" customHeight="1" x14ac:dyDescent="0.2">
      <c r="A43" s="422" t="s">
        <v>387</v>
      </c>
      <c r="B43" s="115">
        <v>57326</v>
      </c>
      <c r="C43" s="114">
        <v>30900</v>
      </c>
      <c r="D43" s="114">
        <v>26426</v>
      </c>
      <c r="E43" s="114">
        <v>40281</v>
      </c>
      <c r="F43" s="114">
        <v>17044</v>
      </c>
      <c r="G43" s="114">
        <v>3802</v>
      </c>
      <c r="H43" s="114">
        <v>21263</v>
      </c>
      <c r="I43" s="115">
        <v>10061</v>
      </c>
      <c r="J43" s="114">
        <v>6870</v>
      </c>
      <c r="K43" s="114">
        <v>3191</v>
      </c>
      <c r="L43" s="423">
        <v>4373</v>
      </c>
      <c r="M43" s="424">
        <v>3742</v>
      </c>
    </row>
    <row r="44" spans="1:13" ht="11.1" customHeight="1" x14ac:dyDescent="0.2">
      <c r="A44" s="422" t="s">
        <v>388</v>
      </c>
      <c r="B44" s="115">
        <v>58204</v>
      </c>
      <c r="C44" s="114">
        <v>31409</v>
      </c>
      <c r="D44" s="114">
        <v>26795</v>
      </c>
      <c r="E44" s="114">
        <v>40813</v>
      </c>
      <c r="F44" s="114">
        <v>17391</v>
      </c>
      <c r="G44" s="114">
        <v>4245</v>
      </c>
      <c r="H44" s="114">
        <v>21446</v>
      </c>
      <c r="I44" s="115">
        <v>9899</v>
      </c>
      <c r="J44" s="114">
        <v>6640</v>
      </c>
      <c r="K44" s="114">
        <v>3259</v>
      </c>
      <c r="L44" s="423">
        <v>5020</v>
      </c>
      <c r="M44" s="424">
        <v>4284</v>
      </c>
    </row>
    <row r="45" spans="1:13" s="110" customFormat="1" ht="11.1" customHeight="1" x14ac:dyDescent="0.2">
      <c r="A45" s="422" t="s">
        <v>389</v>
      </c>
      <c r="B45" s="115">
        <v>57712</v>
      </c>
      <c r="C45" s="114">
        <v>31091</v>
      </c>
      <c r="D45" s="114">
        <v>26621</v>
      </c>
      <c r="E45" s="114">
        <v>40385</v>
      </c>
      <c r="F45" s="114">
        <v>17327</v>
      </c>
      <c r="G45" s="114">
        <v>4157</v>
      </c>
      <c r="H45" s="114">
        <v>21312</v>
      </c>
      <c r="I45" s="115">
        <v>9919</v>
      </c>
      <c r="J45" s="114">
        <v>6665</v>
      </c>
      <c r="K45" s="114">
        <v>3254</v>
      </c>
      <c r="L45" s="423">
        <v>3650</v>
      </c>
      <c r="M45" s="424">
        <v>3976</v>
      </c>
    </row>
    <row r="46" spans="1:13" ht="15" customHeight="1" x14ac:dyDescent="0.2">
      <c r="A46" s="422" t="s">
        <v>398</v>
      </c>
      <c r="B46" s="115">
        <v>57874</v>
      </c>
      <c r="C46" s="114">
        <v>31272</v>
      </c>
      <c r="D46" s="114">
        <v>26602</v>
      </c>
      <c r="E46" s="114">
        <v>40398</v>
      </c>
      <c r="F46" s="114">
        <v>17476</v>
      </c>
      <c r="G46" s="114">
        <v>4103</v>
      </c>
      <c r="H46" s="114">
        <v>21444</v>
      </c>
      <c r="I46" s="115">
        <v>9681</v>
      </c>
      <c r="J46" s="114">
        <v>6456</v>
      </c>
      <c r="K46" s="114">
        <v>3225</v>
      </c>
      <c r="L46" s="423">
        <v>4900</v>
      </c>
      <c r="M46" s="424">
        <v>4826</v>
      </c>
    </row>
    <row r="47" spans="1:13" ht="11.1" customHeight="1" x14ac:dyDescent="0.2">
      <c r="A47" s="422" t="s">
        <v>387</v>
      </c>
      <c r="B47" s="115">
        <v>58000</v>
      </c>
      <c r="C47" s="114">
        <v>31351</v>
      </c>
      <c r="D47" s="114">
        <v>26649</v>
      </c>
      <c r="E47" s="114">
        <v>40343</v>
      </c>
      <c r="F47" s="114">
        <v>17657</v>
      </c>
      <c r="G47" s="114">
        <v>4012</v>
      </c>
      <c r="H47" s="114">
        <v>21542</v>
      </c>
      <c r="I47" s="115">
        <v>9946</v>
      </c>
      <c r="J47" s="114">
        <v>6610</v>
      </c>
      <c r="K47" s="114">
        <v>3336</v>
      </c>
      <c r="L47" s="423">
        <v>4123</v>
      </c>
      <c r="M47" s="424">
        <v>4076</v>
      </c>
    </row>
    <row r="48" spans="1:13" ht="11.1" customHeight="1" x14ac:dyDescent="0.2">
      <c r="A48" s="422" t="s">
        <v>388</v>
      </c>
      <c r="B48" s="115">
        <v>59050</v>
      </c>
      <c r="C48" s="114">
        <v>31959</v>
      </c>
      <c r="D48" s="114">
        <v>27091</v>
      </c>
      <c r="E48" s="114">
        <v>40983</v>
      </c>
      <c r="F48" s="114">
        <v>18067</v>
      </c>
      <c r="G48" s="114">
        <v>4516</v>
      </c>
      <c r="H48" s="114">
        <v>21777</v>
      </c>
      <c r="I48" s="115">
        <v>9866</v>
      </c>
      <c r="J48" s="114">
        <v>6463</v>
      </c>
      <c r="K48" s="114">
        <v>3403</v>
      </c>
      <c r="L48" s="423">
        <v>4985</v>
      </c>
      <c r="M48" s="424">
        <v>4106</v>
      </c>
    </row>
    <row r="49" spans="1:17" s="110" customFormat="1" ht="11.1" customHeight="1" x14ac:dyDescent="0.2">
      <c r="A49" s="422" t="s">
        <v>389</v>
      </c>
      <c r="B49" s="115">
        <v>60142</v>
      </c>
      <c r="C49" s="114">
        <v>31974</v>
      </c>
      <c r="D49" s="114">
        <v>28168</v>
      </c>
      <c r="E49" s="114">
        <v>40882</v>
      </c>
      <c r="F49" s="114">
        <v>19260</v>
      </c>
      <c r="G49" s="114">
        <v>4559</v>
      </c>
      <c r="H49" s="114">
        <v>22322</v>
      </c>
      <c r="I49" s="115">
        <v>9855</v>
      </c>
      <c r="J49" s="114">
        <v>6460</v>
      </c>
      <c r="K49" s="114">
        <v>3395</v>
      </c>
      <c r="L49" s="423">
        <v>5002</v>
      </c>
      <c r="M49" s="424">
        <v>3960</v>
      </c>
    </row>
    <row r="50" spans="1:17" ht="15" customHeight="1" x14ac:dyDescent="0.2">
      <c r="A50" s="422" t="s">
        <v>399</v>
      </c>
      <c r="B50" s="143">
        <v>58185</v>
      </c>
      <c r="C50" s="144">
        <v>31366</v>
      </c>
      <c r="D50" s="144">
        <v>26819</v>
      </c>
      <c r="E50" s="144">
        <v>40113</v>
      </c>
      <c r="F50" s="144">
        <v>18072</v>
      </c>
      <c r="G50" s="144">
        <v>4291</v>
      </c>
      <c r="H50" s="144">
        <v>21446</v>
      </c>
      <c r="I50" s="143">
        <v>9465</v>
      </c>
      <c r="J50" s="144">
        <v>6206</v>
      </c>
      <c r="K50" s="144">
        <v>3259</v>
      </c>
      <c r="L50" s="426">
        <v>4739</v>
      </c>
      <c r="M50" s="427">
        <v>5152</v>
      </c>
    </row>
    <row r="51" spans="1:17" ht="11.25" customHeight="1" x14ac:dyDescent="0.2">
      <c r="A51" s="428"/>
      <c r="B51" s="429"/>
      <c r="C51" s="430"/>
      <c r="D51" s="430"/>
      <c r="E51" s="430"/>
      <c r="F51" s="430"/>
      <c r="G51" s="430"/>
      <c r="H51" s="430"/>
      <c r="I51" s="430"/>
      <c r="J51" s="431"/>
      <c r="K51" s="269"/>
      <c r="L51" s="430"/>
      <c r="M51" s="432" t="s">
        <v>45</v>
      </c>
    </row>
    <row r="52" spans="1:17" ht="18" customHeight="1" x14ac:dyDescent="0.2">
      <c r="A52" s="659" t="s">
        <v>400</v>
      </c>
      <c r="B52" s="659"/>
      <c r="C52" s="659"/>
      <c r="D52" s="659"/>
      <c r="E52" s="659"/>
      <c r="F52" s="659"/>
      <c r="G52" s="659"/>
      <c r="H52" s="659"/>
      <c r="I52" s="659"/>
      <c r="J52" s="659"/>
      <c r="K52" s="659"/>
      <c r="L52" s="659"/>
      <c r="M52" s="659"/>
    </row>
    <row r="53" spans="1:17" ht="38.1" customHeight="1" x14ac:dyDescent="0.2">
      <c r="A53" s="660" t="s">
        <v>401</v>
      </c>
      <c r="B53" s="660"/>
      <c r="C53" s="660"/>
      <c r="D53" s="660"/>
      <c r="E53" s="660"/>
      <c r="F53" s="660"/>
      <c r="G53" s="660"/>
      <c r="H53" s="660"/>
      <c r="I53" s="660"/>
      <c r="J53" s="660"/>
      <c r="K53" s="660"/>
      <c r="L53" s="660"/>
      <c r="M53" s="660"/>
    </row>
    <row r="54" spans="1:17" s="151" customFormat="1" ht="9" x14ac:dyDescent="0.15">
      <c r="A54" s="661" t="s">
        <v>323</v>
      </c>
      <c r="B54" s="661"/>
      <c r="C54" s="661"/>
      <c r="D54" s="661"/>
      <c r="E54" s="661"/>
      <c r="F54" s="661"/>
      <c r="G54" s="661"/>
      <c r="H54" s="661"/>
      <c r="I54" s="661"/>
      <c r="J54" s="661"/>
      <c r="K54" s="661"/>
      <c r="L54" s="661"/>
      <c r="M54" s="661"/>
    </row>
    <row r="55" spans="1:17" s="151" customFormat="1" ht="20.25" customHeight="1" x14ac:dyDescent="0.15">
      <c r="A55" s="662"/>
      <c r="B55" s="663"/>
      <c r="C55" s="663"/>
      <c r="D55" s="663"/>
      <c r="E55" s="663"/>
      <c r="F55" s="663"/>
      <c r="G55" s="663"/>
      <c r="H55" s="663"/>
      <c r="I55" s="663"/>
      <c r="J55" s="663"/>
      <c r="K55" s="663"/>
      <c r="L55" s="221"/>
      <c r="M55" s="221"/>
    </row>
    <row r="56" spans="1:17" s="151" customFormat="1" ht="18" customHeight="1" x14ac:dyDescent="0.2">
      <c r="A56" s="664" t="s">
        <v>520</v>
      </c>
      <c r="B56" s="665"/>
      <c r="C56" s="665"/>
      <c r="D56" s="665"/>
      <c r="E56" s="665"/>
      <c r="F56" s="665"/>
      <c r="G56" s="665"/>
      <c r="H56" s="665"/>
      <c r="I56" s="665"/>
      <c r="J56" s="665"/>
      <c r="K56" s="665"/>
    </row>
    <row r="57" spans="1:17" s="151" customFormat="1" ht="11.25" customHeight="1" x14ac:dyDescent="0.2">
      <c r="A57" s="666"/>
      <c r="B57" s="666"/>
      <c r="C57" s="666"/>
      <c r="D57" s="666"/>
      <c r="E57" s="666"/>
      <c r="F57" s="666"/>
      <c r="G57" s="666"/>
      <c r="H57" s="666"/>
      <c r="I57" s="666"/>
      <c r="J57" s="666"/>
      <c r="L57" s="219"/>
      <c r="N57" s="219"/>
      <c r="O57" s="219"/>
      <c r="P57" s="219"/>
      <c r="Q57" s="219"/>
    </row>
    <row r="58" spans="1:17" ht="12.75" customHeight="1" x14ac:dyDescent="0.2">
      <c r="A58" s="433"/>
      <c r="B58" s="434"/>
      <c r="C58" s="435"/>
      <c r="D58" s="435"/>
      <c r="E58" s="435"/>
      <c r="F58" s="435"/>
      <c r="G58" s="435"/>
      <c r="H58" s="435"/>
      <c r="I58" s="435"/>
      <c r="J58" s="436"/>
      <c r="L58" s="435"/>
      <c r="N58" s="226"/>
      <c r="O58" s="226"/>
      <c r="P58" s="226"/>
      <c r="Q58" s="226"/>
    </row>
    <row r="59" spans="1:17" ht="12.75" customHeight="1" x14ac:dyDescent="0.2">
      <c r="A59" s="437"/>
      <c r="B59" s="434"/>
      <c r="C59" s="435"/>
      <c r="D59" s="435"/>
      <c r="E59" s="435"/>
      <c r="F59" s="435"/>
      <c r="G59" s="435"/>
      <c r="H59" s="435"/>
      <c r="I59" s="435"/>
      <c r="J59" s="436"/>
      <c r="L59" s="435"/>
    </row>
    <row r="60" spans="1:17" ht="12.75" customHeight="1" x14ac:dyDescent="0.2">
      <c r="A60" s="438"/>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9"/>
    </row>
    <row r="68" spans="1:13" ht="15.95" customHeight="1" x14ac:dyDescent="0.2">
      <c r="A68" s="439"/>
    </row>
    <row r="70" spans="1:13" ht="15.95" customHeight="1" x14ac:dyDescent="0.2">
      <c r="K70" s="440"/>
      <c r="M70" s="440"/>
    </row>
    <row r="71" spans="1:13" ht="15.95" customHeight="1" x14ac:dyDescent="0.2">
      <c r="K71" s="440"/>
      <c r="M71" s="440"/>
    </row>
    <row r="72" spans="1:13" ht="15.95" customHeight="1" x14ac:dyDescent="0.2">
      <c r="A72" s="439"/>
      <c r="K72" s="440"/>
      <c r="M72" s="440"/>
    </row>
    <row r="76" spans="1:13" ht="15.95" customHeight="1" x14ac:dyDescent="0.2">
      <c r="A76" s="439"/>
    </row>
    <row r="80" spans="1:13" ht="15.95" customHeight="1" x14ac:dyDescent="0.2">
      <c r="A80" s="439"/>
    </row>
    <row r="84" spans="1:1" ht="15.95" customHeight="1" x14ac:dyDescent="0.2">
      <c r="A84" s="439"/>
    </row>
    <row r="88" spans="1:1" ht="15.95" customHeight="1" x14ac:dyDescent="0.2">
      <c r="A88" s="439"/>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6" customWidth="1"/>
    <col min="2" max="2" width="78" style="446" customWidth="1"/>
    <col min="3" max="6" width="102.75" style="446" customWidth="1"/>
    <col min="7" max="256" width="11" style="446"/>
    <col min="257" max="257" width="2" style="446" customWidth="1"/>
    <col min="258" max="258" width="78" style="446" customWidth="1"/>
    <col min="259" max="262" width="102.75" style="446" customWidth="1"/>
    <col min="263" max="512" width="11" style="446"/>
    <col min="513" max="513" width="2" style="446" customWidth="1"/>
    <col min="514" max="514" width="78" style="446" customWidth="1"/>
    <col min="515" max="518" width="102.75" style="446" customWidth="1"/>
    <col min="519" max="768" width="11" style="446"/>
    <col min="769" max="769" width="2" style="446" customWidth="1"/>
    <col min="770" max="770" width="78" style="446" customWidth="1"/>
    <col min="771" max="774" width="102.75" style="446" customWidth="1"/>
    <col min="775" max="1024" width="11" style="446"/>
    <col min="1025" max="1025" width="2" style="446" customWidth="1"/>
    <col min="1026" max="1026" width="78" style="446" customWidth="1"/>
    <col min="1027" max="1030" width="102.75" style="446" customWidth="1"/>
    <col min="1031" max="1280" width="11" style="446"/>
    <col min="1281" max="1281" width="2" style="446" customWidth="1"/>
    <col min="1282" max="1282" width="78" style="446" customWidth="1"/>
    <col min="1283" max="1286" width="102.75" style="446" customWidth="1"/>
    <col min="1287" max="1536" width="11" style="446"/>
    <col min="1537" max="1537" width="2" style="446" customWidth="1"/>
    <col min="1538" max="1538" width="78" style="446" customWidth="1"/>
    <col min="1539" max="1542" width="102.75" style="446" customWidth="1"/>
    <col min="1543" max="1792" width="11" style="446"/>
    <col min="1793" max="1793" width="2" style="446" customWidth="1"/>
    <col min="1794" max="1794" width="78" style="446" customWidth="1"/>
    <col min="1795" max="1798" width="102.75" style="446" customWidth="1"/>
    <col min="1799" max="2048" width="11" style="446"/>
    <col min="2049" max="2049" width="2" style="446" customWidth="1"/>
    <col min="2050" max="2050" width="78" style="446" customWidth="1"/>
    <col min="2051" max="2054" width="102.75" style="446" customWidth="1"/>
    <col min="2055" max="2304" width="11" style="446"/>
    <col min="2305" max="2305" width="2" style="446" customWidth="1"/>
    <col min="2306" max="2306" width="78" style="446" customWidth="1"/>
    <col min="2307" max="2310" width="102.75" style="446" customWidth="1"/>
    <col min="2311" max="2560" width="11" style="446"/>
    <col min="2561" max="2561" width="2" style="446" customWidth="1"/>
    <col min="2562" max="2562" width="78" style="446" customWidth="1"/>
    <col min="2563" max="2566" width="102.75" style="446" customWidth="1"/>
    <col min="2567" max="2816" width="11" style="446"/>
    <col min="2817" max="2817" width="2" style="446" customWidth="1"/>
    <col min="2818" max="2818" width="78" style="446" customWidth="1"/>
    <col min="2819" max="2822" width="102.75" style="446" customWidth="1"/>
    <col min="2823" max="3072" width="11" style="446"/>
    <col min="3073" max="3073" width="2" style="446" customWidth="1"/>
    <col min="3074" max="3074" width="78" style="446" customWidth="1"/>
    <col min="3075" max="3078" width="102.75" style="446" customWidth="1"/>
    <col min="3079" max="3328" width="11" style="446"/>
    <col min="3329" max="3329" width="2" style="446" customWidth="1"/>
    <col min="3330" max="3330" width="78" style="446" customWidth="1"/>
    <col min="3331" max="3334" width="102.75" style="446" customWidth="1"/>
    <col min="3335" max="3584" width="11" style="446"/>
    <col min="3585" max="3585" width="2" style="446" customWidth="1"/>
    <col min="3586" max="3586" width="78" style="446" customWidth="1"/>
    <col min="3587" max="3590" width="102.75" style="446" customWidth="1"/>
    <col min="3591" max="3840" width="11" style="446"/>
    <col min="3841" max="3841" width="2" style="446" customWidth="1"/>
    <col min="3842" max="3842" width="78" style="446" customWidth="1"/>
    <col min="3843" max="3846" width="102.75" style="446" customWidth="1"/>
    <col min="3847" max="4096" width="11" style="446"/>
    <col min="4097" max="4097" width="2" style="446" customWidth="1"/>
    <col min="4098" max="4098" width="78" style="446" customWidth="1"/>
    <col min="4099" max="4102" width="102.75" style="446" customWidth="1"/>
    <col min="4103" max="4352" width="11" style="446"/>
    <col min="4353" max="4353" width="2" style="446" customWidth="1"/>
    <col min="4354" max="4354" width="78" style="446" customWidth="1"/>
    <col min="4355" max="4358" width="102.75" style="446" customWidth="1"/>
    <col min="4359" max="4608" width="11" style="446"/>
    <col min="4609" max="4609" width="2" style="446" customWidth="1"/>
    <col min="4610" max="4610" width="78" style="446" customWidth="1"/>
    <col min="4611" max="4614" width="102.75" style="446" customWidth="1"/>
    <col min="4615" max="4864" width="11" style="446"/>
    <col min="4865" max="4865" width="2" style="446" customWidth="1"/>
    <col min="4866" max="4866" width="78" style="446" customWidth="1"/>
    <col min="4867" max="4870" width="102.75" style="446" customWidth="1"/>
    <col min="4871" max="5120" width="11" style="446"/>
    <col min="5121" max="5121" width="2" style="446" customWidth="1"/>
    <col min="5122" max="5122" width="78" style="446" customWidth="1"/>
    <col min="5123" max="5126" width="102.75" style="446" customWidth="1"/>
    <col min="5127" max="5376" width="11" style="446"/>
    <col min="5377" max="5377" width="2" style="446" customWidth="1"/>
    <col min="5378" max="5378" width="78" style="446" customWidth="1"/>
    <col min="5379" max="5382" width="102.75" style="446" customWidth="1"/>
    <col min="5383" max="5632" width="11" style="446"/>
    <col min="5633" max="5633" width="2" style="446" customWidth="1"/>
    <col min="5634" max="5634" width="78" style="446" customWidth="1"/>
    <col min="5635" max="5638" width="102.75" style="446" customWidth="1"/>
    <col min="5639" max="5888" width="11" style="446"/>
    <col min="5889" max="5889" width="2" style="446" customWidth="1"/>
    <col min="5890" max="5890" width="78" style="446" customWidth="1"/>
    <col min="5891" max="5894" width="102.75" style="446" customWidth="1"/>
    <col min="5895" max="6144" width="11" style="446"/>
    <col min="6145" max="6145" width="2" style="446" customWidth="1"/>
    <col min="6146" max="6146" width="78" style="446" customWidth="1"/>
    <col min="6147" max="6150" width="102.75" style="446" customWidth="1"/>
    <col min="6151" max="6400" width="11" style="446"/>
    <col min="6401" max="6401" width="2" style="446" customWidth="1"/>
    <col min="6402" max="6402" width="78" style="446" customWidth="1"/>
    <col min="6403" max="6406" width="102.75" style="446" customWidth="1"/>
    <col min="6407" max="6656" width="11" style="446"/>
    <col min="6657" max="6657" width="2" style="446" customWidth="1"/>
    <col min="6658" max="6658" width="78" style="446" customWidth="1"/>
    <col min="6659" max="6662" width="102.75" style="446" customWidth="1"/>
    <col min="6663" max="6912" width="11" style="446"/>
    <col min="6913" max="6913" width="2" style="446" customWidth="1"/>
    <col min="6914" max="6914" width="78" style="446" customWidth="1"/>
    <col min="6915" max="6918" width="102.75" style="446" customWidth="1"/>
    <col min="6919" max="7168" width="11" style="446"/>
    <col min="7169" max="7169" width="2" style="446" customWidth="1"/>
    <col min="7170" max="7170" width="78" style="446" customWidth="1"/>
    <col min="7171" max="7174" width="102.75" style="446" customWidth="1"/>
    <col min="7175" max="7424" width="11" style="446"/>
    <col min="7425" max="7425" width="2" style="446" customWidth="1"/>
    <col min="7426" max="7426" width="78" style="446" customWidth="1"/>
    <col min="7427" max="7430" width="102.75" style="446" customWidth="1"/>
    <col min="7431" max="7680" width="11" style="446"/>
    <col min="7681" max="7681" width="2" style="446" customWidth="1"/>
    <col min="7682" max="7682" width="78" style="446" customWidth="1"/>
    <col min="7683" max="7686" width="102.75" style="446" customWidth="1"/>
    <col min="7687" max="7936" width="11" style="446"/>
    <col min="7937" max="7937" width="2" style="446" customWidth="1"/>
    <col min="7938" max="7938" width="78" style="446" customWidth="1"/>
    <col min="7939" max="7942" width="102.75" style="446" customWidth="1"/>
    <col min="7943" max="8192" width="11" style="446"/>
    <col min="8193" max="8193" width="2" style="446" customWidth="1"/>
    <col min="8194" max="8194" width="78" style="446" customWidth="1"/>
    <col min="8195" max="8198" width="102.75" style="446" customWidth="1"/>
    <col min="8199" max="8448" width="11" style="446"/>
    <col min="8449" max="8449" width="2" style="446" customWidth="1"/>
    <col min="8450" max="8450" width="78" style="446" customWidth="1"/>
    <col min="8451" max="8454" width="102.75" style="446" customWidth="1"/>
    <col min="8455" max="8704" width="11" style="446"/>
    <col min="8705" max="8705" width="2" style="446" customWidth="1"/>
    <col min="8706" max="8706" width="78" style="446" customWidth="1"/>
    <col min="8707" max="8710" width="102.75" style="446" customWidth="1"/>
    <col min="8711" max="8960" width="11" style="446"/>
    <col min="8961" max="8961" width="2" style="446" customWidth="1"/>
    <col min="8962" max="8962" width="78" style="446" customWidth="1"/>
    <col min="8963" max="8966" width="102.75" style="446" customWidth="1"/>
    <col min="8967" max="9216" width="11" style="446"/>
    <col min="9217" max="9217" width="2" style="446" customWidth="1"/>
    <col min="9218" max="9218" width="78" style="446" customWidth="1"/>
    <col min="9219" max="9222" width="102.75" style="446" customWidth="1"/>
    <col min="9223" max="9472" width="11" style="446"/>
    <col min="9473" max="9473" width="2" style="446" customWidth="1"/>
    <col min="9474" max="9474" width="78" style="446" customWidth="1"/>
    <col min="9475" max="9478" width="102.75" style="446" customWidth="1"/>
    <col min="9479" max="9728" width="11" style="446"/>
    <col min="9729" max="9729" width="2" style="446" customWidth="1"/>
    <col min="9730" max="9730" width="78" style="446" customWidth="1"/>
    <col min="9731" max="9734" width="102.75" style="446" customWidth="1"/>
    <col min="9735" max="9984" width="11" style="446"/>
    <col min="9985" max="9985" width="2" style="446" customWidth="1"/>
    <col min="9986" max="9986" width="78" style="446" customWidth="1"/>
    <col min="9987" max="9990" width="102.75" style="446" customWidth="1"/>
    <col min="9991" max="10240" width="11" style="446"/>
    <col min="10241" max="10241" width="2" style="446" customWidth="1"/>
    <col min="10242" max="10242" width="78" style="446" customWidth="1"/>
    <col min="10243" max="10246" width="102.75" style="446" customWidth="1"/>
    <col min="10247" max="10496" width="11" style="446"/>
    <col min="10497" max="10497" width="2" style="446" customWidth="1"/>
    <col min="10498" max="10498" width="78" style="446" customWidth="1"/>
    <col min="10499" max="10502" width="102.75" style="446" customWidth="1"/>
    <col min="10503" max="10752" width="11" style="446"/>
    <col min="10753" max="10753" width="2" style="446" customWidth="1"/>
    <col min="10754" max="10754" width="78" style="446" customWidth="1"/>
    <col min="10755" max="10758" width="102.75" style="446" customWidth="1"/>
    <col min="10759" max="11008" width="11" style="446"/>
    <col min="11009" max="11009" width="2" style="446" customWidth="1"/>
    <col min="11010" max="11010" width="78" style="446" customWidth="1"/>
    <col min="11011" max="11014" width="102.75" style="446" customWidth="1"/>
    <col min="11015" max="11264" width="11" style="446"/>
    <col min="11265" max="11265" width="2" style="446" customWidth="1"/>
    <col min="11266" max="11266" width="78" style="446" customWidth="1"/>
    <col min="11267" max="11270" width="102.75" style="446" customWidth="1"/>
    <col min="11271" max="11520" width="11" style="446"/>
    <col min="11521" max="11521" width="2" style="446" customWidth="1"/>
    <col min="11522" max="11522" width="78" style="446" customWidth="1"/>
    <col min="11523" max="11526" width="102.75" style="446" customWidth="1"/>
    <col min="11527" max="11776" width="11" style="446"/>
    <col min="11777" max="11777" width="2" style="446" customWidth="1"/>
    <col min="11778" max="11778" width="78" style="446" customWidth="1"/>
    <col min="11779" max="11782" width="102.75" style="446" customWidth="1"/>
    <col min="11783" max="12032" width="11" style="446"/>
    <col min="12033" max="12033" width="2" style="446" customWidth="1"/>
    <col min="12034" max="12034" width="78" style="446" customWidth="1"/>
    <col min="12035" max="12038" width="102.75" style="446" customWidth="1"/>
    <col min="12039" max="12288" width="11" style="446"/>
    <col min="12289" max="12289" width="2" style="446" customWidth="1"/>
    <col min="12290" max="12290" width="78" style="446" customWidth="1"/>
    <col min="12291" max="12294" width="102.75" style="446" customWidth="1"/>
    <col min="12295" max="12544" width="11" style="446"/>
    <col min="12545" max="12545" width="2" style="446" customWidth="1"/>
    <col min="12546" max="12546" width="78" style="446" customWidth="1"/>
    <col min="12547" max="12550" width="102.75" style="446" customWidth="1"/>
    <col min="12551" max="12800" width="11" style="446"/>
    <col min="12801" max="12801" width="2" style="446" customWidth="1"/>
    <col min="12802" max="12802" width="78" style="446" customWidth="1"/>
    <col min="12803" max="12806" width="102.75" style="446" customWidth="1"/>
    <col min="12807" max="13056" width="11" style="446"/>
    <col min="13057" max="13057" width="2" style="446" customWidth="1"/>
    <col min="13058" max="13058" width="78" style="446" customWidth="1"/>
    <col min="13059" max="13062" width="102.75" style="446" customWidth="1"/>
    <col min="13063" max="13312" width="11" style="446"/>
    <col min="13313" max="13313" width="2" style="446" customWidth="1"/>
    <col min="13314" max="13314" width="78" style="446" customWidth="1"/>
    <col min="13315" max="13318" width="102.75" style="446" customWidth="1"/>
    <col min="13319" max="13568" width="11" style="446"/>
    <col min="13569" max="13569" width="2" style="446" customWidth="1"/>
    <col min="13570" max="13570" width="78" style="446" customWidth="1"/>
    <col min="13571" max="13574" width="102.75" style="446" customWidth="1"/>
    <col min="13575" max="13824" width="11" style="446"/>
    <col min="13825" max="13825" width="2" style="446" customWidth="1"/>
    <col min="13826" max="13826" width="78" style="446" customWidth="1"/>
    <col min="13827" max="13830" width="102.75" style="446" customWidth="1"/>
    <col min="13831" max="14080" width="11" style="446"/>
    <col min="14081" max="14081" width="2" style="446" customWidth="1"/>
    <col min="14082" max="14082" width="78" style="446" customWidth="1"/>
    <col min="14083" max="14086" width="102.75" style="446" customWidth="1"/>
    <col min="14087" max="14336" width="11" style="446"/>
    <col min="14337" max="14337" width="2" style="446" customWidth="1"/>
    <col min="14338" max="14338" width="78" style="446" customWidth="1"/>
    <col min="14339" max="14342" width="102.75" style="446" customWidth="1"/>
    <col min="14343" max="14592" width="11" style="446"/>
    <col min="14593" max="14593" width="2" style="446" customWidth="1"/>
    <col min="14594" max="14594" width="78" style="446" customWidth="1"/>
    <col min="14595" max="14598" width="102.75" style="446" customWidth="1"/>
    <col min="14599" max="14848" width="11" style="446"/>
    <col min="14849" max="14849" width="2" style="446" customWidth="1"/>
    <col min="14850" max="14850" width="78" style="446" customWidth="1"/>
    <col min="14851" max="14854" width="102.75" style="446" customWidth="1"/>
    <col min="14855" max="15104" width="11" style="446"/>
    <col min="15105" max="15105" width="2" style="446" customWidth="1"/>
    <col min="15106" max="15106" width="78" style="446" customWidth="1"/>
    <col min="15107" max="15110" width="102.75" style="446" customWidth="1"/>
    <col min="15111" max="15360" width="11" style="446"/>
    <col min="15361" max="15361" width="2" style="446" customWidth="1"/>
    <col min="15362" max="15362" width="78" style="446" customWidth="1"/>
    <col min="15363" max="15366" width="102.75" style="446" customWidth="1"/>
    <col min="15367" max="15616" width="11" style="446"/>
    <col min="15617" max="15617" width="2" style="446" customWidth="1"/>
    <col min="15618" max="15618" width="78" style="446" customWidth="1"/>
    <col min="15619" max="15622" width="102.75" style="446" customWidth="1"/>
    <col min="15623" max="15872" width="11" style="446"/>
    <col min="15873" max="15873" width="2" style="446" customWidth="1"/>
    <col min="15874" max="15874" width="78" style="446" customWidth="1"/>
    <col min="15875" max="15878" width="102.75" style="446" customWidth="1"/>
    <col min="15879" max="16128" width="11" style="446"/>
    <col min="16129" max="16129" width="2" style="446" customWidth="1"/>
    <col min="16130" max="16130" width="78" style="446" customWidth="1"/>
    <col min="16131" max="16134" width="102.75" style="446" customWidth="1"/>
    <col min="16135" max="16384" width="11" style="446"/>
  </cols>
  <sheetData>
    <row r="1" spans="1:2" s="443" customFormat="1" ht="36.75" customHeight="1" x14ac:dyDescent="0.2">
      <c r="A1" s="441"/>
      <c r="B1" s="442" t="s">
        <v>6</v>
      </c>
    </row>
    <row r="2" spans="1:2" s="444" customFormat="1" ht="19.5" customHeight="1" x14ac:dyDescent="0.2">
      <c r="B2" s="445" t="s">
        <v>402</v>
      </c>
    </row>
    <row r="3" spans="1:2" ht="15" x14ac:dyDescent="0.25">
      <c r="B3" s="447" t="s">
        <v>403</v>
      </c>
    </row>
    <row r="5" spans="1:2" ht="29.25" customHeight="1" x14ac:dyDescent="0.2">
      <c r="B5" s="448" t="s">
        <v>404</v>
      </c>
    </row>
    <row r="6" spans="1:2" ht="9.9499999999999993" customHeight="1" x14ac:dyDescent="0.2">
      <c r="B6" s="448"/>
    </row>
    <row r="7" spans="1:2" ht="73.5" customHeight="1" x14ac:dyDescent="0.2">
      <c r="B7" s="448" t="s">
        <v>405</v>
      </c>
    </row>
    <row r="8" spans="1:2" ht="9.9499999999999993" customHeight="1" x14ac:dyDescent="0.2">
      <c r="B8" s="448"/>
    </row>
    <row r="9" spans="1:2" ht="50.25" customHeight="1" x14ac:dyDescent="0.2">
      <c r="B9" s="448" t="s">
        <v>406</v>
      </c>
    </row>
    <row r="10" spans="1:2" ht="9.9499999999999993" customHeight="1" x14ac:dyDescent="0.2">
      <c r="B10" s="448"/>
    </row>
    <row r="11" spans="1:2" ht="79.5" customHeight="1" x14ac:dyDescent="0.2">
      <c r="B11" s="448" t="s">
        <v>407</v>
      </c>
    </row>
    <row r="12" spans="1:2" ht="9.9499999999999993" customHeight="1" x14ac:dyDescent="0.2">
      <c r="B12" s="448"/>
    </row>
    <row r="13" spans="1:2" ht="48.75" customHeight="1" x14ac:dyDescent="0.2">
      <c r="B13" s="448" t="s">
        <v>408</v>
      </c>
    </row>
    <row r="14" spans="1:2" ht="9.9499999999999993" customHeight="1" x14ac:dyDescent="0.2">
      <c r="B14" s="448"/>
    </row>
    <row r="15" spans="1:2" ht="33" customHeight="1" x14ac:dyDescent="0.2">
      <c r="B15" s="448" t="s">
        <v>409</v>
      </c>
    </row>
    <row r="16" spans="1:2" ht="9.9499999999999993" customHeight="1" x14ac:dyDescent="0.2">
      <c r="B16" s="448"/>
    </row>
    <row r="17" spans="2:2" ht="105" customHeight="1" x14ac:dyDescent="0.2">
      <c r="B17" s="448" t="s">
        <v>410</v>
      </c>
    </row>
    <row r="18" spans="2:2" ht="9.9499999999999993" customHeight="1" x14ac:dyDescent="0.2">
      <c r="B18" s="448"/>
    </row>
    <row r="19" spans="2:2" ht="13.5" customHeight="1" x14ac:dyDescent="0.2">
      <c r="B19" s="449" t="s">
        <v>411</v>
      </c>
    </row>
    <row r="20" spans="2:2" ht="40.5" customHeight="1" x14ac:dyDescent="0.2">
      <c r="B20" s="450" t="s">
        <v>412</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3" customWidth="1"/>
    <col min="2" max="2" width="78" style="453" customWidth="1"/>
    <col min="3" max="6" width="11" style="453"/>
    <col min="7" max="7" width="4.125" style="453" customWidth="1"/>
    <col min="8" max="256" width="11" style="453"/>
    <col min="257" max="257" width="1.875" style="453" customWidth="1"/>
    <col min="258" max="258" width="78" style="453" customWidth="1"/>
    <col min="259" max="262" width="11" style="453"/>
    <col min="263" max="263" width="4.125" style="453" customWidth="1"/>
    <col min="264" max="512" width="11" style="453"/>
    <col min="513" max="513" width="1.875" style="453" customWidth="1"/>
    <col min="514" max="514" width="78" style="453" customWidth="1"/>
    <col min="515" max="518" width="11" style="453"/>
    <col min="519" max="519" width="4.125" style="453" customWidth="1"/>
    <col min="520" max="768" width="11" style="453"/>
    <col min="769" max="769" width="1.875" style="453" customWidth="1"/>
    <col min="770" max="770" width="78" style="453" customWidth="1"/>
    <col min="771" max="774" width="11" style="453"/>
    <col min="775" max="775" width="4.125" style="453" customWidth="1"/>
    <col min="776" max="1024" width="11" style="453"/>
    <col min="1025" max="1025" width="1.875" style="453" customWidth="1"/>
    <col min="1026" max="1026" width="78" style="453" customWidth="1"/>
    <col min="1027" max="1030" width="11" style="453"/>
    <col min="1031" max="1031" width="4.125" style="453" customWidth="1"/>
    <col min="1032" max="1280" width="11" style="453"/>
    <col min="1281" max="1281" width="1.875" style="453" customWidth="1"/>
    <col min="1282" max="1282" width="78" style="453" customWidth="1"/>
    <col min="1283" max="1286" width="11" style="453"/>
    <col min="1287" max="1287" width="4.125" style="453" customWidth="1"/>
    <col min="1288" max="1536" width="11" style="453"/>
    <col min="1537" max="1537" width="1.875" style="453" customWidth="1"/>
    <col min="1538" max="1538" width="78" style="453" customWidth="1"/>
    <col min="1539" max="1542" width="11" style="453"/>
    <col min="1543" max="1543" width="4.125" style="453" customWidth="1"/>
    <col min="1544" max="1792" width="11" style="453"/>
    <col min="1793" max="1793" width="1.875" style="453" customWidth="1"/>
    <col min="1794" max="1794" width="78" style="453" customWidth="1"/>
    <col min="1795" max="1798" width="11" style="453"/>
    <col min="1799" max="1799" width="4.125" style="453" customWidth="1"/>
    <col min="1800" max="2048" width="11" style="453"/>
    <col min="2049" max="2049" width="1.875" style="453" customWidth="1"/>
    <col min="2050" max="2050" width="78" style="453" customWidth="1"/>
    <col min="2051" max="2054" width="11" style="453"/>
    <col min="2055" max="2055" width="4.125" style="453" customWidth="1"/>
    <col min="2056" max="2304" width="11" style="453"/>
    <col min="2305" max="2305" width="1.875" style="453" customWidth="1"/>
    <col min="2306" max="2306" width="78" style="453" customWidth="1"/>
    <col min="2307" max="2310" width="11" style="453"/>
    <col min="2311" max="2311" width="4.125" style="453" customWidth="1"/>
    <col min="2312" max="2560" width="11" style="453"/>
    <col min="2561" max="2561" width="1.875" style="453" customWidth="1"/>
    <col min="2562" max="2562" width="78" style="453" customWidth="1"/>
    <col min="2563" max="2566" width="11" style="453"/>
    <col min="2567" max="2567" width="4.125" style="453" customWidth="1"/>
    <col min="2568" max="2816" width="11" style="453"/>
    <col min="2817" max="2817" width="1.875" style="453" customWidth="1"/>
    <col min="2818" max="2818" width="78" style="453" customWidth="1"/>
    <col min="2819" max="2822" width="11" style="453"/>
    <col min="2823" max="2823" width="4.125" style="453" customWidth="1"/>
    <col min="2824" max="3072" width="11" style="453"/>
    <col min="3073" max="3073" width="1.875" style="453" customWidth="1"/>
    <col min="3074" max="3074" width="78" style="453" customWidth="1"/>
    <col min="3075" max="3078" width="11" style="453"/>
    <col min="3079" max="3079" width="4.125" style="453" customWidth="1"/>
    <col min="3080" max="3328" width="11" style="453"/>
    <col min="3329" max="3329" width="1.875" style="453" customWidth="1"/>
    <col min="3330" max="3330" width="78" style="453" customWidth="1"/>
    <col min="3331" max="3334" width="11" style="453"/>
    <col min="3335" max="3335" width="4.125" style="453" customWidth="1"/>
    <col min="3336" max="3584" width="11" style="453"/>
    <col min="3585" max="3585" width="1.875" style="453" customWidth="1"/>
    <col min="3586" max="3586" width="78" style="453" customWidth="1"/>
    <col min="3587" max="3590" width="11" style="453"/>
    <col min="3591" max="3591" width="4.125" style="453" customWidth="1"/>
    <col min="3592" max="3840" width="11" style="453"/>
    <col min="3841" max="3841" width="1.875" style="453" customWidth="1"/>
    <col min="3842" max="3842" width="78" style="453" customWidth="1"/>
    <col min="3843" max="3846" width="11" style="453"/>
    <col min="3847" max="3847" width="4.125" style="453" customWidth="1"/>
    <col min="3848" max="4096" width="11" style="453"/>
    <col min="4097" max="4097" width="1.875" style="453" customWidth="1"/>
    <col min="4098" max="4098" width="78" style="453" customWidth="1"/>
    <col min="4099" max="4102" width="11" style="453"/>
    <col min="4103" max="4103" width="4.125" style="453" customWidth="1"/>
    <col min="4104" max="4352" width="11" style="453"/>
    <col min="4353" max="4353" width="1.875" style="453" customWidth="1"/>
    <col min="4354" max="4354" width="78" style="453" customWidth="1"/>
    <col min="4355" max="4358" width="11" style="453"/>
    <col min="4359" max="4359" width="4.125" style="453" customWidth="1"/>
    <col min="4360" max="4608" width="11" style="453"/>
    <col min="4609" max="4609" width="1.875" style="453" customWidth="1"/>
    <col min="4610" max="4610" width="78" style="453" customWidth="1"/>
    <col min="4611" max="4614" width="11" style="453"/>
    <col min="4615" max="4615" width="4.125" style="453" customWidth="1"/>
    <col min="4616" max="4864" width="11" style="453"/>
    <col min="4865" max="4865" width="1.875" style="453" customWidth="1"/>
    <col min="4866" max="4866" width="78" style="453" customWidth="1"/>
    <col min="4867" max="4870" width="11" style="453"/>
    <col min="4871" max="4871" width="4.125" style="453" customWidth="1"/>
    <col min="4872" max="5120" width="11" style="453"/>
    <col min="5121" max="5121" width="1.875" style="453" customWidth="1"/>
    <col min="5122" max="5122" width="78" style="453" customWidth="1"/>
    <col min="5123" max="5126" width="11" style="453"/>
    <col min="5127" max="5127" width="4.125" style="453" customWidth="1"/>
    <col min="5128" max="5376" width="11" style="453"/>
    <col min="5377" max="5377" width="1.875" style="453" customWidth="1"/>
    <col min="5378" max="5378" width="78" style="453" customWidth="1"/>
    <col min="5379" max="5382" width="11" style="453"/>
    <col min="5383" max="5383" width="4.125" style="453" customWidth="1"/>
    <col min="5384" max="5632" width="11" style="453"/>
    <col min="5633" max="5633" width="1.875" style="453" customWidth="1"/>
    <col min="5634" max="5634" width="78" style="453" customWidth="1"/>
    <col min="5635" max="5638" width="11" style="453"/>
    <col min="5639" max="5639" width="4.125" style="453" customWidth="1"/>
    <col min="5640" max="5888" width="11" style="453"/>
    <col min="5889" max="5889" width="1.875" style="453" customWidth="1"/>
    <col min="5890" max="5890" width="78" style="453" customWidth="1"/>
    <col min="5891" max="5894" width="11" style="453"/>
    <col min="5895" max="5895" width="4.125" style="453" customWidth="1"/>
    <col min="5896" max="6144" width="11" style="453"/>
    <col min="6145" max="6145" width="1.875" style="453" customWidth="1"/>
    <col min="6146" max="6146" width="78" style="453" customWidth="1"/>
    <col min="6147" max="6150" width="11" style="453"/>
    <col min="6151" max="6151" width="4.125" style="453" customWidth="1"/>
    <col min="6152" max="6400" width="11" style="453"/>
    <col min="6401" max="6401" width="1.875" style="453" customWidth="1"/>
    <col min="6402" max="6402" width="78" style="453" customWidth="1"/>
    <col min="6403" max="6406" width="11" style="453"/>
    <col min="6407" max="6407" width="4.125" style="453" customWidth="1"/>
    <col min="6408" max="6656" width="11" style="453"/>
    <col min="6657" max="6657" width="1.875" style="453" customWidth="1"/>
    <col min="6658" max="6658" width="78" style="453" customWidth="1"/>
    <col min="6659" max="6662" width="11" style="453"/>
    <col min="6663" max="6663" width="4.125" style="453" customWidth="1"/>
    <col min="6664" max="6912" width="11" style="453"/>
    <col min="6913" max="6913" width="1.875" style="453" customWidth="1"/>
    <col min="6914" max="6914" width="78" style="453" customWidth="1"/>
    <col min="6915" max="6918" width="11" style="453"/>
    <col min="6919" max="6919" width="4.125" style="453" customWidth="1"/>
    <col min="6920" max="7168" width="11" style="453"/>
    <col min="7169" max="7169" width="1.875" style="453" customWidth="1"/>
    <col min="7170" max="7170" width="78" style="453" customWidth="1"/>
    <col min="7171" max="7174" width="11" style="453"/>
    <col min="7175" max="7175" width="4.125" style="453" customWidth="1"/>
    <col min="7176" max="7424" width="11" style="453"/>
    <col min="7425" max="7425" width="1.875" style="453" customWidth="1"/>
    <col min="7426" max="7426" width="78" style="453" customWidth="1"/>
    <col min="7427" max="7430" width="11" style="453"/>
    <col min="7431" max="7431" width="4.125" style="453" customWidth="1"/>
    <col min="7432" max="7680" width="11" style="453"/>
    <col min="7681" max="7681" width="1.875" style="453" customWidth="1"/>
    <col min="7682" max="7682" width="78" style="453" customWidth="1"/>
    <col min="7683" max="7686" width="11" style="453"/>
    <col min="7687" max="7687" width="4.125" style="453" customWidth="1"/>
    <col min="7688" max="7936" width="11" style="453"/>
    <col min="7937" max="7937" width="1.875" style="453" customWidth="1"/>
    <col min="7938" max="7938" width="78" style="453" customWidth="1"/>
    <col min="7939" max="7942" width="11" style="453"/>
    <col min="7943" max="7943" width="4.125" style="453" customWidth="1"/>
    <col min="7944" max="8192" width="11" style="453"/>
    <col min="8193" max="8193" width="1.875" style="453" customWidth="1"/>
    <col min="8194" max="8194" width="78" style="453" customWidth="1"/>
    <col min="8195" max="8198" width="11" style="453"/>
    <col min="8199" max="8199" width="4.125" style="453" customWidth="1"/>
    <col min="8200" max="8448" width="11" style="453"/>
    <col min="8449" max="8449" width="1.875" style="453" customWidth="1"/>
    <col min="8450" max="8450" width="78" style="453" customWidth="1"/>
    <col min="8451" max="8454" width="11" style="453"/>
    <col min="8455" max="8455" width="4.125" style="453" customWidth="1"/>
    <col min="8456" max="8704" width="11" style="453"/>
    <col min="8705" max="8705" width="1.875" style="453" customWidth="1"/>
    <col min="8706" max="8706" width="78" style="453" customWidth="1"/>
    <col min="8707" max="8710" width="11" style="453"/>
    <col min="8711" max="8711" width="4.125" style="453" customWidth="1"/>
    <col min="8712" max="8960" width="11" style="453"/>
    <col min="8961" max="8961" width="1.875" style="453" customWidth="1"/>
    <col min="8962" max="8962" width="78" style="453" customWidth="1"/>
    <col min="8963" max="8966" width="11" style="453"/>
    <col min="8967" max="8967" width="4.125" style="453" customWidth="1"/>
    <col min="8968" max="9216" width="11" style="453"/>
    <col min="9217" max="9217" width="1.875" style="453" customWidth="1"/>
    <col min="9218" max="9218" width="78" style="453" customWidth="1"/>
    <col min="9219" max="9222" width="11" style="453"/>
    <col min="9223" max="9223" width="4.125" style="453" customWidth="1"/>
    <col min="9224" max="9472" width="11" style="453"/>
    <col min="9473" max="9473" width="1.875" style="453" customWidth="1"/>
    <col min="9474" max="9474" width="78" style="453" customWidth="1"/>
    <col min="9475" max="9478" width="11" style="453"/>
    <col min="9479" max="9479" width="4.125" style="453" customWidth="1"/>
    <col min="9480" max="9728" width="11" style="453"/>
    <col min="9729" max="9729" width="1.875" style="453" customWidth="1"/>
    <col min="9730" max="9730" width="78" style="453" customWidth="1"/>
    <col min="9731" max="9734" width="11" style="453"/>
    <col min="9735" max="9735" width="4.125" style="453" customWidth="1"/>
    <col min="9736" max="9984" width="11" style="453"/>
    <col min="9985" max="9985" width="1.875" style="453" customWidth="1"/>
    <col min="9986" max="9986" width="78" style="453" customWidth="1"/>
    <col min="9987" max="9990" width="11" style="453"/>
    <col min="9991" max="9991" width="4.125" style="453" customWidth="1"/>
    <col min="9992" max="10240" width="11" style="453"/>
    <col min="10241" max="10241" width="1.875" style="453" customWidth="1"/>
    <col min="10242" max="10242" width="78" style="453" customWidth="1"/>
    <col min="10243" max="10246" width="11" style="453"/>
    <col min="10247" max="10247" width="4.125" style="453" customWidth="1"/>
    <col min="10248" max="10496" width="11" style="453"/>
    <col min="10497" max="10497" width="1.875" style="453" customWidth="1"/>
    <col min="10498" max="10498" width="78" style="453" customWidth="1"/>
    <col min="10499" max="10502" width="11" style="453"/>
    <col min="10503" max="10503" width="4.125" style="453" customWidth="1"/>
    <col min="10504" max="10752" width="11" style="453"/>
    <col min="10753" max="10753" width="1.875" style="453" customWidth="1"/>
    <col min="10754" max="10754" width="78" style="453" customWidth="1"/>
    <col min="10755" max="10758" width="11" style="453"/>
    <col min="10759" max="10759" width="4.125" style="453" customWidth="1"/>
    <col min="10760" max="11008" width="11" style="453"/>
    <col min="11009" max="11009" width="1.875" style="453" customWidth="1"/>
    <col min="11010" max="11010" width="78" style="453" customWidth="1"/>
    <col min="11011" max="11014" width="11" style="453"/>
    <col min="11015" max="11015" width="4.125" style="453" customWidth="1"/>
    <col min="11016" max="11264" width="11" style="453"/>
    <col min="11265" max="11265" width="1.875" style="453" customWidth="1"/>
    <col min="11266" max="11266" width="78" style="453" customWidth="1"/>
    <col min="11267" max="11270" width="11" style="453"/>
    <col min="11271" max="11271" width="4.125" style="453" customWidth="1"/>
    <col min="11272" max="11520" width="11" style="453"/>
    <col min="11521" max="11521" width="1.875" style="453" customWidth="1"/>
    <col min="11522" max="11522" width="78" style="453" customWidth="1"/>
    <col min="11523" max="11526" width="11" style="453"/>
    <col min="11527" max="11527" width="4.125" style="453" customWidth="1"/>
    <col min="11528" max="11776" width="11" style="453"/>
    <col min="11777" max="11777" width="1.875" style="453" customWidth="1"/>
    <col min="11778" max="11778" width="78" style="453" customWidth="1"/>
    <col min="11779" max="11782" width="11" style="453"/>
    <col min="11783" max="11783" width="4.125" style="453" customWidth="1"/>
    <col min="11784" max="12032" width="11" style="453"/>
    <col min="12033" max="12033" width="1.875" style="453" customWidth="1"/>
    <col min="12034" max="12034" width="78" style="453" customWidth="1"/>
    <col min="12035" max="12038" width="11" style="453"/>
    <col min="12039" max="12039" width="4.125" style="453" customWidth="1"/>
    <col min="12040" max="12288" width="11" style="453"/>
    <col min="12289" max="12289" width="1.875" style="453" customWidth="1"/>
    <col min="12290" max="12290" width="78" style="453" customWidth="1"/>
    <col min="12291" max="12294" width="11" style="453"/>
    <col min="12295" max="12295" width="4.125" style="453" customWidth="1"/>
    <col min="12296" max="12544" width="11" style="453"/>
    <col min="12545" max="12545" width="1.875" style="453" customWidth="1"/>
    <col min="12546" max="12546" width="78" style="453" customWidth="1"/>
    <col min="12547" max="12550" width="11" style="453"/>
    <col min="12551" max="12551" width="4.125" style="453" customWidth="1"/>
    <col min="12552" max="12800" width="11" style="453"/>
    <col min="12801" max="12801" width="1.875" style="453" customWidth="1"/>
    <col min="12802" max="12802" width="78" style="453" customWidth="1"/>
    <col min="12803" max="12806" width="11" style="453"/>
    <col min="12807" max="12807" width="4.125" style="453" customWidth="1"/>
    <col min="12808" max="13056" width="11" style="453"/>
    <col min="13057" max="13057" width="1.875" style="453" customWidth="1"/>
    <col min="13058" max="13058" width="78" style="453" customWidth="1"/>
    <col min="13059" max="13062" width="11" style="453"/>
    <col min="13063" max="13063" width="4.125" style="453" customWidth="1"/>
    <col min="13064" max="13312" width="11" style="453"/>
    <col min="13313" max="13313" width="1.875" style="453" customWidth="1"/>
    <col min="13314" max="13314" width="78" style="453" customWidth="1"/>
    <col min="13315" max="13318" width="11" style="453"/>
    <col min="13319" max="13319" width="4.125" style="453" customWidth="1"/>
    <col min="13320" max="13568" width="11" style="453"/>
    <col min="13569" max="13569" width="1.875" style="453" customWidth="1"/>
    <col min="13570" max="13570" width="78" style="453" customWidth="1"/>
    <col min="13571" max="13574" width="11" style="453"/>
    <col min="13575" max="13575" width="4.125" style="453" customWidth="1"/>
    <col min="13576" max="13824" width="11" style="453"/>
    <col min="13825" max="13825" width="1.875" style="453" customWidth="1"/>
    <col min="13826" max="13826" width="78" style="453" customWidth="1"/>
    <col min="13827" max="13830" width="11" style="453"/>
    <col min="13831" max="13831" width="4.125" style="453" customWidth="1"/>
    <col min="13832" max="14080" width="11" style="453"/>
    <col min="14081" max="14081" width="1.875" style="453" customWidth="1"/>
    <col min="14082" max="14082" width="78" style="453" customWidth="1"/>
    <col min="14083" max="14086" width="11" style="453"/>
    <col min="14087" max="14087" width="4.125" style="453" customWidth="1"/>
    <col min="14088" max="14336" width="11" style="453"/>
    <col min="14337" max="14337" width="1.875" style="453" customWidth="1"/>
    <col min="14338" max="14338" width="78" style="453" customWidth="1"/>
    <col min="14339" max="14342" width="11" style="453"/>
    <col min="14343" max="14343" width="4.125" style="453" customWidth="1"/>
    <col min="14344" max="14592" width="11" style="453"/>
    <col min="14593" max="14593" width="1.875" style="453" customWidth="1"/>
    <col min="14594" max="14594" width="78" style="453" customWidth="1"/>
    <col min="14595" max="14598" width="11" style="453"/>
    <col min="14599" max="14599" width="4.125" style="453" customWidth="1"/>
    <col min="14600" max="14848" width="11" style="453"/>
    <col min="14849" max="14849" width="1.875" style="453" customWidth="1"/>
    <col min="14850" max="14850" width="78" style="453" customWidth="1"/>
    <col min="14851" max="14854" width="11" style="453"/>
    <col min="14855" max="14855" width="4.125" style="453" customWidth="1"/>
    <col min="14856" max="15104" width="11" style="453"/>
    <col min="15105" max="15105" width="1.875" style="453" customWidth="1"/>
    <col min="15106" max="15106" width="78" style="453" customWidth="1"/>
    <col min="15107" max="15110" width="11" style="453"/>
    <col min="15111" max="15111" width="4.125" style="453" customWidth="1"/>
    <col min="15112" max="15360" width="11" style="453"/>
    <col min="15361" max="15361" width="1.875" style="453" customWidth="1"/>
    <col min="15362" max="15362" width="78" style="453" customWidth="1"/>
    <col min="15363" max="15366" width="11" style="453"/>
    <col min="15367" max="15367" width="4.125" style="453" customWidth="1"/>
    <col min="15368" max="15616" width="11" style="453"/>
    <col min="15617" max="15617" width="1.875" style="453" customWidth="1"/>
    <col min="15618" max="15618" width="78" style="453" customWidth="1"/>
    <col min="15619" max="15622" width="11" style="453"/>
    <col min="15623" max="15623" width="4.125" style="453" customWidth="1"/>
    <col min="15624" max="15872" width="11" style="453"/>
    <col min="15873" max="15873" width="1.875" style="453" customWidth="1"/>
    <col min="15874" max="15874" width="78" style="453" customWidth="1"/>
    <col min="15875" max="15878" width="11" style="453"/>
    <col min="15879" max="15879" width="4.125" style="453" customWidth="1"/>
    <col min="15880" max="16128" width="11" style="453"/>
    <col min="16129" max="16129" width="1.875" style="453" customWidth="1"/>
    <col min="16130" max="16130" width="78" style="453" customWidth="1"/>
    <col min="16131" max="16134" width="11" style="453"/>
    <col min="16135" max="16135" width="4.125" style="453" customWidth="1"/>
    <col min="16136" max="16384" width="11" style="453"/>
  </cols>
  <sheetData>
    <row r="1" spans="1:2" ht="39.75" customHeight="1" x14ac:dyDescent="0.2">
      <c r="A1" s="451"/>
      <c r="B1" s="452" t="s">
        <v>6</v>
      </c>
    </row>
    <row r="2" spans="1:2" ht="25.5" customHeight="1" x14ac:dyDescent="0.2">
      <c r="B2" s="454" t="s">
        <v>402</v>
      </c>
    </row>
    <row r="3" spans="1:2" ht="24.95" customHeight="1" x14ac:dyDescent="0.2">
      <c r="A3" s="455"/>
      <c r="B3" s="456" t="s">
        <v>413</v>
      </c>
    </row>
    <row r="4" spans="1:2" s="446" customFormat="1" ht="12" x14ac:dyDescent="0.2"/>
    <row r="5" spans="1:2" s="446" customFormat="1" ht="139.5" customHeight="1" x14ac:dyDescent="0.2">
      <c r="B5" s="448" t="s">
        <v>414</v>
      </c>
    </row>
    <row r="6" spans="1:2" s="446" customFormat="1" ht="9.9499999999999993" customHeight="1" x14ac:dyDescent="0.2">
      <c r="B6" s="448"/>
    </row>
    <row r="7" spans="1:2" s="446" customFormat="1" ht="222.75" customHeight="1" x14ac:dyDescent="0.2">
      <c r="B7" s="448" t="s">
        <v>415</v>
      </c>
    </row>
    <row r="8" spans="1:2" s="446" customFormat="1" ht="9.9499999999999993" customHeight="1" x14ac:dyDescent="0.2">
      <c r="B8" s="448"/>
    </row>
    <row r="9" spans="1:2" s="446" customFormat="1" ht="61.5" customHeight="1" x14ac:dyDescent="0.2">
      <c r="B9" s="457" t="s">
        <v>416</v>
      </c>
    </row>
    <row r="10" spans="1:2" s="446" customFormat="1" ht="9.9499999999999993" customHeight="1" x14ac:dyDescent="0.2">
      <c r="B10" s="448"/>
    </row>
    <row r="11" spans="1:2" s="446" customFormat="1" ht="152.25" customHeight="1" x14ac:dyDescent="0.2">
      <c r="B11" s="448" t="s">
        <v>417</v>
      </c>
    </row>
    <row r="12" spans="1:2" s="446" customFormat="1" ht="9.9499999999999993" customHeight="1" x14ac:dyDescent="0.2">
      <c r="B12" s="448"/>
    </row>
    <row r="13" spans="1:2" s="446" customFormat="1" ht="96" customHeight="1" x14ac:dyDescent="0.2">
      <c r="B13" s="448" t="s">
        <v>418</v>
      </c>
    </row>
    <row r="14" spans="1:2" s="446" customFormat="1" ht="9.9499999999999993" customHeight="1" x14ac:dyDescent="0.2">
      <c r="B14" s="448"/>
    </row>
    <row r="15" spans="1:2" s="446" customFormat="1" ht="176.25" customHeight="1" x14ac:dyDescent="0.2">
      <c r="B15" s="457" t="s">
        <v>419</v>
      </c>
    </row>
    <row r="16" spans="1:2" s="446" customFormat="1" ht="9.9499999999999993" customHeight="1" x14ac:dyDescent="0.2">
      <c r="B16" s="448"/>
    </row>
    <row r="17" spans="1:6" s="446" customFormat="1" ht="26.25" customHeight="1" x14ac:dyDescent="0.2">
      <c r="B17" s="449" t="s">
        <v>420</v>
      </c>
    </row>
    <row r="18" spans="1:6" s="446" customFormat="1" ht="37.5" customHeight="1" x14ac:dyDescent="0.2">
      <c r="B18" s="450" t="s">
        <v>421</v>
      </c>
    </row>
    <row r="19" spans="1:6" s="446" customFormat="1" ht="12" x14ac:dyDescent="0.2"/>
    <row r="20" spans="1:6" s="446" customFormat="1" ht="12" x14ac:dyDescent="0.2"/>
    <row r="21" spans="1:6" s="446" customFormat="1" ht="12" x14ac:dyDescent="0.2"/>
    <row r="22" spans="1:6" x14ac:dyDescent="0.2">
      <c r="A22" s="455"/>
      <c r="B22" s="455"/>
      <c r="C22" s="455"/>
      <c r="D22" s="455"/>
      <c r="E22" s="455"/>
      <c r="F22" s="455"/>
    </row>
    <row r="23" spans="1:6" x14ac:dyDescent="0.2">
      <c r="A23" s="455"/>
      <c r="B23" s="455"/>
      <c r="C23" s="455"/>
      <c r="D23" s="455"/>
      <c r="E23" s="455"/>
      <c r="F23" s="455"/>
    </row>
    <row r="24" spans="1:6" x14ac:dyDescent="0.2">
      <c r="A24" s="458"/>
      <c r="B24" s="455"/>
      <c r="C24" s="455"/>
      <c r="D24" s="455"/>
      <c r="E24" s="455"/>
      <c r="F24" s="455"/>
    </row>
    <row r="25" spans="1:6" x14ac:dyDescent="0.2">
      <c r="A25" s="459"/>
      <c r="B25" s="455"/>
      <c r="C25" s="455"/>
      <c r="D25" s="455"/>
      <c r="E25" s="455"/>
      <c r="F25" s="455"/>
    </row>
    <row r="26" spans="1:6" x14ac:dyDescent="0.2">
      <c r="A26" s="455"/>
      <c r="B26" s="455"/>
      <c r="C26" s="455"/>
      <c r="D26" s="455"/>
      <c r="E26" s="455"/>
      <c r="F26" s="455"/>
    </row>
    <row r="27" spans="1:6" x14ac:dyDescent="0.2">
      <c r="A27" s="455"/>
      <c r="B27" s="455"/>
      <c r="C27" s="455"/>
      <c r="D27" s="455"/>
      <c r="E27" s="455"/>
      <c r="F27" s="455"/>
    </row>
    <row r="28" spans="1:6" x14ac:dyDescent="0.2">
      <c r="A28" s="455"/>
      <c r="B28" s="455"/>
      <c r="C28" s="455"/>
      <c r="D28" s="455"/>
      <c r="E28" s="455"/>
      <c r="F28" s="455"/>
    </row>
    <row r="29" spans="1:6" x14ac:dyDescent="0.2">
      <c r="A29" s="455"/>
      <c r="B29" s="455"/>
      <c r="C29" s="455"/>
      <c r="D29" s="455"/>
      <c r="E29" s="455"/>
      <c r="F29" s="455"/>
    </row>
    <row r="30" spans="1:6" x14ac:dyDescent="0.2">
      <c r="A30" s="455"/>
      <c r="B30" s="455"/>
      <c r="C30" s="455"/>
      <c r="D30" s="455"/>
      <c r="E30" s="455"/>
      <c r="F30" s="455"/>
    </row>
    <row r="31" spans="1:6" x14ac:dyDescent="0.2">
      <c r="A31" s="455"/>
      <c r="B31" s="455"/>
      <c r="C31" s="455"/>
      <c r="D31" s="455"/>
      <c r="E31" s="455"/>
      <c r="F31" s="455"/>
    </row>
    <row r="32" spans="1:6" x14ac:dyDescent="0.2">
      <c r="A32" s="455"/>
      <c r="B32" s="455"/>
      <c r="C32" s="455"/>
      <c r="D32" s="455"/>
      <c r="E32" s="455"/>
      <c r="F32" s="455"/>
    </row>
    <row r="33" spans="1:10" x14ac:dyDescent="0.2">
      <c r="A33" s="460"/>
      <c r="B33" s="460"/>
      <c r="C33" s="460"/>
      <c r="D33" s="460"/>
      <c r="E33" s="460"/>
      <c r="F33" s="460"/>
    </row>
    <row r="34" spans="1:10" x14ac:dyDescent="0.2">
      <c r="A34" s="455"/>
      <c r="B34" s="455"/>
      <c r="C34" s="455"/>
      <c r="D34" s="455"/>
      <c r="E34" s="455"/>
      <c r="F34" s="455"/>
    </row>
    <row r="35" spans="1:10" x14ac:dyDescent="0.2">
      <c r="A35" s="455"/>
      <c r="B35" s="455"/>
      <c r="C35" s="455"/>
      <c r="D35" s="455"/>
      <c r="E35" s="455"/>
      <c r="F35" s="455"/>
    </row>
    <row r="36" spans="1:10" ht="8.1" customHeight="1" x14ac:dyDescent="0.2">
      <c r="A36" s="455"/>
      <c r="B36" s="455"/>
      <c r="C36" s="455"/>
      <c r="D36" s="455"/>
      <c r="E36" s="455"/>
      <c r="F36" s="455"/>
    </row>
    <row r="37" spans="1:10" ht="13.5" customHeight="1" x14ac:dyDescent="0.2">
      <c r="A37" s="455"/>
      <c r="B37" s="455"/>
      <c r="C37" s="455"/>
      <c r="D37" s="455"/>
      <c r="E37" s="455"/>
      <c r="F37" s="455"/>
    </row>
    <row r="38" spans="1:10" x14ac:dyDescent="0.2">
      <c r="A38" s="455"/>
      <c r="B38" s="455"/>
      <c r="C38" s="455"/>
      <c r="D38" s="455"/>
      <c r="E38" s="455"/>
      <c r="F38" s="455"/>
    </row>
    <row r="39" spans="1:10" x14ac:dyDescent="0.2">
      <c r="A39" s="455"/>
      <c r="B39" s="455"/>
      <c r="C39" s="455"/>
      <c r="D39" s="455"/>
      <c r="E39" s="455"/>
      <c r="F39" s="455"/>
      <c r="J39" s="461"/>
    </row>
    <row r="40" spans="1:10" x14ac:dyDescent="0.2">
      <c r="A40" s="455"/>
      <c r="B40" s="455"/>
      <c r="C40" s="455"/>
      <c r="D40" s="455"/>
      <c r="E40" s="455"/>
      <c r="F40" s="455"/>
    </row>
    <row r="41" spans="1:10" x14ac:dyDescent="0.2">
      <c r="A41" s="455"/>
      <c r="B41" s="455"/>
      <c r="C41" s="455"/>
      <c r="D41" s="455"/>
      <c r="E41" s="455"/>
      <c r="F41" s="455"/>
    </row>
    <row r="42" spans="1:10" x14ac:dyDescent="0.2">
      <c r="A42" s="455"/>
      <c r="B42" s="455"/>
      <c r="C42" s="455"/>
      <c r="D42" s="455"/>
      <c r="E42" s="455"/>
      <c r="F42" s="455"/>
    </row>
    <row r="43" spans="1:10" ht="33" customHeight="1" x14ac:dyDescent="0.2">
      <c r="A43" s="455"/>
      <c r="B43" s="455"/>
      <c r="C43" s="455"/>
      <c r="D43" s="455"/>
      <c r="E43" s="455"/>
      <c r="F43" s="455"/>
    </row>
    <row r="44" spans="1:10" ht="16.5" customHeight="1" x14ac:dyDescent="0.2">
      <c r="A44" s="455"/>
      <c r="B44" s="455"/>
      <c r="C44" s="455"/>
      <c r="D44" s="455"/>
      <c r="E44" s="455"/>
      <c r="F44" s="455"/>
    </row>
    <row r="45" spans="1:10" x14ac:dyDescent="0.2">
      <c r="A45" s="455"/>
      <c r="B45" s="455"/>
      <c r="C45" s="455"/>
      <c r="D45" s="455"/>
      <c r="E45" s="455"/>
      <c r="F45" s="455"/>
    </row>
    <row r="46" spans="1:10" x14ac:dyDescent="0.2">
      <c r="A46" s="455"/>
      <c r="B46" s="455"/>
      <c r="C46" s="455"/>
      <c r="D46" s="455"/>
      <c r="E46" s="455"/>
      <c r="F46" s="455"/>
    </row>
    <row r="47" spans="1:10" x14ac:dyDescent="0.2">
      <c r="A47" s="455"/>
      <c r="B47" s="455"/>
      <c r="C47" s="455"/>
      <c r="D47" s="455"/>
      <c r="E47" s="455"/>
      <c r="F47" s="455"/>
    </row>
    <row r="48" spans="1:10" x14ac:dyDescent="0.2">
      <c r="A48" s="455"/>
      <c r="B48" s="455"/>
      <c r="C48" s="455"/>
      <c r="D48" s="455"/>
      <c r="E48" s="455"/>
      <c r="F48" s="455"/>
    </row>
    <row r="49" spans="1:6" x14ac:dyDescent="0.2">
      <c r="A49" s="455"/>
      <c r="B49" s="455"/>
      <c r="C49" s="455"/>
      <c r="D49" s="455"/>
      <c r="E49" s="455"/>
      <c r="F49" s="455"/>
    </row>
    <row r="50" spans="1:6" x14ac:dyDescent="0.2">
      <c r="A50" s="455"/>
      <c r="B50" s="455"/>
      <c r="C50" s="455"/>
      <c r="D50" s="455"/>
      <c r="E50" s="455"/>
      <c r="F50" s="455"/>
    </row>
    <row r="51" spans="1:6" x14ac:dyDescent="0.2">
      <c r="A51" s="455"/>
      <c r="B51" s="455"/>
      <c r="C51" s="455"/>
      <c r="D51" s="455"/>
      <c r="E51" s="455"/>
      <c r="F51" s="455"/>
    </row>
    <row r="52" spans="1:6" x14ac:dyDescent="0.2">
      <c r="A52" s="455"/>
      <c r="B52" s="455"/>
      <c r="C52" s="455"/>
      <c r="D52" s="455"/>
      <c r="E52" s="455"/>
      <c r="F52" s="455"/>
    </row>
    <row r="53" spans="1:6" x14ac:dyDescent="0.2">
      <c r="A53" s="455"/>
      <c r="B53" s="455"/>
      <c r="C53" s="455"/>
      <c r="D53" s="455"/>
      <c r="E53" s="455"/>
      <c r="F53" s="455"/>
    </row>
    <row r="54" spans="1:6" x14ac:dyDescent="0.2">
      <c r="A54" s="455"/>
      <c r="B54" s="455"/>
      <c r="C54" s="455"/>
      <c r="D54" s="455"/>
      <c r="E54" s="455"/>
      <c r="F54" s="455"/>
    </row>
    <row r="55" spans="1:6" x14ac:dyDescent="0.2">
      <c r="A55" s="455"/>
      <c r="B55" s="455"/>
      <c r="C55" s="455"/>
      <c r="D55" s="455"/>
      <c r="E55" s="455"/>
      <c r="F55" s="455"/>
    </row>
    <row r="56" spans="1:6" x14ac:dyDescent="0.2">
      <c r="A56" s="455"/>
      <c r="B56" s="455"/>
      <c r="C56" s="455"/>
      <c r="D56" s="455"/>
      <c r="E56" s="455"/>
      <c r="F56" s="455"/>
    </row>
    <row r="57" spans="1:6" x14ac:dyDescent="0.2">
      <c r="A57" s="455"/>
      <c r="B57" s="455"/>
      <c r="C57" s="455"/>
      <c r="D57" s="455"/>
      <c r="E57" s="455"/>
      <c r="F57" s="455"/>
    </row>
    <row r="58" spans="1:6" x14ac:dyDescent="0.2">
      <c r="A58" s="455"/>
      <c r="B58" s="455"/>
      <c r="C58" s="455"/>
      <c r="D58" s="455"/>
      <c r="E58" s="455"/>
      <c r="F58" s="455"/>
    </row>
    <row r="59" spans="1:6" x14ac:dyDescent="0.2">
      <c r="A59" s="455"/>
      <c r="B59" s="455"/>
      <c r="C59" s="455"/>
      <c r="D59" s="455"/>
      <c r="E59" s="455"/>
      <c r="F59" s="455"/>
    </row>
    <row r="60" spans="1:6" x14ac:dyDescent="0.2">
      <c r="A60" s="455"/>
      <c r="B60" s="455"/>
      <c r="C60" s="455"/>
      <c r="D60" s="455"/>
      <c r="E60" s="455"/>
      <c r="F60" s="455"/>
    </row>
    <row r="61" spans="1:6" x14ac:dyDescent="0.2">
      <c r="A61" s="455"/>
      <c r="B61" s="455"/>
      <c r="C61" s="455"/>
      <c r="D61" s="455"/>
      <c r="E61" s="455"/>
      <c r="F61" s="455"/>
    </row>
    <row r="62" spans="1:6" x14ac:dyDescent="0.2">
      <c r="A62" s="455"/>
      <c r="B62" s="455"/>
      <c r="C62" s="455"/>
      <c r="D62" s="455"/>
      <c r="E62" s="455"/>
      <c r="F62" s="455"/>
    </row>
    <row r="63" spans="1:6" x14ac:dyDescent="0.2">
      <c r="A63" s="455"/>
      <c r="B63" s="455"/>
      <c r="C63" s="455"/>
      <c r="D63" s="455"/>
      <c r="E63" s="455"/>
      <c r="F63" s="455"/>
    </row>
    <row r="64" spans="1:6" x14ac:dyDescent="0.2">
      <c r="A64" s="455"/>
      <c r="B64" s="455"/>
      <c r="C64" s="455"/>
      <c r="D64" s="455"/>
      <c r="E64" s="455"/>
      <c r="F64" s="455"/>
    </row>
    <row r="65" spans="1:6" x14ac:dyDescent="0.2">
      <c r="A65" s="455"/>
      <c r="B65" s="455"/>
      <c r="C65" s="455"/>
      <c r="D65" s="455"/>
      <c r="E65" s="455"/>
      <c r="F65" s="455"/>
    </row>
    <row r="66" spans="1:6" x14ac:dyDescent="0.2">
      <c r="A66" s="455"/>
      <c r="B66" s="455"/>
      <c r="C66" s="455"/>
      <c r="D66" s="455"/>
      <c r="E66" s="455"/>
      <c r="F66" s="455"/>
    </row>
    <row r="67" spans="1:6" x14ac:dyDescent="0.2">
      <c r="A67" s="455"/>
      <c r="B67" s="455"/>
      <c r="C67" s="455"/>
      <c r="D67" s="455"/>
      <c r="E67" s="455"/>
      <c r="F67" s="455"/>
    </row>
    <row r="68" spans="1:6" x14ac:dyDescent="0.2">
      <c r="A68" s="455"/>
      <c r="B68" s="455"/>
      <c r="C68" s="455"/>
      <c r="D68" s="455"/>
      <c r="E68" s="455"/>
      <c r="F68" s="455"/>
    </row>
    <row r="69" spans="1:6" x14ac:dyDescent="0.2">
      <c r="A69" s="455"/>
      <c r="B69" s="455"/>
      <c r="C69" s="455"/>
      <c r="D69" s="455"/>
      <c r="E69" s="455"/>
      <c r="F69" s="455"/>
    </row>
    <row r="70" spans="1:6" x14ac:dyDescent="0.2">
      <c r="A70" s="455"/>
      <c r="B70" s="455"/>
      <c r="C70" s="455"/>
      <c r="D70" s="455"/>
      <c r="E70" s="455"/>
      <c r="F70" s="455"/>
    </row>
    <row r="71" spans="1:6" x14ac:dyDescent="0.2">
      <c r="A71" s="455"/>
      <c r="B71" s="455"/>
      <c r="C71" s="455"/>
      <c r="D71" s="455"/>
      <c r="E71" s="455"/>
      <c r="F71" s="455"/>
    </row>
    <row r="72" spans="1:6" x14ac:dyDescent="0.2">
      <c r="A72" s="455"/>
      <c r="B72" s="455"/>
      <c r="C72" s="455"/>
      <c r="D72" s="455"/>
      <c r="E72" s="455"/>
      <c r="F72" s="455"/>
    </row>
    <row r="73" spans="1:6" x14ac:dyDescent="0.2">
      <c r="A73" s="455"/>
      <c r="B73" s="455"/>
      <c r="C73" s="455"/>
      <c r="D73" s="455"/>
      <c r="E73" s="455"/>
      <c r="F73" s="455"/>
    </row>
    <row r="74" spans="1:6" x14ac:dyDescent="0.2">
      <c r="A74" s="455"/>
      <c r="B74" s="455"/>
      <c r="C74" s="455"/>
      <c r="D74" s="455"/>
      <c r="E74" s="455"/>
      <c r="F74" s="455"/>
    </row>
    <row r="75" spans="1:6" x14ac:dyDescent="0.2">
      <c r="A75" s="455"/>
      <c r="B75" s="455"/>
      <c r="C75" s="455"/>
      <c r="D75" s="455"/>
      <c r="E75" s="455"/>
      <c r="F75" s="455"/>
    </row>
    <row r="76" spans="1:6" x14ac:dyDescent="0.2">
      <c r="A76" s="455"/>
      <c r="B76" s="455"/>
      <c r="C76" s="455"/>
      <c r="D76" s="455"/>
      <c r="E76" s="455"/>
      <c r="F76" s="455"/>
    </row>
    <row r="77" spans="1:6" x14ac:dyDescent="0.2">
      <c r="A77" s="455"/>
      <c r="B77" s="455"/>
      <c r="C77" s="455"/>
      <c r="D77" s="455"/>
      <c r="E77" s="455"/>
      <c r="F77" s="455"/>
    </row>
    <row r="78" spans="1:6" x14ac:dyDescent="0.2">
      <c r="A78" s="455"/>
      <c r="B78" s="455"/>
      <c r="C78" s="455"/>
      <c r="D78" s="455"/>
      <c r="E78" s="455"/>
      <c r="F78" s="455"/>
    </row>
    <row r="79" spans="1:6" x14ac:dyDescent="0.2">
      <c r="A79" s="455"/>
      <c r="B79" s="455"/>
      <c r="C79" s="455"/>
      <c r="D79" s="455"/>
      <c r="E79" s="455"/>
      <c r="F79" s="455"/>
    </row>
    <row r="80" spans="1:6" x14ac:dyDescent="0.2">
      <c r="A80" s="455"/>
      <c r="B80" s="455"/>
      <c r="C80" s="455"/>
      <c r="D80" s="455"/>
      <c r="E80" s="455"/>
      <c r="F80" s="455"/>
    </row>
    <row r="81" spans="1:6" x14ac:dyDescent="0.2">
      <c r="A81" s="455"/>
      <c r="B81" s="455"/>
      <c r="C81" s="455"/>
      <c r="D81" s="455"/>
      <c r="E81" s="455"/>
      <c r="F81" s="455"/>
    </row>
    <row r="82" spans="1:6" x14ac:dyDescent="0.2">
      <c r="A82" s="455"/>
      <c r="B82" s="455"/>
      <c r="C82" s="455"/>
      <c r="D82" s="455"/>
      <c r="E82" s="455"/>
      <c r="F82" s="455"/>
    </row>
    <row r="83" spans="1:6" x14ac:dyDescent="0.2">
      <c r="A83" s="455"/>
      <c r="B83" s="455"/>
      <c r="C83" s="455"/>
      <c r="D83" s="455"/>
      <c r="E83" s="455"/>
      <c r="F83" s="455"/>
    </row>
    <row r="84" spans="1:6" x14ac:dyDescent="0.2">
      <c r="A84" s="455"/>
      <c r="B84" s="455"/>
      <c r="C84" s="455"/>
      <c r="D84" s="455"/>
      <c r="E84" s="455"/>
      <c r="F84" s="455"/>
    </row>
    <row r="85" spans="1:6" x14ac:dyDescent="0.2">
      <c r="A85" s="455"/>
      <c r="B85" s="455"/>
      <c r="C85" s="455"/>
      <c r="D85" s="455"/>
      <c r="E85" s="455"/>
      <c r="F85" s="455"/>
    </row>
    <row r="86" spans="1:6" x14ac:dyDescent="0.2">
      <c r="A86" s="455"/>
      <c r="B86" s="455"/>
      <c r="C86" s="455"/>
      <c r="D86" s="455"/>
      <c r="E86" s="455"/>
      <c r="F86" s="455"/>
    </row>
    <row r="87" spans="1:6" x14ac:dyDescent="0.2">
      <c r="A87" s="455"/>
      <c r="B87" s="455"/>
      <c r="C87" s="455"/>
      <c r="D87" s="455"/>
      <c r="E87" s="455"/>
      <c r="F87" s="455"/>
    </row>
    <row r="88" spans="1:6" x14ac:dyDescent="0.2">
      <c r="A88" s="455"/>
      <c r="B88" s="455"/>
      <c r="C88" s="455"/>
      <c r="D88" s="455"/>
      <c r="E88" s="455"/>
      <c r="F88" s="455"/>
    </row>
    <row r="89" spans="1:6" x14ac:dyDescent="0.2">
      <c r="A89" s="455"/>
      <c r="B89" s="455"/>
      <c r="C89" s="455"/>
      <c r="D89" s="455"/>
      <c r="E89" s="455"/>
      <c r="F89" s="455"/>
    </row>
    <row r="90" spans="1:6" x14ac:dyDescent="0.2">
      <c r="A90" s="455"/>
      <c r="B90" s="455"/>
      <c r="C90" s="455"/>
      <c r="D90" s="455"/>
      <c r="E90" s="455"/>
      <c r="F90" s="455"/>
    </row>
    <row r="91" spans="1:6" x14ac:dyDescent="0.2">
      <c r="A91" s="455"/>
      <c r="B91" s="455"/>
      <c r="C91" s="455"/>
      <c r="D91" s="455"/>
      <c r="E91" s="455"/>
      <c r="F91" s="455"/>
    </row>
    <row r="92" spans="1:6" x14ac:dyDescent="0.2">
      <c r="A92" s="455"/>
      <c r="B92" s="455"/>
      <c r="C92" s="455"/>
      <c r="D92" s="455"/>
      <c r="E92" s="455"/>
      <c r="F92" s="455"/>
    </row>
    <row r="93" spans="1:6" x14ac:dyDescent="0.2">
      <c r="A93" s="455"/>
      <c r="B93" s="455"/>
      <c r="C93" s="455"/>
      <c r="D93" s="455"/>
      <c r="E93" s="455"/>
      <c r="F93" s="455"/>
    </row>
    <row r="94" spans="1:6" x14ac:dyDescent="0.2">
      <c r="A94" s="455"/>
      <c r="B94" s="455"/>
      <c r="C94" s="455"/>
      <c r="D94" s="455"/>
      <c r="E94" s="455"/>
      <c r="F94" s="455"/>
    </row>
    <row r="95" spans="1:6" x14ac:dyDescent="0.2">
      <c r="A95" s="455"/>
      <c r="B95" s="455"/>
      <c r="C95" s="455"/>
      <c r="D95" s="455"/>
      <c r="E95" s="455"/>
      <c r="F95" s="455"/>
    </row>
    <row r="96" spans="1:6" x14ac:dyDescent="0.2">
      <c r="A96" s="455"/>
      <c r="B96" s="455"/>
      <c r="C96" s="455"/>
      <c r="D96" s="455"/>
      <c r="E96" s="455"/>
      <c r="F96" s="455"/>
    </row>
    <row r="97" spans="1:6" x14ac:dyDescent="0.2">
      <c r="A97" s="455"/>
      <c r="B97" s="455"/>
      <c r="C97" s="455"/>
      <c r="D97" s="455"/>
      <c r="E97" s="455"/>
      <c r="F97" s="455"/>
    </row>
    <row r="98" spans="1:6" x14ac:dyDescent="0.2">
      <c r="A98" s="455"/>
      <c r="B98" s="455"/>
      <c r="C98" s="455"/>
      <c r="D98" s="455"/>
      <c r="E98" s="455"/>
      <c r="F98" s="455"/>
    </row>
    <row r="99" spans="1:6" x14ac:dyDescent="0.2">
      <c r="A99" s="455"/>
      <c r="B99" s="455"/>
      <c r="C99" s="455"/>
      <c r="D99" s="455"/>
      <c r="E99" s="455"/>
      <c r="F99" s="455"/>
    </row>
    <row r="100" spans="1:6" x14ac:dyDescent="0.2">
      <c r="A100" s="455"/>
      <c r="B100" s="455"/>
      <c r="C100" s="455"/>
      <c r="D100" s="455"/>
      <c r="E100" s="455"/>
      <c r="F100" s="455"/>
    </row>
    <row r="101" spans="1:6" x14ac:dyDescent="0.2">
      <c r="A101" s="455"/>
      <c r="B101" s="455"/>
      <c r="C101" s="455"/>
      <c r="D101" s="455"/>
      <c r="E101" s="455"/>
      <c r="F101" s="455"/>
    </row>
    <row r="102" spans="1:6" x14ac:dyDescent="0.2">
      <c r="A102" s="455"/>
      <c r="B102" s="455"/>
      <c r="C102" s="455"/>
      <c r="D102" s="455"/>
      <c r="E102" s="455"/>
      <c r="F102" s="455"/>
    </row>
    <row r="103" spans="1:6" x14ac:dyDescent="0.2">
      <c r="A103" s="455"/>
      <c r="B103" s="455"/>
      <c r="C103" s="455"/>
      <c r="D103" s="455"/>
      <c r="E103" s="455"/>
      <c r="F103" s="455"/>
    </row>
    <row r="104" spans="1:6" x14ac:dyDescent="0.2">
      <c r="A104" s="455"/>
      <c r="B104" s="455"/>
      <c r="C104" s="455"/>
      <c r="D104" s="455"/>
      <c r="E104" s="455"/>
      <c r="F104" s="455"/>
    </row>
    <row r="105" spans="1:6" x14ac:dyDescent="0.2">
      <c r="A105" s="455"/>
      <c r="B105" s="455"/>
      <c r="C105" s="455"/>
      <c r="D105" s="455"/>
      <c r="E105" s="455"/>
      <c r="F105" s="455"/>
    </row>
    <row r="106" spans="1:6" x14ac:dyDescent="0.2">
      <c r="A106" s="455"/>
      <c r="B106" s="455"/>
      <c r="C106" s="455"/>
      <c r="D106" s="455"/>
      <c r="E106" s="455"/>
      <c r="F106" s="455"/>
    </row>
    <row r="107" spans="1:6" x14ac:dyDescent="0.2">
      <c r="A107" s="455"/>
      <c r="B107" s="455"/>
      <c r="C107" s="455"/>
      <c r="D107" s="455"/>
      <c r="E107" s="455"/>
      <c r="F107" s="455"/>
    </row>
    <row r="108" spans="1:6" x14ac:dyDescent="0.2">
      <c r="A108" s="455"/>
      <c r="B108" s="455"/>
      <c r="C108" s="455"/>
      <c r="D108" s="455"/>
      <c r="E108" s="455"/>
      <c r="F108" s="455"/>
    </row>
    <row r="109" spans="1:6" x14ac:dyDescent="0.2">
      <c r="A109" s="455"/>
      <c r="B109" s="455"/>
      <c r="C109" s="455"/>
      <c r="D109" s="455"/>
      <c r="E109" s="455"/>
      <c r="F109" s="455"/>
    </row>
    <row r="110" spans="1:6" x14ac:dyDescent="0.2">
      <c r="A110" s="455"/>
      <c r="B110" s="455"/>
      <c r="C110" s="455"/>
      <c r="D110" s="455"/>
      <c r="E110" s="455"/>
      <c r="F110" s="455"/>
    </row>
    <row r="111" spans="1:6" x14ac:dyDescent="0.2">
      <c r="A111" s="455"/>
      <c r="B111" s="455"/>
      <c r="C111" s="455"/>
      <c r="D111" s="455"/>
      <c r="E111" s="455"/>
      <c r="F111" s="455"/>
    </row>
    <row r="112" spans="1:6" x14ac:dyDescent="0.2">
      <c r="A112" s="455"/>
      <c r="B112" s="455"/>
      <c r="C112" s="455"/>
      <c r="D112" s="455"/>
      <c r="E112" s="455"/>
      <c r="F112" s="455"/>
    </row>
    <row r="113" spans="1:6" x14ac:dyDescent="0.2">
      <c r="A113" s="455"/>
      <c r="B113" s="455"/>
      <c r="C113" s="455"/>
      <c r="D113" s="455"/>
      <c r="E113" s="455"/>
      <c r="F113" s="455"/>
    </row>
    <row r="114" spans="1:6" x14ac:dyDescent="0.2">
      <c r="A114" s="455"/>
      <c r="B114" s="455"/>
      <c r="C114" s="455"/>
      <c r="D114" s="455"/>
      <c r="E114" s="455"/>
      <c r="F114" s="455"/>
    </row>
    <row r="115" spans="1:6" x14ac:dyDescent="0.2">
      <c r="A115" s="455"/>
      <c r="B115" s="455"/>
      <c r="C115" s="455"/>
      <c r="D115" s="455"/>
      <c r="E115" s="455"/>
      <c r="F115" s="455"/>
    </row>
    <row r="116" spans="1:6" x14ac:dyDescent="0.2">
      <c r="A116" s="455"/>
      <c r="B116" s="455"/>
      <c r="C116" s="455"/>
      <c r="D116" s="455"/>
      <c r="E116" s="455"/>
      <c r="F116" s="455"/>
    </row>
    <row r="117" spans="1:6" x14ac:dyDescent="0.2">
      <c r="A117" s="455"/>
      <c r="B117" s="455"/>
      <c r="C117" s="455"/>
      <c r="D117" s="455"/>
      <c r="E117" s="455"/>
      <c r="F117" s="455"/>
    </row>
    <row r="118" spans="1:6" x14ac:dyDescent="0.2">
      <c r="A118" s="455"/>
      <c r="B118" s="455"/>
      <c r="C118" s="455"/>
      <c r="D118" s="455"/>
      <c r="E118" s="455"/>
      <c r="F118" s="455"/>
    </row>
    <row r="119" spans="1:6" x14ac:dyDescent="0.2">
      <c r="A119" s="455"/>
      <c r="B119" s="455"/>
      <c r="C119" s="455"/>
      <c r="D119" s="455"/>
      <c r="E119" s="455"/>
      <c r="F119" s="455"/>
    </row>
    <row r="120" spans="1:6" x14ac:dyDescent="0.2">
      <c r="A120" s="455"/>
      <c r="B120" s="455"/>
      <c r="C120" s="455"/>
      <c r="D120" s="455"/>
      <c r="E120" s="455"/>
      <c r="F120" s="455"/>
    </row>
    <row r="121" spans="1:6" x14ac:dyDescent="0.2">
      <c r="A121" s="455"/>
      <c r="B121" s="455"/>
      <c r="C121" s="455"/>
      <c r="D121" s="455"/>
      <c r="E121" s="455"/>
      <c r="F121" s="455"/>
    </row>
    <row r="122" spans="1:6" x14ac:dyDescent="0.2">
      <c r="A122" s="455"/>
      <c r="B122" s="455"/>
      <c r="C122" s="455"/>
      <c r="D122" s="455"/>
      <c r="E122" s="455"/>
      <c r="F122" s="455"/>
    </row>
    <row r="123" spans="1:6" x14ac:dyDescent="0.2">
      <c r="A123" s="455"/>
      <c r="B123" s="455"/>
      <c r="C123" s="455"/>
      <c r="D123" s="455"/>
      <c r="E123" s="455"/>
      <c r="F123" s="455"/>
    </row>
    <row r="124" spans="1:6" x14ac:dyDescent="0.2">
      <c r="A124" s="455"/>
      <c r="B124" s="455"/>
      <c r="C124" s="455"/>
      <c r="D124" s="455"/>
      <c r="E124" s="455"/>
      <c r="F124" s="455"/>
    </row>
    <row r="125" spans="1:6" x14ac:dyDescent="0.2">
      <c r="A125" s="455"/>
      <c r="B125" s="455"/>
      <c r="C125" s="455"/>
      <c r="D125" s="455"/>
      <c r="E125" s="455"/>
      <c r="F125" s="455"/>
    </row>
    <row r="126" spans="1:6" x14ac:dyDescent="0.2">
      <c r="A126" s="455"/>
      <c r="B126" s="455"/>
      <c r="C126" s="455"/>
      <c r="D126" s="455"/>
      <c r="E126" s="455"/>
      <c r="F126" s="455"/>
    </row>
    <row r="127" spans="1:6" x14ac:dyDescent="0.2">
      <c r="A127" s="455"/>
      <c r="B127" s="455"/>
      <c r="C127" s="455"/>
      <c r="D127" s="455"/>
      <c r="E127" s="455"/>
      <c r="F127" s="455"/>
    </row>
    <row r="128" spans="1:6" x14ac:dyDescent="0.2">
      <c r="A128" s="455"/>
      <c r="B128" s="455"/>
      <c r="C128" s="455"/>
      <c r="D128" s="455"/>
      <c r="E128" s="455"/>
      <c r="F128" s="455"/>
    </row>
    <row r="129" spans="1:6" x14ac:dyDescent="0.2">
      <c r="A129" s="455"/>
      <c r="B129" s="455"/>
      <c r="C129" s="455"/>
      <c r="D129" s="455"/>
      <c r="E129" s="455"/>
      <c r="F129" s="455"/>
    </row>
    <row r="130" spans="1:6" x14ac:dyDescent="0.2">
      <c r="A130" s="455"/>
      <c r="B130" s="455"/>
      <c r="C130" s="455"/>
      <c r="D130" s="455"/>
      <c r="E130" s="455"/>
      <c r="F130" s="455"/>
    </row>
    <row r="131" spans="1:6" x14ac:dyDescent="0.2">
      <c r="A131" s="455"/>
      <c r="B131" s="455"/>
      <c r="C131" s="455"/>
      <c r="D131" s="455"/>
      <c r="E131" s="455"/>
      <c r="F131" s="455"/>
    </row>
    <row r="132" spans="1:6" x14ac:dyDescent="0.2">
      <c r="A132" s="455"/>
      <c r="B132" s="455"/>
      <c r="C132" s="455"/>
      <c r="D132" s="455"/>
      <c r="E132" s="455"/>
      <c r="F132" s="455"/>
    </row>
    <row r="133" spans="1:6" x14ac:dyDescent="0.2">
      <c r="A133" s="455"/>
      <c r="B133" s="455"/>
      <c r="C133" s="455"/>
      <c r="D133" s="455"/>
      <c r="E133" s="455"/>
      <c r="F133" s="455"/>
    </row>
    <row r="134" spans="1:6" x14ac:dyDescent="0.2">
      <c r="A134" s="455"/>
      <c r="B134" s="455"/>
      <c r="C134" s="455"/>
      <c r="D134" s="455"/>
      <c r="E134" s="455"/>
      <c r="F134" s="455"/>
    </row>
    <row r="135" spans="1:6" x14ac:dyDescent="0.2">
      <c r="A135" s="455"/>
      <c r="B135" s="455"/>
      <c r="C135" s="455"/>
      <c r="D135" s="455"/>
      <c r="E135" s="455"/>
      <c r="F135" s="455"/>
    </row>
    <row r="136" spans="1:6" x14ac:dyDescent="0.2">
      <c r="A136" s="455"/>
      <c r="B136" s="455"/>
      <c r="C136" s="455"/>
      <c r="D136" s="455"/>
      <c r="E136" s="455"/>
      <c r="F136" s="455"/>
    </row>
    <row r="137" spans="1:6" x14ac:dyDescent="0.2">
      <c r="A137" s="455"/>
      <c r="B137" s="455"/>
      <c r="C137" s="455"/>
      <c r="D137" s="455"/>
      <c r="E137" s="455"/>
      <c r="F137" s="455"/>
    </row>
    <row r="138" spans="1:6" x14ac:dyDescent="0.2">
      <c r="A138" s="455"/>
      <c r="B138" s="455"/>
      <c r="C138" s="455"/>
      <c r="D138" s="455"/>
      <c r="E138" s="455"/>
      <c r="F138" s="455"/>
    </row>
    <row r="139" spans="1:6" x14ac:dyDescent="0.2">
      <c r="A139" s="455"/>
      <c r="B139" s="455"/>
      <c r="C139" s="455"/>
      <c r="D139" s="455"/>
      <c r="E139" s="455"/>
      <c r="F139" s="455"/>
    </row>
    <row r="140" spans="1:6" x14ac:dyDescent="0.2">
      <c r="A140" s="455"/>
      <c r="B140" s="455"/>
      <c r="C140" s="455"/>
      <c r="D140" s="455"/>
      <c r="E140" s="455"/>
      <c r="F140" s="455"/>
    </row>
    <row r="141" spans="1:6" x14ac:dyDescent="0.2">
      <c r="A141" s="455"/>
      <c r="B141" s="455"/>
      <c r="C141" s="455"/>
      <c r="D141" s="455"/>
      <c r="E141" s="455"/>
      <c r="F141" s="455"/>
    </row>
    <row r="142" spans="1:6" x14ac:dyDescent="0.2">
      <c r="A142" s="455"/>
      <c r="B142" s="455"/>
      <c r="C142" s="455"/>
      <c r="D142" s="455"/>
      <c r="E142" s="455"/>
      <c r="F142" s="455"/>
    </row>
    <row r="143" spans="1:6" x14ac:dyDescent="0.2">
      <c r="A143" s="455"/>
      <c r="B143" s="455"/>
      <c r="C143" s="455"/>
      <c r="D143" s="455"/>
      <c r="E143" s="455"/>
      <c r="F143" s="455"/>
    </row>
    <row r="144" spans="1:6" x14ac:dyDescent="0.2">
      <c r="A144" s="455"/>
      <c r="B144" s="455"/>
      <c r="C144" s="455"/>
      <c r="D144" s="455"/>
      <c r="E144" s="455"/>
      <c r="F144" s="455"/>
    </row>
    <row r="145" spans="1:6" x14ac:dyDescent="0.2">
      <c r="A145" s="455"/>
      <c r="B145" s="455"/>
      <c r="C145" s="455"/>
      <c r="D145" s="455"/>
      <c r="E145" s="455"/>
      <c r="F145" s="455"/>
    </row>
    <row r="146" spans="1:6" x14ac:dyDescent="0.2">
      <c r="A146" s="455"/>
      <c r="B146" s="455"/>
      <c r="C146" s="455"/>
      <c r="D146" s="455"/>
      <c r="E146" s="455"/>
      <c r="F146" s="455"/>
    </row>
    <row r="147" spans="1:6" x14ac:dyDescent="0.2">
      <c r="A147" s="455"/>
      <c r="B147" s="455"/>
      <c r="C147" s="455"/>
      <c r="D147" s="455"/>
      <c r="E147" s="455"/>
      <c r="F147" s="455"/>
    </row>
    <row r="148" spans="1:6" x14ac:dyDescent="0.2">
      <c r="A148" s="455"/>
      <c r="B148" s="455"/>
      <c r="C148" s="455"/>
      <c r="D148" s="455"/>
      <c r="E148" s="455"/>
      <c r="F148" s="455"/>
    </row>
    <row r="149" spans="1:6" x14ac:dyDescent="0.2">
      <c r="A149" s="455"/>
      <c r="B149" s="455"/>
      <c r="C149" s="455"/>
      <c r="D149" s="455"/>
      <c r="E149" s="455"/>
      <c r="F149" s="455"/>
    </row>
    <row r="150" spans="1:6" x14ac:dyDescent="0.2">
      <c r="A150" s="455"/>
      <c r="B150" s="455"/>
      <c r="C150" s="455"/>
      <c r="D150" s="455"/>
      <c r="E150" s="455"/>
      <c r="F150" s="455"/>
    </row>
    <row r="151" spans="1:6" x14ac:dyDescent="0.2">
      <c r="A151" s="455"/>
      <c r="B151" s="455"/>
      <c r="C151" s="455"/>
      <c r="D151" s="455"/>
      <c r="E151" s="455"/>
      <c r="F151" s="455"/>
    </row>
    <row r="152" spans="1:6" x14ac:dyDescent="0.2">
      <c r="A152" s="455"/>
      <c r="B152" s="455"/>
      <c r="C152" s="455"/>
      <c r="D152" s="455"/>
      <c r="E152" s="455"/>
      <c r="F152" s="455"/>
    </row>
    <row r="153" spans="1:6" x14ac:dyDescent="0.2">
      <c r="A153" s="455"/>
      <c r="B153" s="455"/>
      <c r="C153" s="455"/>
      <c r="D153" s="455"/>
      <c r="E153" s="455"/>
      <c r="F153" s="455"/>
    </row>
    <row r="154" spans="1:6" x14ac:dyDescent="0.2">
      <c r="A154" s="455"/>
      <c r="B154" s="455"/>
      <c r="C154" s="455"/>
      <c r="D154" s="455"/>
      <c r="E154" s="455"/>
      <c r="F154" s="455"/>
    </row>
    <row r="155" spans="1:6" x14ac:dyDescent="0.2">
      <c r="A155" s="455"/>
      <c r="B155" s="455"/>
      <c r="C155" s="455"/>
      <c r="D155" s="455"/>
      <c r="E155" s="455"/>
      <c r="F155" s="455"/>
    </row>
    <row r="156" spans="1:6" x14ac:dyDescent="0.2">
      <c r="A156" s="455"/>
      <c r="B156" s="455"/>
      <c r="C156" s="455"/>
      <c r="D156" s="455"/>
      <c r="E156" s="455"/>
      <c r="F156" s="455"/>
    </row>
    <row r="157" spans="1:6" x14ac:dyDescent="0.2">
      <c r="A157" s="455"/>
      <c r="B157" s="455"/>
      <c r="C157" s="455"/>
      <c r="D157" s="455"/>
      <c r="E157" s="455"/>
      <c r="F157" s="455"/>
    </row>
    <row r="158" spans="1:6" x14ac:dyDescent="0.2">
      <c r="A158" s="455"/>
      <c r="B158" s="455"/>
      <c r="C158" s="455"/>
      <c r="D158" s="455"/>
      <c r="E158" s="455"/>
      <c r="F158" s="455"/>
    </row>
    <row r="159" spans="1:6" x14ac:dyDescent="0.2">
      <c r="A159" s="455"/>
      <c r="B159" s="455"/>
      <c r="C159" s="455"/>
      <c r="D159" s="455"/>
      <c r="E159" s="455"/>
      <c r="F159" s="455"/>
    </row>
    <row r="160" spans="1:6" x14ac:dyDescent="0.2">
      <c r="A160" s="455"/>
      <c r="B160" s="455"/>
      <c r="C160" s="455"/>
      <c r="D160" s="455"/>
      <c r="E160" s="455"/>
      <c r="F160" s="455"/>
    </row>
    <row r="161" spans="1:6" x14ac:dyDescent="0.2">
      <c r="A161" s="455"/>
      <c r="B161" s="455"/>
      <c r="C161" s="455"/>
      <c r="D161" s="455"/>
      <c r="E161" s="455"/>
      <c r="F161" s="455"/>
    </row>
    <row r="162" spans="1:6" x14ac:dyDescent="0.2">
      <c r="A162" s="455"/>
      <c r="B162" s="455"/>
      <c r="C162" s="455"/>
      <c r="D162" s="455"/>
      <c r="E162" s="455"/>
      <c r="F162" s="455"/>
    </row>
    <row r="163" spans="1:6" x14ac:dyDescent="0.2">
      <c r="A163" s="455"/>
      <c r="B163" s="455"/>
      <c r="C163" s="455"/>
      <c r="D163" s="455"/>
      <c r="E163" s="455"/>
      <c r="F163" s="455"/>
    </row>
    <row r="164" spans="1:6" x14ac:dyDescent="0.2">
      <c r="A164" s="455"/>
      <c r="B164" s="455"/>
      <c r="C164" s="455"/>
      <c r="D164" s="455"/>
      <c r="E164" s="455"/>
      <c r="F164" s="455"/>
    </row>
    <row r="165" spans="1:6" x14ac:dyDescent="0.2">
      <c r="A165" s="455"/>
      <c r="B165" s="455"/>
      <c r="C165" s="455"/>
      <c r="D165" s="455"/>
      <c r="E165" s="455"/>
      <c r="F165" s="455"/>
    </row>
    <row r="166" spans="1:6" x14ac:dyDescent="0.2">
      <c r="A166" s="455"/>
      <c r="B166" s="455"/>
      <c r="C166" s="455"/>
      <c r="D166" s="455"/>
      <c r="E166" s="455"/>
      <c r="F166" s="455"/>
    </row>
    <row r="167" spans="1:6" x14ac:dyDescent="0.2">
      <c r="A167" s="455"/>
      <c r="B167" s="455"/>
      <c r="C167" s="455"/>
      <c r="D167" s="455"/>
      <c r="E167" s="455"/>
      <c r="F167" s="455"/>
    </row>
    <row r="168" spans="1:6" x14ac:dyDescent="0.2">
      <c r="A168" s="455"/>
      <c r="B168" s="455"/>
      <c r="C168" s="455"/>
      <c r="D168" s="455"/>
      <c r="E168" s="455"/>
      <c r="F168" s="455"/>
    </row>
    <row r="169" spans="1:6" x14ac:dyDescent="0.2">
      <c r="A169" s="455"/>
      <c r="B169" s="455"/>
      <c r="C169" s="455"/>
      <c r="D169" s="455"/>
      <c r="E169" s="455"/>
      <c r="F169" s="455"/>
    </row>
    <row r="170" spans="1:6" x14ac:dyDescent="0.2">
      <c r="A170" s="455"/>
      <c r="B170" s="455"/>
      <c r="C170" s="455"/>
      <c r="D170" s="455"/>
      <c r="E170" s="455"/>
      <c r="F170" s="455"/>
    </row>
    <row r="171" spans="1:6" x14ac:dyDescent="0.2">
      <c r="A171" s="455"/>
      <c r="B171" s="455"/>
      <c r="C171" s="455"/>
      <c r="D171" s="455"/>
      <c r="E171" s="455"/>
      <c r="F171" s="455"/>
    </row>
    <row r="172" spans="1:6" x14ac:dyDescent="0.2">
      <c r="A172" s="455"/>
      <c r="B172" s="455"/>
      <c r="C172" s="455"/>
      <c r="D172" s="455"/>
      <c r="E172" s="455"/>
      <c r="F172" s="455"/>
    </row>
    <row r="173" spans="1:6" x14ac:dyDescent="0.2">
      <c r="A173" s="455"/>
      <c r="B173" s="455"/>
      <c r="C173" s="455"/>
      <c r="D173" s="455"/>
      <c r="E173" s="455"/>
      <c r="F173" s="455"/>
    </row>
    <row r="174" spans="1:6" x14ac:dyDescent="0.2">
      <c r="A174" s="455"/>
      <c r="B174" s="455"/>
      <c r="C174" s="455"/>
      <c r="D174" s="455"/>
      <c r="E174" s="455"/>
      <c r="F174" s="455"/>
    </row>
    <row r="175" spans="1:6" x14ac:dyDescent="0.2">
      <c r="A175" s="455"/>
      <c r="B175" s="455"/>
      <c r="C175" s="455"/>
      <c r="D175" s="455"/>
      <c r="E175" s="455"/>
      <c r="F175" s="455"/>
    </row>
    <row r="176" spans="1:6" x14ac:dyDescent="0.2">
      <c r="A176" s="455"/>
      <c r="B176" s="455"/>
      <c r="C176" s="455"/>
      <c r="D176" s="455"/>
      <c r="E176" s="455"/>
      <c r="F176" s="455"/>
    </row>
    <row r="177" spans="1:6" x14ac:dyDescent="0.2">
      <c r="A177" s="455"/>
      <c r="B177" s="455"/>
      <c r="C177" s="455"/>
      <c r="D177" s="455"/>
      <c r="E177" s="455"/>
      <c r="F177" s="455"/>
    </row>
    <row r="178" spans="1:6" x14ac:dyDescent="0.2">
      <c r="A178" s="455"/>
      <c r="B178" s="455"/>
      <c r="C178" s="455"/>
      <c r="D178" s="455"/>
      <c r="E178" s="455"/>
      <c r="F178" s="455"/>
    </row>
    <row r="179" spans="1:6" x14ac:dyDescent="0.2">
      <c r="A179" s="455"/>
      <c r="B179" s="455"/>
      <c r="C179" s="455"/>
      <c r="D179" s="455"/>
      <c r="E179" s="455"/>
      <c r="F179" s="455"/>
    </row>
    <row r="180" spans="1:6" x14ac:dyDescent="0.2">
      <c r="A180" s="455"/>
      <c r="B180" s="455"/>
      <c r="C180" s="455"/>
      <c r="D180" s="455"/>
      <c r="E180" s="455"/>
      <c r="F180" s="455"/>
    </row>
    <row r="181" spans="1:6" x14ac:dyDescent="0.2">
      <c r="A181" s="455"/>
      <c r="B181" s="455"/>
      <c r="C181" s="455"/>
      <c r="D181" s="455"/>
      <c r="E181" s="455"/>
      <c r="F181" s="455"/>
    </row>
    <row r="182" spans="1:6" x14ac:dyDescent="0.2">
      <c r="A182" s="455"/>
      <c r="B182" s="455"/>
      <c r="C182" s="455"/>
      <c r="D182" s="455"/>
      <c r="E182" s="455"/>
      <c r="F182" s="455"/>
    </row>
    <row r="183" spans="1:6" x14ac:dyDescent="0.2">
      <c r="A183" s="455"/>
      <c r="B183" s="455"/>
      <c r="C183" s="455"/>
      <c r="D183" s="455"/>
      <c r="E183" s="455"/>
      <c r="F183" s="455"/>
    </row>
    <row r="184" spans="1:6" x14ac:dyDescent="0.2">
      <c r="A184" s="455"/>
      <c r="B184" s="455"/>
      <c r="C184" s="455"/>
      <c r="D184" s="455"/>
      <c r="E184" s="455"/>
      <c r="F184" s="455"/>
    </row>
    <row r="185" spans="1:6" x14ac:dyDescent="0.2">
      <c r="A185" s="455"/>
      <c r="B185" s="455"/>
      <c r="C185" s="455"/>
      <c r="D185" s="455"/>
      <c r="E185" s="455"/>
      <c r="F185" s="455"/>
    </row>
    <row r="186" spans="1:6" x14ac:dyDescent="0.2">
      <c r="A186" s="455"/>
      <c r="B186" s="455"/>
      <c r="C186" s="455"/>
      <c r="D186" s="455"/>
      <c r="E186" s="455"/>
      <c r="F186" s="455"/>
    </row>
    <row r="187" spans="1:6" x14ac:dyDescent="0.2">
      <c r="A187" s="455"/>
      <c r="B187" s="455"/>
      <c r="C187" s="455"/>
      <c r="D187" s="455"/>
      <c r="E187" s="455"/>
      <c r="F187" s="455"/>
    </row>
    <row r="188" spans="1:6" x14ac:dyDescent="0.2">
      <c r="A188" s="455"/>
      <c r="B188" s="455"/>
      <c r="C188" s="455"/>
      <c r="D188" s="455"/>
      <c r="E188" s="455"/>
      <c r="F188" s="455"/>
    </row>
    <row r="189" spans="1:6" x14ac:dyDescent="0.2">
      <c r="A189" s="455"/>
      <c r="B189" s="455"/>
      <c r="C189" s="455"/>
      <c r="D189" s="455"/>
      <c r="E189" s="455"/>
      <c r="F189" s="455"/>
    </row>
    <row r="190" spans="1:6" x14ac:dyDescent="0.2">
      <c r="A190" s="455"/>
      <c r="B190" s="455"/>
      <c r="C190" s="455"/>
      <c r="D190" s="455"/>
      <c r="E190" s="455"/>
      <c r="F190" s="455"/>
    </row>
    <row r="191" spans="1:6" x14ac:dyDescent="0.2">
      <c r="A191" s="455"/>
      <c r="B191" s="455"/>
      <c r="C191" s="455"/>
      <c r="D191" s="455"/>
      <c r="E191" s="455"/>
      <c r="F191" s="455"/>
    </row>
    <row r="192" spans="1:6" x14ac:dyDescent="0.2">
      <c r="A192" s="455"/>
      <c r="B192" s="455"/>
      <c r="C192" s="455"/>
      <c r="D192" s="455"/>
      <c r="E192" s="455"/>
      <c r="F192" s="455"/>
    </row>
    <row r="193" spans="1:6" x14ac:dyDescent="0.2">
      <c r="A193" s="455"/>
      <c r="B193" s="455"/>
      <c r="C193" s="455"/>
      <c r="D193" s="455"/>
      <c r="E193" s="455"/>
      <c r="F193" s="455"/>
    </row>
    <row r="194" spans="1:6" x14ac:dyDescent="0.2">
      <c r="A194" s="455"/>
      <c r="B194" s="455"/>
      <c r="C194" s="455"/>
      <c r="D194" s="455"/>
      <c r="E194" s="455"/>
      <c r="F194" s="455"/>
    </row>
    <row r="195" spans="1:6" x14ac:dyDescent="0.2">
      <c r="A195" s="455"/>
      <c r="B195" s="455"/>
      <c r="C195" s="455"/>
      <c r="D195" s="455"/>
      <c r="E195" s="455"/>
      <c r="F195" s="455"/>
    </row>
    <row r="196" spans="1:6" x14ac:dyDescent="0.2">
      <c r="A196" s="455"/>
      <c r="B196" s="455"/>
      <c r="C196" s="455"/>
      <c r="D196" s="455"/>
      <c r="E196" s="455"/>
      <c r="F196" s="455"/>
    </row>
    <row r="197" spans="1:6" x14ac:dyDescent="0.2">
      <c r="A197" s="455"/>
      <c r="B197" s="455"/>
      <c r="C197" s="455"/>
      <c r="D197" s="455"/>
      <c r="E197" s="455"/>
      <c r="F197" s="455"/>
    </row>
    <row r="198" spans="1:6" x14ac:dyDescent="0.2">
      <c r="A198" s="455"/>
      <c r="B198" s="455"/>
      <c r="C198" s="455"/>
      <c r="D198" s="455"/>
      <c r="E198" s="455"/>
      <c r="F198" s="455"/>
    </row>
    <row r="199" spans="1:6" x14ac:dyDescent="0.2">
      <c r="A199" s="455"/>
      <c r="B199" s="455"/>
      <c r="C199" s="455"/>
      <c r="D199" s="455"/>
      <c r="E199" s="455"/>
      <c r="F199" s="455"/>
    </row>
    <row r="200" spans="1:6" x14ac:dyDescent="0.2">
      <c r="A200" s="455"/>
      <c r="B200" s="455"/>
      <c r="C200" s="455"/>
      <c r="D200" s="455"/>
      <c r="E200" s="455"/>
      <c r="F200" s="455"/>
    </row>
    <row r="201" spans="1:6" x14ac:dyDescent="0.2">
      <c r="A201" s="455"/>
      <c r="B201" s="455"/>
      <c r="C201" s="455"/>
      <c r="D201" s="455"/>
      <c r="E201" s="455"/>
      <c r="F201" s="455"/>
    </row>
    <row r="202" spans="1:6" x14ac:dyDescent="0.2">
      <c r="A202" s="455"/>
      <c r="B202" s="455"/>
      <c r="C202" s="455"/>
      <c r="D202" s="455"/>
      <c r="E202" s="455"/>
      <c r="F202" s="455"/>
    </row>
    <row r="203" spans="1:6" x14ac:dyDescent="0.2">
      <c r="A203" s="455"/>
      <c r="B203" s="455"/>
      <c r="C203" s="455"/>
      <c r="D203" s="455"/>
      <c r="E203" s="455"/>
      <c r="F203" s="455"/>
    </row>
    <row r="204" spans="1:6" x14ac:dyDescent="0.2">
      <c r="A204" s="455"/>
      <c r="B204" s="455"/>
      <c r="C204" s="455"/>
      <c r="D204" s="455"/>
      <c r="E204" s="455"/>
      <c r="F204" s="455"/>
    </row>
    <row r="205" spans="1:6" x14ac:dyDescent="0.2">
      <c r="A205" s="455"/>
      <c r="B205" s="455"/>
      <c r="C205" s="455"/>
      <c r="D205" s="455"/>
      <c r="E205" s="455"/>
      <c r="F205" s="455"/>
    </row>
    <row r="206" spans="1:6" x14ac:dyDescent="0.2">
      <c r="A206" s="455"/>
      <c r="B206" s="455"/>
      <c r="C206" s="455"/>
      <c r="D206" s="455"/>
      <c r="E206" s="455"/>
      <c r="F206" s="455"/>
    </row>
    <row r="207" spans="1:6" x14ac:dyDescent="0.2">
      <c r="A207" s="455"/>
      <c r="B207" s="455"/>
      <c r="C207" s="455"/>
      <c r="D207" s="455"/>
      <c r="E207" s="455"/>
      <c r="F207" s="455"/>
    </row>
    <row r="208" spans="1:6" x14ac:dyDescent="0.2">
      <c r="A208" s="455"/>
      <c r="B208" s="455"/>
      <c r="C208" s="455"/>
      <c r="D208" s="455"/>
      <c r="E208" s="455"/>
      <c r="F208" s="455"/>
    </row>
    <row r="209" spans="1:6" x14ac:dyDescent="0.2">
      <c r="A209" s="455"/>
      <c r="B209" s="455"/>
      <c r="C209" s="455"/>
      <c r="D209" s="455"/>
      <c r="E209" s="455"/>
      <c r="F209" s="455"/>
    </row>
    <row r="210" spans="1:6" x14ac:dyDescent="0.2">
      <c r="A210" s="455"/>
      <c r="B210" s="455"/>
      <c r="C210" s="455"/>
      <c r="D210" s="455"/>
      <c r="E210" s="455"/>
      <c r="F210" s="455"/>
    </row>
    <row r="211" spans="1:6" x14ac:dyDescent="0.2">
      <c r="A211" s="455"/>
      <c r="B211" s="455"/>
      <c r="C211" s="455"/>
      <c r="D211" s="455"/>
      <c r="E211" s="455"/>
      <c r="F211" s="455"/>
    </row>
    <row r="212" spans="1:6" x14ac:dyDescent="0.2">
      <c r="A212" s="455"/>
      <c r="B212" s="455"/>
      <c r="C212" s="455"/>
      <c r="D212" s="455"/>
      <c r="E212" s="455"/>
      <c r="F212" s="455"/>
    </row>
    <row r="213" spans="1:6" x14ac:dyDescent="0.2">
      <c r="A213" s="455"/>
      <c r="B213" s="455"/>
      <c r="C213" s="455"/>
      <c r="D213" s="455"/>
      <c r="E213" s="455"/>
      <c r="F213" s="455"/>
    </row>
    <row r="214" spans="1:6" x14ac:dyDescent="0.2">
      <c r="A214" s="455"/>
      <c r="B214" s="455"/>
      <c r="C214" s="455"/>
      <c r="D214" s="455"/>
      <c r="E214" s="455"/>
      <c r="F214" s="455"/>
    </row>
    <row r="215" spans="1:6" x14ac:dyDescent="0.2">
      <c r="A215" s="455"/>
      <c r="B215" s="455"/>
      <c r="C215" s="455"/>
      <c r="D215" s="455"/>
      <c r="E215" s="455"/>
      <c r="F215" s="455"/>
    </row>
    <row r="216" spans="1:6" x14ac:dyDescent="0.2">
      <c r="A216" s="455"/>
      <c r="B216" s="455"/>
      <c r="C216" s="455"/>
      <c r="D216" s="455"/>
      <c r="E216" s="455"/>
      <c r="F216" s="455"/>
    </row>
    <row r="217" spans="1:6" x14ac:dyDescent="0.2">
      <c r="A217" s="455"/>
      <c r="B217" s="455"/>
      <c r="C217" s="455"/>
      <c r="D217" s="455"/>
      <c r="E217" s="455"/>
      <c r="F217" s="455"/>
    </row>
    <row r="218" spans="1:6" x14ac:dyDescent="0.2">
      <c r="A218" s="455"/>
      <c r="B218" s="455"/>
      <c r="C218" s="455"/>
      <c r="D218" s="455"/>
      <c r="E218" s="455"/>
      <c r="F218" s="455"/>
    </row>
    <row r="219" spans="1:6" x14ac:dyDescent="0.2">
      <c r="A219" s="455"/>
      <c r="B219" s="455"/>
      <c r="C219" s="455"/>
      <c r="D219" s="455"/>
      <c r="E219" s="455"/>
      <c r="F219" s="455"/>
    </row>
    <row r="220" spans="1:6" x14ac:dyDescent="0.2">
      <c r="A220" s="455"/>
      <c r="B220" s="455"/>
      <c r="C220" s="455"/>
      <c r="D220" s="455"/>
      <c r="E220" s="455"/>
      <c r="F220" s="455"/>
    </row>
    <row r="221" spans="1:6" x14ac:dyDescent="0.2">
      <c r="A221" s="455"/>
      <c r="B221" s="455"/>
      <c r="C221" s="455"/>
      <c r="D221" s="455"/>
      <c r="E221" s="455"/>
      <c r="F221" s="455"/>
    </row>
    <row r="222" spans="1:6" x14ac:dyDescent="0.2">
      <c r="A222" s="455"/>
      <c r="B222" s="455"/>
      <c r="C222" s="455"/>
      <c r="D222" s="455"/>
      <c r="E222" s="455"/>
      <c r="F222" s="455"/>
    </row>
    <row r="223" spans="1:6" x14ac:dyDescent="0.2">
      <c r="A223" s="455"/>
      <c r="B223" s="455"/>
      <c r="C223" s="455"/>
      <c r="D223" s="455"/>
      <c r="E223" s="455"/>
      <c r="F223" s="455"/>
    </row>
    <row r="224" spans="1:6" x14ac:dyDescent="0.2">
      <c r="A224" s="455"/>
      <c r="B224" s="455"/>
      <c r="C224" s="455"/>
      <c r="D224" s="455"/>
      <c r="E224" s="455"/>
      <c r="F224" s="455"/>
    </row>
    <row r="225" spans="1:6" x14ac:dyDescent="0.2">
      <c r="A225" s="455"/>
      <c r="B225" s="455"/>
      <c r="C225" s="455"/>
      <c r="D225" s="455"/>
      <c r="E225" s="455"/>
      <c r="F225" s="455"/>
    </row>
    <row r="226" spans="1:6" x14ac:dyDescent="0.2">
      <c r="A226" s="455"/>
      <c r="B226" s="455"/>
      <c r="C226" s="455"/>
      <c r="D226" s="455"/>
      <c r="E226" s="455"/>
      <c r="F226" s="455"/>
    </row>
    <row r="227" spans="1:6" x14ac:dyDescent="0.2">
      <c r="A227" s="455"/>
      <c r="B227" s="455"/>
      <c r="C227" s="455"/>
      <c r="D227" s="455"/>
      <c r="E227" s="455"/>
      <c r="F227" s="455"/>
    </row>
    <row r="228" spans="1:6" x14ac:dyDescent="0.2">
      <c r="A228" s="455"/>
      <c r="B228" s="455"/>
      <c r="C228" s="455"/>
      <c r="D228" s="455"/>
      <c r="E228" s="455"/>
      <c r="F228" s="455"/>
    </row>
    <row r="229" spans="1:6" x14ac:dyDescent="0.2">
      <c r="A229" s="455"/>
      <c r="B229" s="455"/>
      <c r="C229" s="455"/>
      <c r="D229" s="455"/>
      <c r="E229" s="455"/>
      <c r="F229" s="455"/>
    </row>
    <row r="230" spans="1:6" x14ac:dyDescent="0.2">
      <c r="A230" s="455"/>
      <c r="B230" s="455"/>
      <c r="C230" s="455"/>
      <c r="D230" s="455"/>
      <c r="E230" s="455"/>
      <c r="F230" s="455"/>
    </row>
    <row r="231" spans="1:6" x14ac:dyDescent="0.2">
      <c r="A231" s="455"/>
      <c r="B231" s="455"/>
      <c r="C231" s="455"/>
      <c r="D231" s="455"/>
      <c r="E231" s="455"/>
      <c r="F231" s="455"/>
    </row>
    <row r="232" spans="1:6" x14ac:dyDescent="0.2">
      <c r="A232" s="455"/>
      <c r="B232" s="455"/>
      <c r="C232" s="455"/>
      <c r="D232" s="455"/>
      <c r="E232" s="455"/>
      <c r="F232" s="455"/>
    </row>
    <row r="233" spans="1:6" x14ac:dyDescent="0.2">
      <c r="A233" s="455"/>
      <c r="B233" s="455"/>
      <c r="C233" s="455"/>
      <c r="D233" s="455"/>
      <c r="E233" s="455"/>
      <c r="F233" s="455"/>
    </row>
    <row r="234" spans="1:6" x14ac:dyDescent="0.2">
      <c r="A234" s="455"/>
      <c r="B234" s="455"/>
      <c r="C234" s="455"/>
      <c r="D234" s="455"/>
      <c r="E234" s="455"/>
      <c r="F234" s="455"/>
    </row>
    <row r="235" spans="1:6" x14ac:dyDescent="0.2">
      <c r="A235" s="455"/>
      <c r="B235" s="455"/>
      <c r="C235" s="455"/>
      <c r="D235" s="455"/>
      <c r="E235" s="455"/>
      <c r="F235" s="455"/>
    </row>
    <row r="236" spans="1:6" x14ac:dyDescent="0.2">
      <c r="A236" s="455"/>
      <c r="B236" s="455"/>
      <c r="C236" s="455"/>
      <c r="D236" s="455"/>
      <c r="E236" s="455"/>
      <c r="F236" s="455"/>
    </row>
    <row r="237" spans="1:6" x14ac:dyDescent="0.2">
      <c r="A237" s="455"/>
      <c r="B237" s="455"/>
      <c r="C237" s="455"/>
      <c r="D237" s="455"/>
      <c r="E237" s="455"/>
      <c r="F237" s="455"/>
    </row>
    <row r="238" spans="1:6" x14ac:dyDescent="0.2">
      <c r="A238" s="455"/>
      <c r="B238" s="455"/>
      <c r="C238" s="455"/>
      <c r="D238" s="455"/>
      <c r="E238" s="455"/>
      <c r="F238" s="455"/>
    </row>
    <row r="239" spans="1:6" x14ac:dyDescent="0.2">
      <c r="A239" s="455"/>
      <c r="B239" s="455"/>
      <c r="C239" s="455"/>
      <c r="D239" s="455"/>
      <c r="E239" s="455"/>
      <c r="F239" s="455"/>
    </row>
    <row r="240" spans="1:6" x14ac:dyDescent="0.2">
      <c r="A240" s="455"/>
      <c r="B240" s="455"/>
      <c r="C240" s="455"/>
      <c r="D240" s="455"/>
      <c r="E240" s="455"/>
      <c r="F240" s="455"/>
    </row>
    <row r="241" spans="1:6" x14ac:dyDescent="0.2">
      <c r="A241" s="455"/>
      <c r="B241" s="455"/>
      <c r="C241" s="455"/>
      <c r="D241" s="455"/>
      <c r="E241" s="455"/>
      <c r="F241" s="455"/>
    </row>
    <row r="242" spans="1:6" x14ac:dyDescent="0.2">
      <c r="A242" s="455"/>
      <c r="B242" s="455"/>
      <c r="C242" s="455"/>
      <c r="D242" s="455"/>
      <c r="E242" s="455"/>
      <c r="F242" s="455"/>
    </row>
    <row r="243" spans="1:6" x14ac:dyDescent="0.2">
      <c r="A243" s="455"/>
      <c r="B243" s="455"/>
      <c r="C243" s="455"/>
      <c r="D243" s="455"/>
      <c r="E243" s="455"/>
      <c r="F243" s="455"/>
    </row>
    <row r="244" spans="1:6" x14ac:dyDescent="0.2">
      <c r="A244" s="455"/>
      <c r="B244" s="455"/>
      <c r="C244" s="455"/>
      <c r="D244" s="455"/>
      <c r="E244" s="455"/>
      <c r="F244" s="455"/>
    </row>
    <row r="245" spans="1:6" x14ac:dyDescent="0.2">
      <c r="A245" s="455"/>
      <c r="B245" s="455"/>
      <c r="C245" s="455"/>
      <c r="D245" s="455"/>
      <c r="E245" s="455"/>
      <c r="F245" s="455"/>
    </row>
    <row r="246" spans="1:6" x14ac:dyDescent="0.2">
      <c r="A246" s="455"/>
      <c r="B246" s="455"/>
      <c r="C246" s="455"/>
      <c r="D246" s="455"/>
      <c r="E246" s="455"/>
      <c r="F246" s="455"/>
    </row>
    <row r="247" spans="1:6" x14ac:dyDescent="0.2">
      <c r="A247" s="455"/>
      <c r="B247" s="455"/>
      <c r="C247" s="455"/>
      <c r="D247" s="455"/>
      <c r="E247" s="455"/>
      <c r="F247" s="455"/>
    </row>
    <row r="248" spans="1:6" x14ac:dyDescent="0.2">
      <c r="A248" s="455"/>
      <c r="B248" s="455"/>
      <c r="C248" s="455"/>
      <c r="D248" s="455"/>
      <c r="E248" s="455"/>
      <c r="F248" s="455"/>
    </row>
    <row r="249" spans="1:6" x14ac:dyDescent="0.2">
      <c r="A249" s="455"/>
      <c r="B249" s="455"/>
      <c r="C249" s="455"/>
      <c r="D249" s="455"/>
      <c r="E249" s="455"/>
      <c r="F249" s="455"/>
    </row>
    <row r="250" spans="1:6" x14ac:dyDescent="0.2">
      <c r="A250" s="455"/>
      <c r="B250" s="455"/>
      <c r="C250" s="455"/>
      <c r="D250" s="455"/>
      <c r="E250" s="455"/>
      <c r="F250" s="455"/>
    </row>
    <row r="251" spans="1:6" x14ac:dyDescent="0.2">
      <c r="A251" s="455"/>
      <c r="B251" s="455"/>
      <c r="C251" s="455"/>
      <c r="D251" s="455"/>
      <c r="E251" s="455"/>
      <c r="F251" s="455"/>
    </row>
    <row r="252" spans="1:6" x14ac:dyDescent="0.2">
      <c r="A252" s="455"/>
      <c r="B252" s="455"/>
      <c r="C252" s="455"/>
      <c r="D252" s="455"/>
      <c r="E252" s="455"/>
      <c r="F252" s="455"/>
    </row>
    <row r="253" spans="1:6" x14ac:dyDescent="0.2">
      <c r="A253" s="455"/>
      <c r="B253" s="455"/>
      <c r="C253" s="455"/>
      <c r="D253" s="455"/>
      <c r="E253" s="455"/>
      <c r="F253" s="455"/>
    </row>
    <row r="254" spans="1:6" x14ac:dyDescent="0.2">
      <c r="A254" s="455"/>
      <c r="B254" s="455"/>
      <c r="C254" s="455"/>
      <c r="D254" s="455"/>
      <c r="E254" s="455"/>
      <c r="F254" s="455"/>
    </row>
    <row r="255" spans="1:6" x14ac:dyDescent="0.2">
      <c r="A255" s="455"/>
      <c r="B255" s="455"/>
      <c r="C255" s="455"/>
      <c r="D255" s="455"/>
      <c r="E255" s="455"/>
      <c r="F255" s="455"/>
    </row>
    <row r="256" spans="1:6" x14ac:dyDescent="0.2">
      <c r="A256" s="455"/>
      <c r="B256" s="455"/>
      <c r="C256" s="455"/>
      <c r="D256" s="455"/>
      <c r="E256" s="455"/>
      <c r="F256" s="455"/>
    </row>
    <row r="257" spans="1:6" x14ac:dyDescent="0.2">
      <c r="A257" s="455"/>
      <c r="B257" s="455"/>
      <c r="C257" s="455"/>
      <c r="D257" s="455"/>
      <c r="E257" s="455"/>
      <c r="F257" s="455"/>
    </row>
    <row r="258" spans="1:6" x14ac:dyDescent="0.2">
      <c r="A258" s="455"/>
      <c r="B258" s="455"/>
      <c r="C258" s="455"/>
      <c r="D258" s="455"/>
      <c r="E258" s="455"/>
      <c r="F258" s="455"/>
    </row>
    <row r="259" spans="1:6" x14ac:dyDescent="0.2">
      <c r="A259" s="455"/>
      <c r="B259" s="455"/>
      <c r="C259" s="455"/>
      <c r="D259" s="455"/>
      <c r="E259" s="455"/>
      <c r="F259" s="455"/>
    </row>
    <row r="260" spans="1:6" x14ac:dyDescent="0.2">
      <c r="A260" s="455"/>
      <c r="B260" s="455"/>
      <c r="C260" s="455"/>
      <c r="D260" s="455"/>
      <c r="E260" s="455"/>
      <c r="F260" s="455"/>
    </row>
    <row r="261" spans="1:6" x14ac:dyDescent="0.2">
      <c r="A261" s="455"/>
      <c r="B261" s="455"/>
      <c r="C261" s="455"/>
      <c r="D261" s="455"/>
      <c r="E261" s="455"/>
      <c r="F261" s="455"/>
    </row>
    <row r="262" spans="1:6" x14ac:dyDescent="0.2">
      <c r="A262" s="455"/>
      <c r="B262" s="455"/>
      <c r="C262" s="455"/>
      <c r="D262" s="455"/>
      <c r="E262" s="455"/>
      <c r="F262" s="455"/>
    </row>
    <row r="263" spans="1:6" x14ac:dyDescent="0.2">
      <c r="A263" s="455"/>
      <c r="B263" s="455"/>
      <c r="C263" s="455"/>
      <c r="D263" s="455"/>
      <c r="E263" s="455"/>
      <c r="F263" s="455"/>
    </row>
    <row r="264" spans="1:6" x14ac:dyDescent="0.2">
      <c r="A264" s="455"/>
      <c r="B264" s="455"/>
      <c r="C264" s="455"/>
      <c r="D264" s="455"/>
      <c r="E264" s="455"/>
      <c r="F264" s="455"/>
    </row>
    <row r="265" spans="1:6" x14ac:dyDescent="0.2">
      <c r="A265" s="455"/>
      <c r="B265" s="455"/>
      <c r="C265" s="455"/>
      <c r="D265" s="455"/>
      <c r="E265" s="455"/>
      <c r="F265" s="455"/>
    </row>
    <row r="266" spans="1:6" x14ac:dyDescent="0.2">
      <c r="A266" s="455"/>
      <c r="B266" s="455"/>
      <c r="C266" s="455"/>
      <c r="D266" s="455"/>
      <c r="E266" s="455"/>
      <c r="F266" s="455"/>
    </row>
    <row r="267" spans="1:6" x14ac:dyDescent="0.2">
      <c r="A267" s="455"/>
      <c r="B267" s="455"/>
      <c r="C267" s="455"/>
      <c r="D267" s="455"/>
      <c r="E267" s="455"/>
      <c r="F267" s="455"/>
    </row>
    <row r="268" spans="1:6" x14ac:dyDescent="0.2">
      <c r="A268" s="455"/>
      <c r="B268" s="455"/>
      <c r="C268" s="455"/>
      <c r="D268" s="455"/>
      <c r="E268" s="455"/>
      <c r="F268" s="455"/>
    </row>
    <row r="269" spans="1:6" x14ac:dyDescent="0.2">
      <c r="A269" s="455"/>
      <c r="B269" s="455"/>
      <c r="C269" s="455"/>
      <c r="D269" s="455"/>
      <c r="E269" s="455"/>
      <c r="F269" s="455"/>
    </row>
    <row r="270" spans="1:6" x14ac:dyDescent="0.2">
      <c r="A270" s="455"/>
      <c r="B270" s="455"/>
      <c r="C270" s="455"/>
      <c r="D270" s="455"/>
      <c r="E270" s="455"/>
      <c r="F270" s="455"/>
    </row>
    <row r="271" spans="1:6" x14ac:dyDescent="0.2">
      <c r="A271" s="455"/>
      <c r="B271" s="455"/>
      <c r="C271" s="455"/>
      <c r="D271" s="455"/>
      <c r="E271" s="455"/>
      <c r="F271" s="455"/>
    </row>
    <row r="272" spans="1:6" x14ac:dyDescent="0.2">
      <c r="A272" s="455"/>
      <c r="B272" s="455"/>
      <c r="C272" s="455"/>
      <c r="D272" s="455"/>
      <c r="E272" s="455"/>
      <c r="F272" s="455"/>
    </row>
    <row r="273" spans="1:6" x14ac:dyDescent="0.2">
      <c r="A273" s="455"/>
      <c r="B273" s="455"/>
      <c r="C273" s="455"/>
      <c r="D273" s="455"/>
      <c r="E273" s="455"/>
      <c r="F273" s="455"/>
    </row>
    <row r="274" spans="1:6" x14ac:dyDescent="0.2">
      <c r="A274" s="455"/>
      <c r="B274" s="455"/>
      <c r="C274" s="455"/>
      <c r="D274" s="455"/>
      <c r="E274" s="455"/>
      <c r="F274" s="455"/>
    </row>
    <row r="275" spans="1:6" x14ac:dyDescent="0.2">
      <c r="A275" s="455"/>
      <c r="B275" s="455"/>
      <c r="C275" s="455"/>
      <c r="D275" s="455"/>
      <c r="E275" s="455"/>
      <c r="F275" s="455"/>
    </row>
    <row r="276" spans="1:6" x14ac:dyDescent="0.2">
      <c r="A276" s="455"/>
      <c r="B276" s="455"/>
      <c r="C276" s="455"/>
      <c r="D276" s="455"/>
      <c r="E276" s="455"/>
      <c r="F276" s="455"/>
    </row>
    <row r="277" spans="1:6" x14ac:dyDescent="0.2">
      <c r="A277" s="455"/>
      <c r="B277" s="455"/>
      <c r="C277" s="455"/>
      <c r="D277" s="455"/>
      <c r="E277" s="455"/>
      <c r="F277" s="455"/>
    </row>
    <row r="278" spans="1:6" x14ac:dyDescent="0.2">
      <c r="A278" s="455"/>
      <c r="B278" s="455"/>
      <c r="C278" s="455"/>
      <c r="D278" s="455"/>
      <c r="E278" s="455"/>
      <c r="F278" s="455"/>
    </row>
    <row r="279" spans="1:6" x14ac:dyDescent="0.2">
      <c r="A279" s="455"/>
      <c r="B279" s="455"/>
      <c r="C279" s="455"/>
      <c r="D279" s="455"/>
      <c r="E279" s="455"/>
      <c r="F279" s="455"/>
    </row>
    <row r="280" spans="1:6" x14ac:dyDescent="0.2">
      <c r="A280" s="455"/>
      <c r="B280" s="455"/>
      <c r="C280" s="455"/>
      <c r="D280" s="455"/>
      <c r="E280" s="455"/>
      <c r="F280" s="455"/>
    </row>
    <row r="281" spans="1:6" x14ac:dyDescent="0.2">
      <c r="A281" s="455"/>
      <c r="B281" s="455"/>
      <c r="C281" s="455"/>
      <c r="D281" s="455"/>
      <c r="E281" s="455"/>
      <c r="F281" s="455"/>
    </row>
    <row r="282" spans="1:6" x14ac:dyDescent="0.2">
      <c r="A282" s="455"/>
      <c r="B282" s="455"/>
      <c r="C282" s="455"/>
      <c r="D282" s="455"/>
      <c r="E282" s="455"/>
      <c r="F282" s="455"/>
    </row>
    <row r="283" spans="1:6" x14ac:dyDescent="0.2">
      <c r="A283" s="455"/>
      <c r="B283" s="455"/>
      <c r="C283" s="455"/>
      <c r="D283" s="455"/>
      <c r="E283" s="455"/>
      <c r="F283" s="455"/>
    </row>
    <row r="284" spans="1:6" x14ac:dyDescent="0.2">
      <c r="A284" s="455"/>
      <c r="B284" s="455"/>
      <c r="C284" s="455"/>
      <c r="D284" s="455"/>
      <c r="E284" s="455"/>
      <c r="F284" s="455"/>
    </row>
    <row r="285" spans="1:6" x14ac:dyDescent="0.2">
      <c r="A285" s="455"/>
      <c r="B285" s="455"/>
      <c r="C285" s="455"/>
      <c r="D285" s="455"/>
      <c r="E285" s="455"/>
      <c r="F285" s="455"/>
    </row>
    <row r="286" spans="1:6" x14ac:dyDescent="0.2">
      <c r="A286" s="455"/>
      <c r="B286" s="455"/>
      <c r="C286" s="455"/>
      <c r="D286" s="455"/>
      <c r="E286" s="455"/>
      <c r="F286" s="455"/>
    </row>
    <row r="287" spans="1:6" x14ac:dyDescent="0.2">
      <c r="A287" s="455"/>
      <c r="B287" s="455"/>
      <c r="C287" s="455"/>
      <c r="D287" s="455"/>
      <c r="E287" s="455"/>
      <c r="F287" s="455"/>
    </row>
    <row r="288" spans="1:6" x14ac:dyDescent="0.2">
      <c r="A288" s="455"/>
      <c r="B288" s="455"/>
      <c r="C288" s="455"/>
      <c r="D288" s="455"/>
      <c r="E288" s="455"/>
      <c r="F288" s="455"/>
    </row>
    <row r="289" spans="1:6" x14ac:dyDescent="0.2">
      <c r="A289" s="455"/>
      <c r="B289" s="455"/>
      <c r="C289" s="455"/>
      <c r="D289" s="455"/>
      <c r="E289" s="455"/>
      <c r="F289" s="455"/>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4" customWidth="1"/>
    <col min="2" max="2" width="78.75" style="464" customWidth="1"/>
    <col min="3" max="5" width="10.25" style="464"/>
    <col min="6" max="6" width="4.25" style="464" customWidth="1"/>
    <col min="7" max="256" width="10.25" style="464"/>
    <col min="257" max="257" width="1.25" style="464" customWidth="1"/>
    <col min="258" max="258" width="78.75" style="464" customWidth="1"/>
    <col min="259" max="261" width="10.25" style="464"/>
    <col min="262" max="262" width="4.25" style="464" customWidth="1"/>
    <col min="263" max="512" width="10.25" style="464"/>
    <col min="513" max="513" width="1.25" style="464" customWidth="1"/>
    <col min="514" max="514" width="78.75" style="464" customWidth="1"/>
    <col min="515" max="517" width="10.25" style="464"/>
    <col min="518" max="518" width="4.25" style="464" customWidth="1"/>
    <col min="519" max="768" width="10.25" style="464"/>
    <col min="769" max="769" width="1.25" style="464" customWidth="1"/>
    <col min="770" max="770" width="78.75" style="464" customWidth="1"/>
    <col min="771" max="773" width="10.25" style="464"/>
    <col min="774" max="774" width="4.25" style="464" customWidth="1"/>
    <col min="775" max="1024" width="10.25" style="464"/>
    <col min="1025" max="1025" width="1.25" style="464" customWidth="1"/>
    <col min="1026" max="1026" width="78.75" style="464" customWidth="1"/>
    <col min="1027" max="1029" width="10.25" style="464"/>
    <col min="1030" max="1030" width="4.25" style="464" customWidth="1"/>
    <col min="1031" max="1280" width="10.25" style="464"/>
    <col min="1281" max="1281" width="1.25" style="464" customWidth="1"/>
    <col min="1282" max="1282" width="78.75" style="464" customWidth="1"/>
    <col min="1283" max="1285" width="10.25" style="464"/>
    <col min="1286" max="1286" width="4.25" style="464" customWidth="1"/>
    <col min="1287" max="1536" width="10.25" style="464"/>
    <col min="1537" max="1537" width="1.25" style="464" customWidth="1"/>
    <col min="1538" max="1538" width="78.75" style="464" customWidth="1"/>
    <col min="1539" max="1541" width="10.25" style="464"/>
    <col min="1542" max="1542" width="4.25" style="464" customWidth="1"/>
    <col min="1543" max="1792" width="10.25" style="464"/>
    <col min="1793" max="1793" width="1.25" style="464" customWidth="1"/>
    <col min="1794" max="1794" width="78.75" style="464" customWidth="1"/>
    <col min="1795" max="1797" width="10.25" style="464"/>
    <col min="1798" max="1798" width="4.25" style="464" customWidth="1"/>
    <col min="1799" max="2048" width="10.25" style="464"/>
    <col min="2049" max="2049" width="1.25" style="464" customWidth="1"/>
    <col min="2050" max="2050" width="78.75" style="464" customWidth="1"/>
    <col min="2051" max="2053" width="10.25" style="464"/>
    <col min="2054" max="2054" width="4.25" style="464" customWidth="1"/>
    <col min="2055" max="2304" width="10.25" style="464"/>
    <col min="2305" max="2305" width="1.25" style="464" customWidth="1"/>
    <col min="2306" max="2306" width="78.75" style="464" customWidth="1"/>
    <col min="2307" max="2309" width="10.25" style="464"/>
    <col min="2310" max="2310" width="4.25" style="464" customWidth="1"/>
    <col min="2311" max="2560" width="10.25" style="464"/>
    <col min="2561" max="2561" width="1.25" style="464" customWidth="1"/>
    <col min="2562" max="2562" width="78.75" style="464" customWidth="1"/>
    <col min="2563" max="2565" width="10.25" style="464"/>
    <col min="2566" max="2566" width="4.25" style="464" customWidth="1"/>
    <col min="2567" max="2816" width="10.25" style="464"/>
    <col min="2817" max="2817" width="1.25" style="464" customWidth="1"/>
    <col min="2818" max="2818" width="78.75" style="464" customWidth="1"/>
    <col min="2819" max="2821" width="10.25" style="464"/>
    <col min="2822" max="2822" width="4.25" style="464" customWidth="1"/>
    <col min="2823" max="3072" width="10.25" style="464"/>
    <col min="3073" max="3073" width="1.25" style="464" customWidth="1"/>
    <col min="3074" max="3074" width="78.75" style="464" customWidth="1"/>
    <col min="3075" max="3077" width="10.25" style="464"/>
    <col min="3078" max="3078" width="4.25" style="464" customWidth="1"/>
    <col min="3079" max="3328" width="10.25" style="464"/>
    <col min="3329" max="3329" width="1.25" style="464" customWidth="1"/>
    <col min="3330" max="3330" width="78.75" style="464" customWidth="1"/>
    <col min="3331" max="3333" width="10.25" style="464"/>
    <col min="3334" max="3334" width="4.25" style="464" customWidth="1"/>
    <col min="3335" max="3584" width="10.25" style="464"/>
    <col min="3585" max="3585" width="1.25" style="464" customWidth="1"/>
    <col min="3586" max="3586" width="78.75" style="464" customWidth="1"/>
    <col min="3587" max="3589" width="10.25" style="464"/>
    <col min="3590" max="3590" width="4.25" style="464" customWidth="1"/>
    <col min="3591" max="3840" width="10.25" style="464"/>
    <col min="3841" max="3841" width="1.25" style="464" customWidth="1"/>
    <col min="3842" max="3842" width="78.75" style="464" customWidth="1"/>
    <col min="3843" max="3845" width="10.25" style="464"/>
    <col min="3846" max="3846" width="4.25" style="464" customWidth="1"/>
    <col min="3847" max="4096" width="10.25" style="464"/>
    <col min="4097" max="4097" width="1.25" style="464" customWidth="1"/>
    <col min="4098" max="4098" width="78.75" style="464" customWidth="1"/>
    <col min="4099" max="4101" width="10.25" style="464"/>
    <col min="4102" max="4102" width="4.25" style="464" customWidth="1"/>
    <col min="4103" max="4352" width="10.25" style="464"/>
    <col min="4353" max="4353" width="1.25" style="464" customWidth="1"/>
    <col min="4354" max="4354" width="78.75" style="464" customWidth="1"/>
    <col min="4355" max="4357" width="10.25" style="464"/>
    <col min="4358" max="4358" width="4.25" style="464" customWidth="1"/>
    <col min="4359" max="4608" width="10.25" style="464"/>
    <col min="4609" max="4609" width="1.25" style="464" customWidth="1"/>
    <col min="4610" max="4610" width="78.75" style="464" customWidth="1"/>
    <col min="4611" max="4613" width="10.25" style="464"/>
    <col min="4614" max="4614" width="4.25" style="464" customWidth="1"/>
    <col min="4615" max="4864" width="10.25" style="464"/>
    <col min="4865" max="4865" width="1.25" style="464" customWidth="1"/>
    <col min="4866" max="4866" width="78.75" style="464" customWidth="1"/>
    <col min="4867" max="4869" width="10.25" style="464"/>
    <col min="4870" max="4870" width="4.25" style="464" customWidth="1"/>
    <col min="4871" max="5120" width="10.25" style="464"/>
    <col min="5121" max="5121" width="1.25" style="464" customWidth="1"/>
    <col min="5122" max="5122" width="78.75" style="464" customWidth="1"/>
    <col min="5123" max="5125" width="10.25" style="464"/>
    <col min="5126" max="5126" width="4.25" style="464" customWidth="1"/>
    <col min="5127" max="5376" width="10.25" style="464"/>
    <col min="5377" max="5377" width="1.25" style="464" customWidth="1"/>
    <col min="5378" max="5378" width="78.75" style="464" customWidth="1"/>
    <col min="5379" max="5381" width="10.25" style="464"/>
    <col min="5382" max="5382" width="4.25" style="464" customWidth="1"/>
    <col min="5383" max="5632" width="10.25" style="464"/>
    <col min="5633" max="5633" width="1.25" style="464" customWidth="1"/>
    <col min="5634" max="5634" width="78.75" style="464" customWidth="1"/>
    <col min="5635" max="5637" width="10.25" style="464"/>
    <col min="5638" max="5638" width="4.25" style="464" customWidth="1"/>
    <col min="5639" max="5888" width="10.25" style="464"/>
    <col min="5889" max="5889" width="1.25" style="464" customWidth="1"/>
    <col min="5890" max="5890" width="78.75" style="464" customWidth="1"/>
    <col min="5891" max="5893" width="10.25" style="464"/>
    <col min="5894" max="5894" width="4.25" style="464" customWidth="1"/>
    <col min="5895" max="6144" width="10.25" style="464"/>
    <col min="6145" max="6145" width="1.25" style="464" customWidth="1"/>
    <col min="6146" max="6146" width="78.75" style="464" customWidth="1"/>
    <col min="6147" max="6149" width="10.25" style="464"/>
    <col min="6150" max="6150" width="4.25" style="464" customWidth="1"/>
    <col min="6151" max="6400" width="10.25" style="464"/>
    <col min="6401" max="6401" width="1.25" style="464" customWidth="1"/>
    <col min="6402" max="6402" width="78.75" style="464" customWidth="1"/>
    <col min="6403" max="6405" width="10.25" style="464"/>
    <col min="6406" max="6406" width="4.25" style="464" customWidth="1"/>
    <col min="6407" max="6656" width="10.25" style="464"/>
    <col min="6657" max="6657" width="1.25" style="464" customWidth="1"/>
    <col min="6658" max="6658" width="78.75" style="464" customWidth="1"/>
    <col min="6659" max="6661" width="10.25" style="464"/>
    <col min="6662" max="6662" width="4.25" style="464" customWidth="1"/>
    <col min="6663" max="6912" width="10.25" style="464"/>
    <col min="6913" max="6913" width="1.25" style="464" customWidth="1"/>
    <col min="6914" max="6914" width="78.75" style="464" customWidth="1"/>
    <col min="6915" max="6917" width="10.25" style="464"/>
    <col min="6918" max="6918" width="4.25" style="464" customWidth="1"/>
    <col min="6919" max="7168" width="10.25" style="464"/>
    <col min="7169" max="7169" width="1.25" style="464" customWidth="1"/>
    <col min="7170" max="7170" width="78.75" style="464" customWidth="1"/>
    <col min="7171" max="7173" width="10.25" style="464"/>
    <col min="7174" max="7174" width="4.25" style="464" customWidth="1"/>
    <col min="7175" max="7424" width="10.25" style="464"/>
    <col min="7425" max="7425" width="1.25" style="464" customWidth="1"/>
    <col min="7426" max="7426" width="78.75" style="464" customWidth="1"/>
    <col min="7427" max="7429" width="10.25" style="464"/>
    <col min="7430" max="7430" width="4.25" style="464" customWidth="1"/>
    <col min="7431" max="7680" width="10.25" style="464"/>
    <col min="7681" max="7681" width="1.25" style="464" customWidth="1"/>
    <col min="7682" max="7682" width="78.75" style="464" customWidth="1"/>
    <col min="7683" max="7685" width="10.25" style="464"/>
    <col min="7686" max="7686" width="4.25" style="464" customWidth="1"/>
    <col min="7687" max="7936" width="10.25" style="464"/>
    <col min="7937" max="7937" width="1.25" style="464" customWidth="1"/>
    <col min="7938" max="7938" width="78.75" style="464" customWidth="1"/>
    <col min="7939" max="7941" width="10.25" style="464"/>
    <col min="7942" max="7942" width="4.25" style="464" customWidth="1"/>
    <col min="7943" max="8192" width="10.25" style="464"/>
    <col min="8193" max="8193" width="1.25" style="464" customWidth="1"/>
    <col min="8194" max="8194" width="78.75" style="464" customWidth="1"/>
    <col min="8195" max="8197" width="10.25" style="464"/>
    <col min="8198" max="8198" width="4.25" style="464" customWidth="1"/>
    <col min="8199" max="8448" width="10.25" style="464"/>
    <col min="8449" max="8449" width="1.25" style="464" customWidth="1"/>
    <col min="8450" max="8450" width="78.75" style="464" customWidth="1"/>
    <col min="8451" max="8453" width="10.25" style="464"/>
    <col min="8454" max="8454" width="4.25" style="464" customWidth="1"/>
    <col min="8455" max="8704" width="10.25" style="464"/>
    <col min="8705" max="8705" width="1.25" style="464" customWidth="1"/>
    <col min="8706" max="8706" width="78.75" style="464" customWidth="1"/>
    <col min="8707" max="8709" width="10.25" style="464"/>
    <col min="8710" max="8710" width="4.25" style="464" customWidth="1"/>
    <col min="8711" max="8960" width="10.25" style="464"/>
    <col min="8961" max="8961" width="1.25" style="464" customWidth="1"/>
    <col min="8962" max="8962" width="78.75" style="464" customWidth="1"/>
    <col min="8963" max="8965" width="10.25" style="464"/>
    <col min="8966" max="8966" width="4.25" style="464" customWidth="1"/>
    <col min="8967" max="9216" width="10.25" style="464"/>
    <col min="9217" max="9217" width="1.25" style="464" customWidth="1"/>
    <col min="9218" max="9218" width="78.75" style="464" customWidth="1"/>
    <col min="9219" max="9221" width="10.25" style="464"/>
    <col min="9222" max="9222" width="4.25" style="464" customWidth="1"/>
    <col min="9223" max="9472" width="10.25" style="464"/>
    <col min="9473" max="9473" width="1.25" style="464" customWidth="1"/>
    <col min="9474" max="9474" width="78.75" style="464" customWidth="1"/>
    <col min="9475" max="9477" width="10.25" style="464"/>
    <col min="9478" max="9478" width="4.25" style="464" customWidth="1"/>
    <col min="9479" max="9728" width="10.25" style="464"/>
    <col min="9729" max="9729" width="1.25" style="464" customWidth="1"/>
    <col min="9730" max="9730" width="78.75" style="464" customWidth="1"/>
    <col min="9731" max="9733" width="10.25" style="464"/>
    <col min="9734" max="9734" width="4.25" style="464" customWidth="1"/>
    <col min="9735" max="9984" width="10.25" style="464"/>
    <col min="9985" max="9985" width="1.25" style="464" customWidth="1"/>
    <col min="9986" max="9986" width="78.75" style="464" customWidth="1"/>
    <col min="9987" max="9989" width="10.25" style="464"/>
    <col min="9990" max="9990" width="4.25" style="464" customWidth="1"/>
    <col min="9991" max="10240" width="10.25" style="464"/>
    <col min="10241" max="10241" width="1.25" style="464" customWidth="1"/>
    <col min="10242" max="10242" width="78.75" style="464" customWidth="1"/>
    <col min="10243" max="10245" width="10.25" style="464"/>
    <col min="10246" max="10246" width="4.25" style="464" customWidth="1"/>
    <col min="10247" max="10496" width="10.25" style="464"/>
    <col min="10497" max="10497" width="1.25" style="464" customWidth="1"/>
    <col min="10498" max="10498" width="78.75" style="464" customWidth="1"/>
    <col min="10499" max="10501" width="10.25" style="464"/>
    <col min="10502" max="10502" width="4.25" style="464" customWidth="1"/>
    <col min="10503" max="10752" width="10.25" style="464"/>
    <col min="10753" max="10753" width="1.25" style="464" customWidth="1"/>
    <col min="10754" max="10754" width="78.75" style="464" customWidth="1"/>
    <col min="10755" max="10757" width="10.25" style="464"/>
    <col min="10758" max="10758" width="4.25" style="464" customWidth="1"/>
    <col min="10759" max="11008" width="10.25" style="464"/>
    <col min="11009" max="11009" width="1.25" style="464" customWidth="1"/>
    <col min="11010" max="11010" width="78.75" style="464" customWidth="1"/>
    <col min="11011" max="11013" width="10.25" style="464"/>
    <col min="11014" max="11014" width="4.25" style="464" customWidth="1"/>
    <col min="11015" max="11264" width="10.25" style="464"/>
    <col min="11265" max="11265" width="1.25" style="464" customWidth="1"/>
    <col min="11266" max="11266" width="78.75" style="464" customWidth="1"/>
    <col min="11267" max="11269" width="10.25" style="464"/>
    <col min="11270" max="11270" width="4.25" style="464" customWidth="1"/>
    <col min="11271" max="11520" width="10.25" style="464"/>
    <col min="11521" max="11521" width="1.25" style="464" customWidth="1"/>
    <col min="11522" max="11522" width="78.75" style="464" customWidth="1"/>
    <col min="11523" max="11525" width="10.25" style="464"/>
    <col min="11526" max="11526" width="4.25" style="464" customWidth="1"/>
    <col min="11527" max="11776" width="10.25" style="464"/>
    <col min="11777" max="11777" width="1.25" style="464" customWidth="1"/>
    <col min="11778" max="11778" width="78.75" style="464" customWidth="1"/>
    <col min="11779" max="11781" width="10.25" style="464"/>
    <col min="11782" max="11782" width="4.25" style="464" customWidth="1"/>
    <col min="11783" max="12032" width="10.25" style="464"/>
    <col min="12033" max="12033" width="1.25" style="464" customWidth="1"/>
    <col min="12034" max="12034" width="78.75" style="464" customWidth="1"/>
    <col min="12035" max="12037" width="10.25" style="464"/>
    <col min="12038" max="12038" width="4.25" style="464" customWidth="1"/>
    <col min="12039" max="12288" width="10.25" style="464"/>
    <col min="12289" max="12289" width="1.25" style="464" customWidth="1"/>
    <col min="12290" max="12290" width="78.75" style="464" customWidth="1"/>
    <col min="12291" max="12293" width="10.25" style="464"/>
    <col min="12294" max="12294" width="4.25" style="464" customWidth="1"/>
    <col min="12295" max="12544" width="10.25" style="464"/>
    <col min="12545" max="12545" width="1.25" style="464" customWidth="1"/>
    <col min="12546" max="12546" width="78.75" style="464" customWidth="1"/>
    <col min="12547" max="12549" width="10.25" style="464"/>
    <col min="12550" max="12550" width="4.25" style="464" customWidth="1"/>
    <col min="12551" max="12800" width="10.25" style="464"/>
    <col min="12801" max="12801" width="1.25" style="464" customWidth="1"/>
    <col min="12802" max="12802" width="78.75" style="464" customWidth="1"/>
    <col min="12803" max="12805" width="10.25" style="464"/>
    <col min="12806" max="12806" width="4.25" style="464" customWidth="1"/>
    <col min="12807" max="13056" width="10.25" style="464"/>
    <col min="13057" max="13057" width="1.25" style="464" customWidth="1"/>
    <col min="13058" max="13058" width="78.75" style="464" customWidth="1"/>
    <col min="13059" max="13061" width="10.25" style="464"/>
    <col min="13062" max="13062" width="4.25" style="464" customWidth="1"/>
    <col min="13063" max="13312" width="10.25" style="464"/>
    <col min="13313" max="13313" width="1.25" style="464" customWidth="1"/>
    <col min="13314" max="13314" width="78.75" style="464" customWidth="1"/>
    <col min="13315" max="13317" width="10.25" style="464"/>
    <col min="13318" max="13318" width="4.25" style="464" customWidth="1"/>
    <col min="13319" max="13568" width="10.25" style="464"/>
    <col min="13569" max="13569" width="1.25" style="464" customWidth="1"/>
    <col min="13570" max="13570" width="78.75" style="464" customWidth="1"/>
    <col min="13571" max="13573" width="10.25" style="464"/>
    <col min="13574" max="13574" width="4.25" style="464" customWidth="1"/>
    <col min="13575" max="13824" width="10.25" style="464"/>
    <col min="13825" max="13825" width="1.25" style="464" customWidth="1"/>
    <col min="13826" max="13826" width="78.75" style="464" customWidth="1"/>
    <col min="13827" max="13829" width="10.25" style="464"/>
    <col min="13830" max="13830" width="4.25" style="464" customWidth="1"/>
    <col min="13831" max="14080" width="10.25" style="464"/>
    <col min="14081" max="14081" width="1.25" style="464" customWidth="1"/>
    <col min="14082" max="14082" width="78.75" style="464" customWidth="1"/>
    <col min="14083" max="14085" width="10.25" style="464"/>
    <col min="14086" max="14086" width="4.25" style="464" customWidth="1"/>
    <col min="14087" max="14336" width="10.25" style="464"/>
    <col min="14337" max="14337" width="1.25" style="464" customWidth="1"/>
    <col min="14338" max="14338" width="78.75" style="464" customWidth="1"/>
    <col min="14339" max="14341" width="10.25" style="464"/>
    <col min="14342" max="14342" width="4.25" style="464" customWidth="1"/>
    <col min="14343" max="14592" width="10.25" style="464"/>
    <col min="14593" max="14593" width="1.25" style="464" customWidth="1"/>
    <col min="14594" max="14594" width="78.75" style="464" customWidth="1"/>
    <col min="14595" max="14597" width="10.25" style="464"/>
    <col min="14598" max="14598" width="4.25" style="464" customWidth="1"/>
    <col min="14599" max="14848" width="10.25" style="464"/>
    <col min="14849" max="14849" width="1.25" style="464" customWidth="1"/>
    <col min="14850" max="14850" width="78.75" style="464" customWidth="1"/>
    <col min="14851" max="14853" width="10.25" style="464"/>
    <col min="14854" max="14854" width="4.25" style="464" customWidth="1"/>
    <col min="14855" max="15104" width="10.25" style="464"/>
    <col min="15105" max="15105" width="1.25" style="464" customWidth="1"/>
    <col min="15106" max="15106" width="78.75" style="464" customWidth="1"/>
    <col min="15107" max="15109" width="10.25" style="464"/>
    <col min="15110" max="15110" width="4.25" style="464" customWidth="1"/>
    <col min="15111" max="15360" width="10.25" style="464"/>
    <col min="15361" max="15361" width="1.25" style="464" customWidth="1"/>
    <col min="15362" max="15362" width="78.75" style="464" customWidth="1"/>
    <col min="15363" max="15365" width="10.25" style="464"/>
    <col min="15366" max="15366" width="4.25" style="464" customWidth="1"/>
    <col min="15367" max="15616" width="10.25" style="464"/>
    <col min="15617" max="15617" width="1.25" style="464" customWidth="1"/>
    <col min="15618" max="15618" width="78.75" style="464" customWidth="1"/>
    <col min="15619" max="15621" width="10.25" style="464"/>
    <col min="15622" max="15622" width="4.25" style="464" customWidth="1"/>
    <col min="15623" max="15872" width="10.25" style="464"/>
    <col min="15873" max="15873" width="1.25" style="464" customWidth="1"/>
    <col min="15874" max="15874" width="78.75" style="464" customWidth="1"/>
    <col min="15875" max="15877" width="10.25" style="464"/>
    <col min="15878" max="15878" width="4.25" style="464" customWidth="1"/>
    <col min="15879" max="16128" width="10.25" style="464"/>
    <col min="16129" max="16129" width="1.25" style="464" customWidth="1"/>
    <col min="16130" max="16130" width="78.75" style="464" customWidth="1"/>
    <col min="16131" max="16133" width="10.25" style="464"/>
    <col min="16134" max="16134" width="4.25" style="464" customWidth="1"/>
    <col min="16135" max="16384" width="10.25" style="464"/>
  </cols>
  <sheetData>
    <row r="1" spans="1:5" ht="39.75" customHeight="1" x14ac:dyDescent="0.2">
      <c r="A1" s="462"/>
      <c r="B1" s="463" t="s">
        <v>6</v>
      </c>
    </row>
    <row r="2" spans="1:5" ht="25.5" customHeight="1" x14ac:dyDescent="0.2">
      <c r="B2" s="465" t="s">
        <v>422</v>
      </c>
    </row>
    <row r="3" spans="1:5" ht="24.95" customHeight="1" x14ac:dyDescent="0.2">
      <c r="A3" s="466"/>
      <c r="B3" s="467" t="s">
        <v>423</v>
      </c>
    </row>
    <row r="4" spans="1:5" ht="24.75" customHeight="1" x14ac:dyDescent="0.2">
      <c r="A4" s="466"/>
      <c r="B4" s="468"/>
    </row>
    <row r="5" spans="1:5" s="471" customFormat="1" ht="60" x14ac:dyDescent="0.2">
      <c r="A5" s="469"/>
      <c r="B5" s="470" t="s">
        <v>424</v>
      </c>
      <c r="C5" s="469"/>
      <c r="D5" s="469"/>
      <c r="E5" s="469"/>
    </row>
    <row r="6" spans="1:5" s="471" customFormat="1" ht="10.15" customHeight="1" x14ac:dyDescent="0.2">
      <c r="A6" s="469"/>
      <c r="B6" s="470"/>
      <c r="C6" s="469"/>
      <c r="D6" s="469"/>
      <c r="E6" s="469"/>
    </row>
    <row r="7" spans="1:5" ht="96" x14ac:dyDescent="0.2">
      <c r="A7" s="466"/>
      <c r="B7" s="470" t="s">
        <v>425</v>
      </c>
      <c r="C7" s="466"/>
      <c r="D7" s="466"/>
      <c r="E7" s="466"/>
    </row>
    <row r="8" spans="1:5" ht="10.15" customHeight="1" x14ac:dyDescent="0.2">
      <c r="A8" s="466"/>
      <c r="B8" s="466"/>
      <c r="C8" s="466"/>
      <c r="D8" s="466"/>
      <c r="E8" s="466"/>
    </row>
    <row r="9" spans="1:5" ht="204" x14ac:dyDescent="0.2">
      <c r="A9" s="466"/>
      <c r="B9" s="470" t="s">
        <v>426</v>
      </c>
      <c r="C9" s="466"/>
      <c r="D9" s="466"/>
      <c r="E9" s="466"/>
    </row>
    <row r="10" spans="1:5" ht="10.15" customHeight="1" x14ac:dyDescent="0.2">
      <c r="A10" s="466"/>
      <c r="B10" s="472"/>
      <c r="C10" s="466"/>
      <c r="D10" s="466"/>
      <c r="E10" s="466"/>
    </row>
    <row r="11" spans="1:5" ht="36" x14ac:dyDescent="0.2">
      <c r="A11" s="466"/>
      <c r="B11" s="470" t="s">
        <v>427</v>
      </c>
      <c r="C11" s="466"/>
      <c r="D11" s="466"/>
      <c r="E11" s="466"/>
    </row>
    <row r="12" spans="1:5" ht="9" customHeight="1" x14ac:dyDescent="0.2">
      <c r="A12" s="466"/>
      <c r="B12" s="472"/>
      <c r="C12" s="466"/>
      <c r="D12" s="466"/>
      <c r="E12" s="466"/>
    </row>
    <row r="13" spans="1:5" ht="96" x14ac:dyDescent="0.2">
      <c r="A13" s="466"/>
      <c r="B13" s="470" t="s">
        <v>428</v>
      </c>
      <c r="C13" s="466"/>
      <c r="D13" s="466"/>
      <c r="E13" s="466"/>
    </row>
    <row r="14" spans="1:5" ht="9" customHeight="1" x14ac:dyDescent="0.2">
      <c r="A14" s="466"/>
      <c r="B14" s="472"/>
      <c r="C14" s="466"/>
      <c r="D14" s="466"/>
      <c r="E14" s="466"/>
    </row>
    <row r="15" spans="1:5" ht="96" x14ac:dyDescent="0.2">
      <c r="A15" s="466"/>
      <c r="B15" s="470" t="s">
        <v>429</v>
      </c>
      <c r="C15" s="466"/>
      <c r="D15" s="466"/>
      <c r="E15" s="466"/>
    </row>
    <row r="16" spans="1:5" ht="9" customHeight="1" x14ac:dyDescent="0.2">
      <c r="A16" s="466"/>
      <c r="B16" s="472"/>
      <c r="C16" s="466"/>
      <c r="D16" s="466"/>
      <c r="E16" s="466"/>
    </row>
    <row r="17" spans="1:8" ht="120" x14ac:dyDescent="0.2">
      <c r="A17" s="466"/>
      <c r="B17" s="470" t="s">
        <v>430</v>
      </c>
      <c r="C17" s="466"/>
      <c r="D17" s="466"/>
      <c r="E17" s="466"/>
    </row>
    <row r="18" spans="1:8" ht="9" customHeight="1" x14ac:dyDescent="0.2">
      <c r="A18" s="466"/>
      <c r="B18" s="472"/>
      <c r="C18" s="466"/>
      <c r="D18" s="466"/>
      <c r="E18" s="466"/>
    </row>
    <row r="19" spans="1:8" ht="168" x14ac:dyDescent="0.2">
      <c r="A19" s="466"/>
      <c r="B19" s="470" t="s">
        <v>431</v>
      </c>
      <c r="C19" s="466"/>
      <c r="D19" s="466"/>
      <c r="E19" s="466"/>
    </row>
    <row r="20" spans="1:8" ht="9" customHeight="1" x14ac:dyDescent="0.2">
      <c r="A20" s="466"/>
      <c r="B20" s="472"/>
      <c r="C20" s="466"/>
      <c r="D20" s="466"/>
      <c r="E20" s="466"/>
    </row>
    <row r="21" spans="1:8" ht="24" x14ac:dyDescent="0.2">
      <c r="A21" s="466"/>
      <c r="B21" s="470" t="s">
        <v>432</v>
      </c>
      <c r="C21" s="466"/>
      <c r="D21" s="466"/>
      <c r="E21" s="466"/>
    </row>
    <row r="22" spans="1:8" ht="9" customHeight="1" x14ac:dyDescent="0.2">
      <c r="A22" s="466"/>
      <c r="B22" s="472"/>
      <c r="C22" s="466"/>
      <c r="D22" s="466"/>
      <c r="E22" s="466"/>
    </row>
    <row r="23" spans="1:8" ht="96" x14ac:dyDescent="0.2">
      <c r="A23" s="466"/>
      <c r="B23" s="470" t="s">
        <v>433</v>
      </c>
      <c r="C23" s="466"/>
      <c r="D23" s="466"/>
      <c r="E23" s="466"/>
    </row>
    <row r="24" spans="1:8" ht="9" customHeight="1" x14ac:dyDescent="0.2">
      <c r="A24" s="466"/>
      <c r="B24" s="472"/>
      <c r="C24" s="466"/>
      <c r="D24" s="466"/>
      <c r="E24" s="466"/>
    </row>
    <row r="25" spans="1:8" ht="24" x14ac:dyDescent="0.2">
      <c r="A25" s="466"/>
      <c r="B25" s="470" t="s">
        <v>434</v>
      </c>
      <c r="C25" s="466"/>
      <c r="D25" s="466"/>
      <c r="E25" s="466"/>
    </row>
    <row r="26" spans="1:8" ht="24" x14ac:dyDescent="0.2">
      <c r="A26" s="466"/>
      <c r="B26" s="473" t="s">
        <v>435</v>
      </c>
      <c r="C26" s="473"/>
      <c r="D26" s="473"/>
      <c r="E26" s="473"/>
      <c r="F26" s="473"/>
      <c r="G26" s="473"/>
      <c r="H26" s="473"/>
    </row>
    <row r="27" spans="1:8" x14ac:dyDescent="0.2">
      <c r="A27" s="466"/>
      <c r="B27" s="473"/>
      <c r="C27" s="473"/>
      <c r="D27" s="473"/>
      <c r="E27" s="473"/>
      <c r="F27" s="473"/>
      <c r="G27" s="473"/>
      <c r="H27" s="473"/>
    </row>
    <row r="28" spans="1:8" x14ac:dyDescent="0.2">
      <c r="A28" s="466"/>
      <c r="B28" s="466"/>
      <c r="C28" s="466"/>
      <c r="D28" s="466"/>
      <c r="E28" s="466"/>
    </row>
    <row r="29" spans="1:8" x14ac:dyDescent="0.2">
      <c r="A29" s="466"/>
      <c r="B29" s="466"/>
      <c r="C29" s="466"/>
      <c r="D29" s="466"/>
      <c r="E29" s="466"/>
    </row>
    <row r="30" spans="1:8" x14ac:dyDescent="0.2">
      <c r="A30" s="460"/>
      <c r="B30" s="460"/>
      <c r="C30" s="460"/>
      <c r="D30" s="460"/>
      <c r="E30" s="460"/>
    </row>
    <row r="31" spans="1:8" x14ac:dyDescent="0.2">
      <c r="A31" s="466"/>
      <c r="B31" s="466"/>
      <c r="C31" s="466"/>
      <c r="D31" s="466"/>
      <c r="E31" s="466"/>
    </row>
    <row r="32" spans="1:8" x14ac:dyDescent="0.2">
      <c r="A32" s="466"/>
      <c r="B32" s="466"/>
      <c r="C32" s="466"/>
      <c r="D32" s="466"/>
      <c r="E32" s="466"/>
    </row>
    <row r="33" spans="1:9" ht="8.1" customHeight="1" x14ac:dyDescent="0.2">
      <c r="A33" s="466"/>
      <c r="B33" s="466"/>
      <c r="C33" s="466"/>
      <c r="D33" s="466"/>
      <c r="E33" s="466"/>
    </row>
    <row r="34" spans="1:9" ht="13.5" customHeight="1" x14ac:dyDescent="0.2">
      <c r="A34" s="466"/>
      <c r="B34" s="466"/>
      <c r="C34" s="466"/>
      <c r="D34" s="466"/>
      <c r="E34" s="466"/>
    </row>
    <row r="35" spans="1:9" x14ac:dyDescent="0.2">
      <c r="A35" s="466"/>
      <c r="B35" s="466"/>
      <c r="C35" s="466"/>
      <c r="D35" s="466"/>
      <c r="E35" s="466"/>
    </row>
    <row r="36" spans="1:9" x14ac:dyDescent="0.2">
      <c r="A36" s="466"/>
      <c r="B36" s="466"/>
      <c r="C36" s="466"/>
      <c r="D36" s="466"/>
      <c r="E36" s="466"/>
      <c r="I36" s="474"/>
    </row>
    <row r="37" spans="1:9" x14ac:dyDescent="0.2">
      <c r="A37" s="466"/>
      <c r="B37" s="466"/>
      <c r="C37" s="466"/>
      <c r="D37" s="466"/>
      <c r="E37" s="466"/>
    </row>
    <row r="38" spans="1:9" x14ac:dyDescent="0.2">
      <c r="A38" s="466"/>
      <c r="B38" s="466"/>
      <c r="C38" s="466"/>
      <c r="D38" s="466"/>
      <c r="E38" s="466"/>
    </row>
    <row r="39" spans="1:9" x14ac:dyDescent="0.2">
      <c r="A39" s="466"/>
      <c r="B39" s="466"/>
      <c r="C39" s="466"/>
      <c r="D39" s="466"/>
      <c r="E39" s="466"/>
    </row>
    <row r="40" spans="1:9" ht="33" customHeight="1" x14ac:dyDescent="0.2">
      <c r="A40" s="466"/>
      <c r="B40" s="466"/>
      <c r="C40" s="466"/>
      <c r="D40" s="466"/>
      <c r="E40" s="466"/>
    </row>
    <row r="41" spans="1:9" ht="16.5" customHeight="1" x14ac:dyDescent="0.2">
      <c r="A41" s="466"/>
      <c r="B41" s="466"/>
      <c r="C41" s="466"/>
      <c r="D41" s="466"/>
      <c r="E41" s="466"/>
    </row>
    <row r="42" spans="1:9" x14ac:dyDescent="0.2">
      <c r="A42" s="466"/>
      <c r="B42" s="466"/>
      <c r="C42" s="466"/>
      <c r="D42" s="466"/>
      <c r="E42" s="466"/>
    </row>
    <row r="43" spans="1:9" x14ac:dyDescent="0.2">
      <c r="A43" s="466"/>
      <c r="B43" s="466"/>
      <c r="C43" s="466"/>
      <c r="D43" s="466"/>
      <c r="E43" s="466"/>
    </row>
    <row r="44" spans="1:9" x14ac:dyDescent="0.2">
      <c r="A44" s="466"/>
      <c r="B44" s="466"/>
      <c r="C44" s="466"/>
      <c r="D44" s="466"/>
      <c r="E44" s="466"/>
    </row>
    <row r="45" spans="1:9" x14ac:dyDescent="0.2">
      <c r="A45" s="466"/>
      <c r="B45" s="466"/>
      <c r="C45" s="466"/>
      <c r="D45" s="466"/>
      <c r="E45" s="466"/>
    </row>
    <row r="46" spans="1:9" x14ac:dyDescent="0.2">
      <c r="A46" s="466"/>
      <c r="B46" s="466"/>
      <c r="C46" s="466"/>
      <c r="D46" s="466"/>
      <c r="E46" s="466"/>
    </row>
    <row r="47" spans="1:9" x14ac:dyDescent="0.2">
      <c r="A47" s="466"/>
      <c r="B47" s="466"/>
      <c r="C47" s="466"/>
      <c r="D47" s="466"/>
      <c r="E47" s="466"/>
    </row>
    <row r="48" spans="1:9" x14ac:dyDescent="0.2">
      <c r="A48" s="466"/>
      <c r="B48" s="466"/>
      <c r="C48" s="466"/>
      <c r="D48" s="466"/>
      <c r="E48" s="466"/>
    </row>
    <row r="49" spans="1:5" x14ac:dyDescent="0.2">
      <c r="A49" s="466"/>
      <c r="B49" s="466"/>
      <c r="C49" s="466"/>
      <c r="D49" s="466"/>
      <c r="E49" s="466"/>
    </row>
    <row r="50" spans="1:5" x14ac:dyDescent="0.2">
      <c r="A50" s="466"/>
      <c r="B50" s="466"/>
      <c r="C50" s="466"/>
      <c r="D50" s="466"/>
      <c r="E50" s="466"/>
    </row>
    <row r="51" spans="1:5"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row r="59" spans="1:5" x14ac:dyDescent="0.2">
      <c r="A59" s="466"/>
      <c r="B59" s="466"/>
      <c r="C59" s="466"/>
      <c r="D59" s="466"/>
      <c r="E59" s="466"/>
    </row>
    <row r="60" spans="1:5" x14ac:dyDescent="0.2">
      <c r="A60" s="466"/>
      <c r="B60" s="466"/>
      <c r="C60" s="466"/>
      <c r="D60" s="466"/>
      <c r="E60" s="466"/>
    </row>
    <row r="61" spans="1:5" x14ac:dyDescent="0.2">
      <c r="A61" s="466"/>
      <c r="B61" s="466"/>
      <c r="C61" s="466"/>
      <c r="D61" s="466"/>
      <c r="E61" s="466"/>
    </row>
    <row r="62" spans="1:5" x14ac:dyDescent="0.2">
      <c r="A62" s="466"/>
      <c r="B62" s="466"/>
      <c r="C62" s="466"/>
      <c r="D62" s="466"/>
      <c r="E62" s="466"/>
    </row>
    <row r="63" spans="1:5" x14ac:dyDescent="0.2">
      <c r="A63" s="466"/>
      <c r="B63" s="466"/>
      <c r="C63" s="466"/>
      <c r="D63" s="466"/>
      <c r="E63" s="466"/>
    </row>
    <row r="64" spans="1:5" x14ac:dyDescent="0.2">
      <c r="A64" s="466"/>
      <c r="B64" s="466"/>
      <c r="C64" s="466"/>
      <c r="D64" s="466"/>
      <c r="E64" s="466"/>
    </row>
    <row r="65" spans="1:5" x14ac:dyDescent="0.2">
      <c r="A65" s="466"/>
      <c r="B65" s="466"/>
      <c r="C65" s="466"/>
      <c r="D65" s="466"/>
      <c r="E65" s="466"/>
    </row>
    <row r="66" spans="1:5" x14ac:dyDescent="0.2">
      <c r="A66" s="466"/>
      <c r="B66" s="466"/>
      <c r="C66" s="466"/>
      <c r="D66" s="466"/>
      <c r="E66" s="466"/>
    </row>
    <row r="67" spans="1:5" x14ac:dyDescent="0.2">
      <c r="A67" s="466"/>
      <c r="B67" s="466"/>
      <c r="C67" s="466"/>
      <c r="D67" s="466"/>
      <c r="E67" s="466"/>
    </row>
    <row r="68" spans="1:5" x14ac:dyDescent="0.2">
      <c r="A68" s="466"/>
      <c r="B68" s="466"/>
      <c r="C68" s="466"/>
      <c r="D68" s="466"/>
      <c r="E68" s="466"/>
    </row>
    <row r="69" spans="1:5" x14ac:dyDescent="0.2">
      <c r="A69" s="466"/>
      <c r="B69" s="466"/>
      <c r="C69" s="466"/>
      <c r="D69" s="466"/>
      <c r="E69" s="466"/>
    </row>
    <row r="70" spans="1:5" x14ac:dyDescent="0.2">
      <c r="A70" s="466"/>
      <c r="B70" s="466"/>
      <c r="C70" s="466"/>
      <c r="D70" s="466"/>
      <c r="E70" s="466"/>
    </row>
    <row r="71" spans="1:5" x14ac:dyDescent="0.2">
      <c r="A71" s="466"/>
      <c r="B71" s="466"/>
      <c r="C71" s="466"/>
      <c r="D71" s="466"/>
      <c r="E71" s="466"/>
    </row>
    <row r="72" spans="1:5" x14ac:dyDescent="0.2">
      <c r="A72" s="466"/>
      <c r="B72" s="466"/>
      <c r="C72" s="466"/>
      <c r="D72" s="466"/>
      <c r="E72" s="466"/>
    </row>
    <row r="73" spans="1:5" x14ac:dyDescent="0.2">
      <c r="A73" s="466"/>
      <c r="B73" s="466"/>
      <c r="C73" s="466"/>
      <c r="D73" s="466"/>
      <c r="E73" s="466"/>
    </row>
    <row r="74" spans="1:5" x14ac:dyDescent="0.2">
      <c r="A74" s="466"/>
      <c r="B74" s="466"/>
      <c r="C74" s="466"/>
      <c r="D74" s="466"/>
      <c r="E74" s="466"/>
    </row>
    <row r="75" spans="1:5" x14ac:dyDescent="0.2">
      <c r="A75" s="466"/>
      <c r="B75" s="466"/>
      <c r="C75" s="466"/>
      <c r="D75" s="466"/>
      <c r="E75" s="466"/>
    </row>
    <row r="76" spans="1:5" x14ac:dyDescent="0.2">
      <c r="A76" s="466"/>
      <c r="B76" s="466"/>
      <c r="C76" s="466"/>
      <c r="D76" s="466"/>
      <c r="E76" s="466"/>
    </row>
    <row r="77" spans="1:5" x14ac:dyDescent="0.2">
      <c r="A77" s="466"/>
      <c r="B77" s="466"/>
      <c r="C77" s="466"/>
      <c r="D77" s="466"/>
      <c r="E77" s="466"/>
    </row>
    <row r="78" spans="1:5" x14ac:dyDescent="0.2">
      <c r="A78" s="466"/>
      <c r="B78" s="466"/>
      <c r="C78" s="466"/>
      <c r="D78" s="466"/>
      <c r="E78" s="466"/>
    </row>
    <row r="79" spans="1:5" x14ac:dyDescent="0.2">
      <c r="A79" s="466"/>
      <c r="B79" s="466"/>
      <c r="C79" s="466"/>
      <c r="D79" s="466"/>
      <c r="E79" s="466"/>
    </row>
    <row r="80" spans="1:5" x14ac:dyDescent="0.2">
      <c r="A80" s="466"/>
      <c r="B80" s="466"/>
      <c r="C80" s="466"/>
      <c r="D80" s="466"/>
      <c r="E80" s="466"/>
    </row>
    <row r="81" spans="1:5" x14ac:dyDescent="0.2">
      <c r="A81" s="466"/>
      <c r="B81" s="466"/>
      <c r="C81" s="466"/>
      <c r="D81" s="466"/>
      <c r="E81" s="466"/>
    </row>
    <row r="82" spans="1:5" x14ac:dyDescent="0.2">
      <c r="A82" s="466"/>
      <c r="B82" s="466"/>
      <c r="C82" s="466"/>
      <c r="D82" s="466"/>
      <c r="E82" s="466"/>
    </row>
    <row r="83" spans="1:5" x14ac:dyDescent="0.2">
      <c r="A83" s="466"/>
      <c r="B83" s="466"/>
      <c r="C83" s="466"/>
      <c r="D83" s="466"/>
      <c r="E83" s="466"/>
    </row>
    <row r="84" spans="1:5" x14ac:dyDescent="0.2">
      <c r="A84" s="466"/>
      <c r="B84" s="466"/>
      <c r="C84" s="466"/>
      <c r="D84" s="466"/>
      <c r="E84" s="466"/>
    </row>
    <row r="85" spans="1:5" x14ac:dyDescent="0.2">
      <c r="A85" s="466"/>
      <c r="B85" s="466"/>
      <c r="C85" s="466"/>
      <c r="D85" s="466"/>
      <c r="E85" s="466"/>
    </row>
    <row r="86" spans="1:5" x14ac:dyDescent="0.2">
      <c r="A86" s="466"/>
      <c r="B86" s="466"/>
      <c r="C86" s="466"/>
      <c r="D86" s="466"/>
      <c r="E86" s="466"/>
    </row>
    <row r="87" spans="1:5" x14ac:dyDescent="0.2">
      <c r="A87" s="466"/>
      <c r="B87" s="466"/>
      <c r="C87" s="466"/>
      <c r="D87" s="466"/>
      <c r="E87" s="466"/>
    </row>
    <row r="88" spans="1:5" x14ac:dyDescent="0.2">
      <c r="A88" s="466"/>
      <c r="B88" s="466"/>
      <c r="C88" s="466"/>
      <c r="D88" s="466"/>
      <c r="E88" s="466"/>
    </row>
    <row r="89" spans="1:5" x14ac:dyDescent="0.2">
      <c r="A89" s="466"/>
      <c r="B89" s="466"/>
      <c r="C89" s="466"/>
      <c r="D89" s="466"/>
      <c r="E89" s="466"/>
    </row>
    <row r="90" spans="1:5" x14ac:dyDescent="0.2">
      <c r="A90" s="466"/>
      <c r="B90" s="466"/>
      <c r="C90" s="466"/>
      <c r="D90" s="466"/>
      <c r="E90" s="466"/>
    </row>
    <row r="91" spans="1:5" x14ac:dyDescent="0.2">
      <c r="A91" s="466"/>
      <c r="B91" s="466"/>
      <c r="C91" s="466"/>
      <c r="D91" s="466"/>
      <c r="E91" s="466"/>
    </row>
    <row r="92" spans="1:5" x14ac:dyDescent="0.2">
      <c r="A92" s="466"/>
      <c r="B92" s="466"/>
      <c r="C92" s="466"/>
      <c r="D92" s="466"/>
      <c r="E92" s="466"/>
    </row>
    <row r="93" spans="1:5" x14ac:dyDescent="0.2">
      <c r="A93" s="466"/>
      <c r="B93" s="466"/>
      <c r="C93" s="466"/>
      <c r="D93" s="466"/>
      <c r="E93" s="466"/>
    </row>
    <row r="94" spans="1:5" x14ac:dyDescent="0.2">
      <c r="A94" s="466"/>
      <c r="B94" s="466"/>
      <c r="C94" s="466"/>
      <c r="D94" s="466"/>
      <c r="E94" s="466"/>
    </row>
    <row r="95" spans="1:5" x14ac:dyDescent="0.2">
      <c r="A95" s="466"/>
      <c r="B95" s="466"/>
      <c r="C95" s="466"/>
      <c r="D95" s="466"/>
      <c r="E95" s="466"/>
    </row>
    <row r="96" spans="1:5" x14ac:dyDescent="0.2">
      <c r="A96" s="466"/>
      <c r="B96" s="466"/>
      <c r="C96" s="466"/>
      <c r="D96" s="466"/>
      <c r="E96" s="466"/>
    </row>
    <row r="97" spans="1:5" x14ac:dyDescent="0.2">
      <c r="A97" s="466"/>
      <c r="B97" s="466"/>
      <c r="C97" s="466"/>
      <c r="D97" s="466"/>
      <c r="E97" s="466"/>
    </row>
    <row r="98" spans="1:5" x14ac:dyDescent="0.2">
      <c r="A98" s="466"/>
      <c r="B98" s="466"/>
      <c r="C98" s="466"/>
      <c r="D98" s="466"/>
      <c r="E98" s="466"/>
    </row>
    <row r="99" spans="1:5" x14ac:dyDescent="0.2">
      <c r="A99" s="466"/>
      <c r="B99" s="466"/>
      <c r="C99" s="466"/>
      <c r="D99" s="466"/>
      <c r="E99" s="466"/>
    </row>
    <row r="100" spans="1:5" x14ac:dyDescent="0.2">
      <c r="A100" s="466"/>
      <c r="B100" s="466"/>
      <c r="C100" s="466"/>
      <c r="D100" s="466"/>
      <c r="E100" s="466"/>
    </row>
    <row r="101" spans="1:5" x14ac:dyDescent="0.2">
      <c r="A101" s="466"/>
      <c r="B101" s="466"/>
      <c r="C101" s="466"/>
      <c r="D101" s="466"/>
      <c r="E101" s="466"/>
    </row>
    <row r="102" spans="1:5" x14ac:dyDescent="0.2">
      <c r="A102" s="466"/>
      <c r="B102" s="466"/>
      <c r="C102" s="466"/>
      <c r="D102" s="466"/>
      <c r="E102" s="466"/>
    </row>
    <row r="103" spans="1:5" x14ac:dyDescent="0.2">
      <c r="A103" s="466"/>
      <c r="B103" s="466"/>
      <c r="C103" s="466"/>
      <c r="D103" s="466"/>
      <c r="E103" s="466"/>
    </row>
    <row r="104" spans="1:5" x14ac:dyDescent="0.2">
      <c r="A104" s="466"/>
      <c r="B104" s="466"/>
      <c r="C104" s="466"/>
      <c r="D104" s="466"/>
      <c r="E104" s="466"/>
    </row>
    <row r="105" spans="1:5" x14ac:dyDescent="0.2">
      <c r="A105" s="466"/>
      <c r="B105" s="466"/>
      <c r="C105" s="466"/>
      <c r="D105" s="466"/>
      <c r="E105" s="466"/>
    </row>
    <row r="106" spans="1:5" x14ac:dyDescent="0.2">
      <c r="A106" s="466"/>
      <c r="B106" s="466"/>
      <c r="C106" s="466"/>
      <c r="D106" s="466"/>
      <c r="E106" s="466"/>
    </row>
    <row r="107" spans="1:5" x14ac:dyDescent="0.2">
      <c r="A107" s="466"/>
      <c r="B107" s="466"/>
      <c r="C107" s="466"/>
      <c r="D107" s="466"/>
      <c r="E107" s="466"/>
    </row>
    <row r="108" spans="1:5" x14ac:dyDescent="0.2">
      <c r="A108" s="466"/>
      <c r="B108" s="466"/>
      <c r="C108" s="466"/>
      <c r="D108" s="466"/>
      <c r="E108" s="466"/>
    </row>
    <row r="109" spans="1:5" x14ac:dyDescent="0.2">
      <c r="A109" s="466"/>
      <c r="B109" s="466"/>
      <c r="C109" s="466"/>
      <c r="D109" s="466"/>
      <c r="E109" s="466"/>
    </row>
    <row r="110" spans="1:5" x14ac:dyDescent="0.2">
      <c r="A110" s="466"/>
      <c r="B110" s="466"/>
      <c r="C110" s="466"/>
      <c r="D110" s="466"/>
      <c r="E110" s="466"/>
    </row>
    <row r="111" spans="1:5" x14ac:dyDescent="0.2">
      <c r="A111" s="466"/>
      <c r="B111" s="466"/>
      <c r="C111" s="466"/>
      <c r="D111" s="466"/>
      <c r="E111" s="466"/>
    </row>
    <row r="112" spans="1:5" x14ac:dyDescent="0.2">
      <c r="A112" s="466"/>
      <c r="B112" s="466"/>
      <c r="C112" s="466"/>
      <c r="D112" s="466"/>
      <c r="E112" s="466"/>
    </row>
    <row r="113" spans="1:5" x14ac:dyDescent="0.2">
      <c r="A113" s="466"/>
      <c r="B113" s="466"/>
      <c r="C113" s="466"/>
      <c r="D113" s="466"/>
      <c r="E113" s="466"/>
    </row>
    <row r="114" spans="1:5" x14ac:dyDescent="0.2">
      <c r="A114" s="466"/>
      <c r="B114" s="466"/>
      <c r="C114" s="466"/>
      <c r="D114" s="466"/>
      <c r="E114" s="466"/>
    </row>
    <row r="115" spans="1:5" x14ac:dyDescent="0.2">
      <c r="A115" s="466"/>
      <c r="B115" s="466"/>
      <c r="C115" s="466"/>
      <c r="D115" s="466"/>
      <c r="E115" s="466"/>
    </row>
    <row r="116" spans="1:5" x14ac:dyDescent="0.2">
      <c r="A116" s="466"/>
      <c r="B116" s="466"/>
      <c r="C116" s="466"/>
      <c r="D116" s="466"/>
      <c r="E116" s="466"/>
    </row>
    <row r="117" spans="1:5" x14ac:dyDescent="0.2">
      <c r="A117" s="466"/>
      <c r="B117" s="466"/>
      <c r="C117" s="466"/>
      <c r="D117" s="466"/>
      <c r="E117" s="466"/>
    </row>
    <row r="118" spans="1:5" x14ac:dyDescent="0.2">
      <c r="A118" s="466"/>
      <c r="B118" s="466"/>
      <c r="C118" s="466"/>
      <c r="D118" s="466"/>
      <c r="E118" s="466"/>
    </row>
    <row r="119" spans="1:5" x14ac:dyDescent="0.2">
      <c r="A119" s="466"/>
      <c r="B119" s="466"/>
      <c r="C119" s="466"/>
      <c r="D119" s="466"/>
      <c r="E119" s="466"/>
    </row>
    <row r="120" spans="1:5" x14ac:dyDescent="0.2">
      <c r="A120" s="466"/>
      <c r="B120" s="466"/>
      <c r="C120" s="466"/>
      <c r="D120" s="466"/>
      <c r="E120" s="466"/>
    </row>
    <row r="121" spans="1:5" x14ac:dyDescent="0.2">
      <c r="A121" s="466"/>
      <c r="B121" s="466"/>
      <c r="C121" s="466"/>
      <c r="D121" s="466"/>
      <c r="E121" s="466"/>
    </row>
    <row r="122" spans="1:5" x14ac:dyDescent="0.2">
      <c r="A122" s="466"/>
      <c r="B122" s="466"/>
      <c r="C122" s="466"/>
      <c r="D122" s="466"/>
      <c r="E122" s="466"/>
    </row>
    <row r="123" spans="1:5" x14ac:dyDescent="0.2">
      <c r="A123" s="466"/>
      <c r="B123" s="466"/>
      <c r="C123" s="466"/>
      <c r="D123" s="466"/>
      <c r="E123" s="466"/>
    </row>
    <row r="124" spans="1:5" x14ac:dyDescent="0.2">
      <c r="A124" s="466"/>
      <c r="B124" s="466"/>
      <c r="C124" s="466"/>
      <c r="D124" s="466"/>
      <c r="E124" s="466"/>
    </row>
    <row r="125" spans="1:5" x14ac:dyDescent="0.2">
      <c r="A125" s="466"/>
      <c r="B125" s="466"/>
      <c r="C125" s="466"/>
      <c r="D125" s="466"/>
      <c r="E125" s="466"/>
    </row>
    <row r="126" spans="1:5" x14ac:dyDescent="0.2">
      <c r="A126" s="466"/>
      <c r="B126" s="466"/>
      <c r="C126" s="466"/>
      <c r="D126" s="466"/>
      <c r="E126" s="466"/>
    </row>
    <row r="127" spans="1:5" x14ac:dyDescent="0.2">
      <c r="A127" s="466"/>
      <c r="B127" s="466"/>
      <c r="C127" s="466"/>
      <c r="D127" s="466"/>
      <c r="E127" s="466"/>
    </row>
    <row r="128" spans="1:5" x14ac:dyDescent="0.2">
      <c r="A128" s="466"/>
      <c r="B128" s="466"/>
      <c r="C128" s="466"/>
      <c r="D128" s="466"/>
      <c r="E128" s="466"/>
    </row>
    <row r="129" spans="1:5" x14ac:dyDescent="0.2">
      <c r="A129" s="466"/>
      <c r="B129" s="466"/>
      <c r="C129" s="466"/>
      <c r="D129" s="466"/>
      <c r="E129" s="466"/>
    </row>
    <row r="130" spans="1:5" x14ac:dyDescent="0.2">
      <c r="A130" s="466"/>
      <c r="B130" s="466"/>
      <c r="C130" s="466"/>
      <c r="D130" s="466"/>
      <c r="E130" s="466"/>
    </row>
    <row r="131" spans="1:5" x14ac:dyDescent="0.2">
      <c r="A131" s="466"/>
      <c r="B131" s="466"/>
      <c r="C131" s="466"/>
      <c r="D131" s="466"/>
      <c r="E131" s="466"/>
    </row>
    <row r="132" spans="1:5" x14ac:dyDescent="0.2">
      <c r="A132" s="466"/>
      <c r="B132" s="466"/>
      <c r="C132" s="466"/>
      <c r="D132" s="466"/>
      <c r="E132" s="466"/>
    </row>
    <row r="133" spans="1:5" x14ac:dyDescent="0.2">
      <c r="A133" s="466"/>
      <c r="B133" s="466"/>
      <c r="C133" s="466"/>
      <c r="D133" s="466"/>
      <c r="E133" s="466"/>
    </row>
    <row r="134" spans="1:5" x14ac:dyDescent="0.2">
      <c r="A134" s="466"/>
      <c r="B134" s="466"/>
      <c r="C134" s="466"/>
      <c r="D134" s="466"/>
      <c r="E134" s="466"/>
    </row>
    <row r="135" spans="1:5" x14ac:dyDescent="0.2">
      <c r="A135" s="466"/>
      <c r="B135" s="466"/>
      <c r="C135" s="466"/>
      <c r="D135" s="466"/>
      <c r="E135" s="466"/>
    </row>
    <row r="136" spans="1:5" x14ac:dyDescent="0.2">
      <c r="A136" s="466"/>
      <c r="B136" s="466"/>
      <c r="C136" s="466"/>
      <c r="D136" s="466"/>
      <c r="E136" s="466"/>
    </row>
    <row r="137" spans="1:5" x14ac:dyDescent="0.2">
      <c r="A137" s="466"/>
      <c r="B137" s="466"/>
      <c r="C137" s="466"/>
      <c r="D137" s="466"/>
      <c r="E137" s="466"/>
    </row>
    <row r="138" spans="1:5" x14ac:dyDescent="0.2">
      <c r="A138" s="466"/>
      <c r="B138" s="466"/>
      <c r="C138" s="466"/>
      <c r="D138" s="466"/>
      <c r="E138" s="466"/>
    </row>
    <row r="139" spans="1:5" x14ac:dyDescent="0.2">
      <c r="A139" s="466"/>
      <c r="B139" s="466"/>
      <c r="C139" s="466"/>
      <c r="D139" s="466"/>
      <c r="E139" s="466"/>
    </row>
    <row r="140" spans="1:5" x14ac:dyDescent="0.2">
      <c r="A140" s="466"/>
      <c r="B140" s="466"/>
      <c r="C140" s="466"/>
      <c r="D140" s="466"/>
      <c r="E140" s="466"/>
    </row>
    <row r="141" spans="1:5" x14ac:dyDescent="0.2">
      <c r="A141" s="466"/>
      <c r="B141" s="466"/>
      <c r="C141" s="466"/>
      <c r="D141" s="466"/>
      <c r="E141" s="466"/>
    </row>
    <row r="142" spans="1:5" x14ac:dyDescent="0.2">
      <c r="A142" s="466"/>
      <c r="B142" s="466"/>
      <c r="C142" s="466"/>
      <c r="D142" s="466"/>
      <c r="E142" s="466"/>
    </row>
    <row r="143" spans="1:5" x14ac:dyDescent="0.2">
      <c r="A143" s="466"/>
      <c r="B143" s="466"/>
      <c r="C143" s="466"/>
      <c r="D143" s="466"/>
      <c r="E143" s="466"/>
    </row>
    <row r="144" spans="1:5" x14ac:dyDescent="0.2">
      <c r="A144" s="466"/>
      <c r="B144" s="466"/>
      <c r="C144" s="466"/>
      <c r="D144" s="466"/>
      <c r="E144" s="466"/>
    </row>
    <row r="145" spans="1:5" x14ac:dyDescent="0.2">
      <c r="A145" s="466"/>
      <c r="B145" s="466"/>
      <c r="C145" s="466"/>
      <c r="D145" s="466"/>
      <c r="E145" s="466"/>
    </row>
    <row r="146" spans="1:5" x14ac:dyDescent="0.2">
      <c r="A146" s="466"/>
      <c r="B146" s="466"/>
      <c r="C146" s="466"/>
      <c r="D146" s="466"/>
      <c r="E146" s="466"/>
    </row>
    <row r="147" spans="1:5" x14ac:dyDescent="0.2">
      <c r="A147" s="466"/>
      <c r="B147" s="466"/>
      <c r="C147" s="466"/>
      <c r="D147" s="466"/>
      <c r="E147" s="466"/>
    </row>
    <row r="148" spans="1:5" x14ac:dyDescent="0.2">
      <c r="A148" s="466"/>
      <c r="B148" s="466"/>
      <c r="C148" s="466"/>
      <c r="D148" s="466"/>
      <c r="E148" s="466"/>
    </row>
    <row r="149" spans="1:5" x14ac:dyDescent="0.2">
      <c r="A149" s="466"/>
      <c r="B149" s="466"/>
      <c r="C149" s="466"/>
      <c r="D149" s="466"/>
      <c r="E149" s="466"/>
    </row>
    <row r="150" spans="1:5" x14ac:dyDescent="0.2">
      <c r="A150" s="466"/>
      <c r="B150" s="466"/>
      <c r="C150" s="466"/>
      <c r="D150" s="466"/>
      <c r="E150" s="466"/>
    </row>
    <row r="151" spans="1:5" x14ac:dyDescent="0.2">
      <c r="A151" s="466"/>
      <c r="B151" s="466"/>
      <c r="C151" s="466"/>
      <c r="D151" s="466"/>
      <c r="E151" s="466"/>
    </row>
    <row r="152" spans="1:5" x14ac:dyDescent="0.2">
      <c r="A152" s="466"/>
      <c r="B152" s="466"/>
      <c r="C152" s="466"/>
      <c r="D152" s="466"/>
      <c r="E152" s="466"/>
    </row>
    <row r="153" spans="1:5" x14ac:dyDescent="0.2">
      <c r="A153" s="466"/>
      <c r="B153" s="466"/>
      <c r="C153" s="466"/>
      <c r="D153" s="466"/>
      <c r="E153" s="466"/>
    </row>
    <row r="154" spans="1:5" x14ac:dyDescent="0.2">
      <c r="A154" s="466"/>
      <c r="B154" s="466"/>
      <c r="C154" s="466"/>
      <c r="D154" s="466"/>
      <c r="E154" s="466"/>
    </row>
    <row r="155" spans="1:5" x14ac:dyDescent="0.2">
      <c r="A155" s="466"/>
      <c r="B155" s="466"/>
      <c r="C155" s="466"/>
      <c r="D155" s="466"/>
      <c r="E155" s="466"/>
    </row>
    <row r="156" spans="1:5" x14ac:dyDescent="0.2">
      <c r="A156" s="466"/>
      <c r="B156" s="466"/>
      <c r="C156" s="466"/>
      <c r="D156" s="466"/>
      <c r="E156" s="466"/>
    </row>
    <row r="157" spans="1:5" x14ac:dyDescent="0.2">
      <c r="A157" s="466"/>
      <c r="B157" s="466"/>
      <c r="C157" s="466"/>
      <c r="D157" s="466"/>
      <c r="E157" s="466"/>
    </row>
    <row r="158" spans="1:5" x14ac:dyDescent="0.2">
      <c r="A158" s="466"/>
      <c r="B158" s="466"/>
      <c r="C158" s="466"/>
      <c r="D158" s="466"/>
      <c r="E158" s="466"/>
    </row>
    <row r="159" spans="1:5" x14ac:dyDescent="0.2">
      <c r="A159" s="466"/>
      <c r="B159" s="466"/>
      <c r="C159" s="466"/>
      <c r="D159" s="466"/>
      <c r="E159" s="466"/>
    </row>
    <row r="160" spans="1:5" x14ac:dyDescent="0.2">
      <c r="A160" s="466"/>
      <c r="B160" s="466"/>
      <c r="C160" s="466"/>
      <c r="D160" s="466"/>
      <c r="E160" s="466"/>
    </row>
    <row r="161" spans="1:5" x14ac:dyDescent="0.2">
      <c r="A161" s="466"/>
      <c r="B161" s="466"/>
      <c r="C161" s="466"/>
      <c r="D161" s="466"/>
      <c r="E161" s="466"/>
    </row>
    <row r="162" spans="1:5" x14ac:dyDescent="0.2">
      <c r="A162" s="466"/>
      <c r="B162" s="466"/>
      <c r="C162" s="466"/>
      <c r="D162" s="466"/>
      <c r="E162" s="466"/>
    </row>
    <row r="163" spans="1:5" x14ac:dyDescent="0.2">
      <c r="A163" s="466"/>
      <c r="B163" s="466"/>
      <c r="C163" s="466"/>
      <c r="D163" s="466"/>
      <c r="E163" s="466"/>
    </row>
    <row r="164" spans="1:5" x14ac:dyDescent="0.2">
      <c r="A164" s="466"/>
      <c r="B164" s="466"/>
      <c r="C164" s="466"/>
      <c r="D164" s="466"/>
      <c r="E164" s="466"/>
    </row>
    <row r="165" spans="1:5" x14ac:dyDescent="0.2">
      <c r="A165" s="466"/>
      <c r="B165" s="466"/>
      <c r="C165" s="466"/>
      <c r="D165" s="466"/>
      <c r="E165" s="466"/>
    </row>
    <row r="166" spans="1:5" x14ac:dyDescent="0.2">
      <c r="A166" s="466"/>
      <c r="B166" s="466"/>
      <c r="C166" s="466"/>
      <c r="D166" s="466"/>
      <c r="E166" s="466"/>
    </row>
    <row r="167" spans="1:5" x14ac:dyDescent="0.2">
      <c r="A167" s="466"/>
      <c r="B167" s="466"/>
      <c r="C167" s="466"/>
      <c r="D167" s="466"/>
      <c r="E167" s="466"/>
    </row>
    <row r="168" spans="1:5" x14ac:dyDescent="0.2">
      <c r="A168" s="466"/>
      <c r="B168" s="466"/>
      <c r="C168" s="466"/>
      <c r="D168" s="466"/>
      <c r="E168" s="466"/>
    </row>
    <row r="169" spans="1:5" x14ac:dyDescent="0.2">
      <c r="A169" s="466"/>
      <c r="B169" s="466"/>
      <c r="C169" s="466"/>
      <c r="D169" s="466"/>
      <c r="E169" s="466"/>
    </row>
    <row r="170" spans="1:5" x14ac:dyDescent="0.2">
      <c r="A170" s="466"/>
      <c r="B170" s="466"/>
      <c r="C170" s="466"/>
      <c r="D170" s="466"/>
      <c r="E170" s="466"/>
    </row>
    <row r="171" spans="1:5" x14ac:dyDescent="0.2">
      <c r="A171" s="466"/>
      <c r="B171" s="466"/>
      <c r="C171" s="466"/>
      <c r="D171" s="466"/>
      <c r="E171" s="466"/>
    </row>
    <row r="172" spans="1:5" x14ac:dyDescent="0.2">
      <c r="A172" s="466"/>
      <c r="B172" s="466"/>
      <c r="C172" s="466"/>
      <c r="D172" s="466"/>
      <c r="E172" s="466"/>
    </row>
    <row r="173" spans="1:5" x14ac:dyDescent="0.2">
      <c r="A173" s="466"/>
      <c r="B173" s="466"/>
      <c r="C173" s="466"/>
      <c r="D173" s="466"/>
      <c r="E173" s="466"/>
    </row>
    <row r="174" spans="1:5" x14ac:dyDescent="0.2">
      <c r="A174" s="466"/>
      <c r="B174" s="466"/>
      <c r="C174" s="466"/>
      <c r="D174" s="466"/>
      <c r="E174" s="466"/>
    </row>
    <row r="175" spans="1:5" x14ac:dyDescent="0.2">
      <c r="A175" s="466"/>
      <c r="B175" s="466"/>
      <c r="C175" s="466"/>
      <c r="D175" s="466"/>
      <c r="E175" s="466"/>
    </row>
    <row r="176" spans="1:5" x14ac:dyDescent="0.2">
      <c r="A176" s="466"/>
      <c r="B176" s="466"/>
      <c r="C176" s="466"/>
      <c r="D176" s="466"/>
      <c r="E176" s="466"/>
    </row>
    <row r="177" spans="1:5" x14ac:dyDescent="0.2">
      <c r="A177" s="466"/>
      <c r="B177" s="466"/>
      <c r="C177" s="466"/>
      <c r="D177" s="466"/>
      <c r="E177" s="466"/>
    </row>
    <row r="178" spans="1:5" x14ac:dyDescent="0.2">
      <c r="A178" s="466"/>
      <c r="B178" s="466"/>
      <c r="C178" s="466"/>
      <c r="D178" s="466"/>
      <c r="E178" s="466"/>
    </row>
    <row r="179" spans="1:5" x14ac:dyDescent="0.2">
      <c r="A179" s="466"/>
      <c r="B179" s="466"/>
      <c r="C179" s="466"/>
      <c r="D179" s="466"/>
      <c r="E179" s="466"/>
    </row>
    <row r="180" spans="1:5" x14ac:dyDescent="0.2">
      <c r="A180" s="466"/>
      <c r="B180" s="466"/>
      <c r="C180" s="466"/>
      <c r="D180" s="466"/>
      <c r="E180" s="466"/>
    </row>
    <row r="181" spans="1:5" x14ac:dyDescent="0.2">
      <c r="A181" s="466"/>
      <c r="B181" s="466"/>
      <c r="C181" s="466"/>
      <c r="D181" s="466"/>
      <c r="E181" s="466"/>
    </row>
    <row r="182" spans="1:5" x14ac:dyDescent="0.2">
      <c r="A182" s="466"/>
      <c r="B182" s="466"/>
      <c r="C182" s="466"/>
      <c r="D182" s="466"/>
      <c r="E182" s="466"/>
    </row>
    <row r="183" spans="1:5" x14ac:dyDescent="0.2">
      <c r="A183" s="466"/>
      <c r="B183" s="466"/>
      <c r="C183" s="466"/>
      <c r="D183" s="466"/>
      <c r="E183" s="466"/>
    </row>
    <row r="184" spans="1:5" x14ac:dyDescent="0.2">
      <c r="A184" s="466"/>
      <c r="B184" s="466"/>
      <c r="C184" s="466"/>
      <c r="D184" s="466"/>
      <c r="E184" s="466"/>
    </row>
    <row r="185" spans="1:5" x14ac:dyDescent="0.2">
      <c r="A185" s="466"/>
      <c r="B185" s="466"/>
      <c r="C185" s="466"/>
      <c r="D185" s="466"/>
      <c r="E185" s="466"/>
    </row>
    <row r="186" spans="1:5" x14ac:dyDescent="0.2">
      <c r="A186" s="466"/>
      <c r="B186" s="466"/>
      <c r="C186" s="466"/>
      <c r="D186" s="466"/>
      <c r="E186" s="466"/>
    </row>
    <row r="187" spans="1:5" x14ac:dyDescent="0.2">
      <c r="A187" s="466"/>
      <c r="B187" s="466"/>
      <c r="C187" s="466"/>
      <c r="D187" s="466"/>
      <c r="E187" s="466"/>
    </row>
    <row r="188" spans="1:5" x14ac:dyDescent="0.2">
      <c r="A188" s="466"/>
      <c r="B188" s="466"/>
      <c r="C188" s="466"/>
      <c r="D188" s="466"/>
      <c r="E188" s="466"/>
    </row>
    <row r="189" spans="1:5" x14ac:dyDescent="0.2">
      <c r="A189" s="466"/>
      <c r="B189" s="466"/>
      <c r="C189" s="466"/>
      <c r="D189" s="466"/>
      <c r="E189" s="466"/>
    </row>
    <row r="190" spans="1:5" x14ac:dyDescent="0.2">
      <c r="A190" s="466"/>
      <c r="B190" s="466"/>
      <c r="C190" s="466"/>
      <c r="D190" s="466"/>
      <c r="E190" s="466"/>
    </row>
    <row r="191" spans="1:5" x14ac:dyDescent="0.2">
      <c r="A191" s="466"/>
      <c r="B191" s="466"/>
      <c r="C191" s="466"/>
      <c r="D191" s="466"/>
      <c r="E191" s="466"/>
    </row>
    <row r="192" spans="1:5" x14ac:dyDescent="0.2">
      <c r="A192" s="466"/>
      <c r="B192" s="466"/>
      <c r="C192" s="466"/>
      <c r="D192" s="466"/>
      <c r="E192" s="466"/>
    </row>
    <row r="193" spans="1:5" x14ac:dyDescent="0.2">
      <c r="A193" s="466"/>
      <c r="B193" s="466"/>
      <c r="C193" s="466"/>
      <c r="D193" s="466"/>
      <c r="E193" s="466"/>
    </row>
    <row r="194" spans="1:5" x14ac:dyDescent="0.2">
      <c r="A194" s="466"/>
      <c r="B194" s="466"/>
      <c r="C194" s="466"/>
      <c r="D194" s="466"/>
      <c r="E194" s="466"/>
    </row>
    <row r="195" spans="1:5" x14ac:dyDescent="0.2">
      <c r="A195" s="466"/>
      <c r="B195" s="466"/>
      <c r="C195" s="466"/>
      <c r="D195" s="466"/>
      <c r="E195" s="466"/>
    </row>
    <row r="196" spans="1:5" x14ac:dyDescent="0.2">
      <c r="A196" s="466"/>
      <c r="B196" s="466"/>
      <c r="C196" s="466"/>
      <c r="D196" s="466"/>
      <c r="E196" s="466"/>
    </row>
    <row r="197" spans="1:5" x14ac:dyDescent="0.2">
      <c r="A197" s="466"/>
      <c r="B197" s="466"/>
      <c r="C197" s="466"/>
      <c r="D197" s="466"/>
      <c r="E197" s="466"/>
    </row>
    <row r="198" spans="1:5" x14ac:dyDescent="0.2">
      <c r="A198" s="466"/>
      <c r="B198" s="466"/>
      <c r="C198" s="466"/>
      <c r="D198" s="466"/>
      <c r="E198" s="466"/>
    </row>
    <row r="199" spans="1:5" x14ac:dyDescent="0.2">
      <c r="A199" s="466"/>
      <c r="B199" s="466"/>
      <c r="C199" s="466"/>
      <c r="D199" s="466"/>
      <c r="E199" s="466"/>
    </row>
    <row r="200" spans="1:5" x14ac:dyDescent="0.2">
      <c r="A200" s="466"/>
      <c r="B200" s="466"/>
      <c r="C200" s="466"/>
      <c r="D200" s="466"/>
      <c r="E200" s="466"/>
    </row>
    <row r="201" spans="1:5" x14ac:dyDescent="0.2">
      <c r="A201" s="466"/>
      <c r="B201" s="466"/>
      <c r="C201" s="466"/>
      <c r="D201" s="466"/>
      <c r="E201" s="466"/>
    </row>
    <row r="202" spans="1:5" x14ac:dyDescent="0.2">
      <c r="A202" s="466"/>
      <c r="B202" s="466"/>
      <c r="C202" s="466"/>
      <c r="D202" s="466"/>
      <c r="E202" s="466"/>
    </row>
    <row r="203" spans="1:5" x14ac:dyDescent="0.2">
      <c r="A203" s="466"/>
      <c r="B203" s="466"/>
      <c r="C203" s="466"/>
      <c r="D203" s="466"/>
      <c r="E203" s="466"/>
    </row>
    <row r="204" spans="1:5" x14ac:dyDescent="0.2">
      <c r="A204" s="466"/>
      <c r="B204" s="466"/>
      <c r="C204" s="466"/>
      <c r="D204" s="466"/>
      <c r="E204" s="466"/>
    </row>
    <row r="205" spans="1:5" x14ac:dyDescent="0.2">
      <c r="A205" s="466"/>
      <c r="B205" s="466"/>
      <c r="C205" s="466"/>
      <c r="D205" s="466"/>
      <c r="E205" s="466"/>
    </row>
    <row r="206" spans="1:5" x14ac:dyDescent="0.2">
      <c r="A206" s="466"/>
      <c r="B206" s="466"/>
      <c r="C206" s="466"/>
      <c r="D206" s="466"/>
      <c r="E206" s="466"/>
    </row>
    <row r="207" spans="1:5" x14ac:dyDescent="0.2">
      <c r="A207" s="466"/>
      <c r="B207" s="466"/>
      <c r="C207" s="466"/>
      <c r="D207" s="466"/>
      <c r="E207" s="466"/>
    </row>
    <row r="208" spans="1:5" x14ac:dyDescent="0.2">
      <c r="A208" s="466"/>
      <c r="B208" s="466"/>
      <c r="C208" s="466"/>
      <c r="D208" s="466"/>
      <c r="E208" s="466"/>
    </row>
    <row r="209" spans="1:5" x14ac:dyDescent="0.2">
      <c r="A209" s="466"/>
      <c r="B209" s="466"/>
      <c r="C209" s="466"/>
      <c r="D209" s="466"/>
      <c r="E209" s="466"/>
    </row>
    <row r="210" spans="1:5" x14ac:dyDescent="0.2">
      <c r="A210" s="466"/>
      <c r="B210" s="466"/>
      <c r="C210" s="466"/>
      <c r="D210" s="466"/>
      <c r="E210" s="466"/>
    </row>
    <row r="211" spans="1:5" x14ac:dyDescent="0.2">
      <c r="A211" s="466"/>
      <c r="B211" s="466"/>
      <c r="C211" s="466"/>
      <c r="D211" s="466"/>
      <c r="E211" s="466"/>
    </row>
    <row r="212" spans="1:5" x14ac:dyDescent="0.2">
      <c r="A212" s="466"/>
      <c r="B212" s="466"/>
      <c r="C212" s="466"/>
      <c r="D212" s="466"/>
      <c r="E212" s="466"/>
    </row>
    <row r="213" spans="1:5" x14ac:dyDescent="0.2">
      <c r="A213" s="466"/>
      <c r="B213" s="466"/>
      <c r="C213" s="466"/>
      <c r="D213" s="466"/>
      <c r="E213" s="466"/>
    </row>
    <row r="214" spans="1:5" x14ac:dyDescent="0.2">
      <c r="A214" s="466"/>
      <c r="B214" s="466"/>
      <c r="C214" s="466"/>
      <c r="D214" s="466"/>
      <c r="E214" s="466"/>
    </row>
    <row r="215" spans="1:5" x14ac:dyDescent="0.2">
      <c r="A215" s="466"/>
      <c r="B215" s="466"/>
      <c r="C215" s="466"/>
      <c r="D215" s="466"/>
      <c r="E215" s="466"/>
    </row>
    <row r="216" spans="1:5" x14ac:dyDescent="0.2">
      <c r="A216" s="466"/>
      <c r="B216" s="466"/>
      <c r="C216" s="466"/>
      <c r="D216" s="466"/>
      <c r="E216" s="466"/>
    </row>
    <row r="217" spans="1:5" x14ac:dyDescent="0.2">
      <c r="A217" s="466"/>
      <c r="B217" s="466"/>
      <c r="C217" s="466"/>
      <c r="D217" s="466"/>
      <c r="E217" s="466"/>
    </row>
    <row r="218" spans="1:5" x14ac:dyDescent="0.2">
      <c r="A218" s="466"/>
      <c r="B218" s="466"/>
      <c r="C218" s="466"/>
      <c r="D218" s="466"/>
      <c r="E218" s="466"/>
    </row>
    <row r="219" spans="1:5" x14ac:dyDescent="0.2">
      <c r="A219" s="466"/>
      <c r="B219" s="466"/>
      <c r="C219" s="466"/>
      <c r="D219" s="466"/>
      <c r="E219" s="466"/>
    </row>
    <row r="220" spans="1:5" x14ac:dyDescent="0.2">
      <c r="A220" s="466"/>
      <c r="B220" s="466"/>
      <c r="C220" s="466"/>
      <c r="D220" s="466"/>
      <c r="E220" s="466"/>
    </row>
    <row r="221" spans="1:5" x14ac:dyDescent="0.2">
      <c r="A221" s="466"/>
      <c r="B221" s="466"/>
      <c r="C221" s="466"/>
      <c r="D221" s="466"/>
      <c r="E221" s="466"/>
    </row>
    <row r="222" spans="1:5" x14ac:dyDescent="0.2">
      <c r="A222" s="466"/>
      <c r="B222" s="466"/>
      <c r="C222" s="466"/>
      <c r="D222" s="466"/>
      <c r="E222" s="466"/>
    </row>
    <row r="223" spans="1:5" x14ac:dyDescent="0.2">
      <c r="A223" s="466"/>
      <c r="B223" s="466"/>
      <c r="C223" s="466"/>
      <c r="D223" s="466"/>
      <c r="E223" s="466"/>
    </row>
    <row r="224" spans="1:5" x14ac:dyDescent="0.2">
      <c r="A224" s="466"/>
      <c r="B224" s="466"/>
      <c r="C224" s="466"/>
      <c r="D224" s="466"/>
      <c r="E224" s="466"/>
    </row>
    <row r="225" spans="1:5" x14ac:dyDescent="0.2">
      <c r="A225" s="466"/>
      <c r="B225" s="466"/>
      <c r="C225" s="466"/>
      <c r="D225" s="466"/>
      <c r="E225" s="466"/>
    </row>
    <row r="226" spans="1:5" x14ac:dyDescent="0.2">
      <c r="A226" s="466"/>
      <c r="B226" s="466"/>
      <c r="C226" s="466"/>
      <c r="D226" s="466"/>
      <c r="E226" s="466"/>
    </row>
    <row r="227" spans="1:5" x14ac:dyDescent="0.2">
      <c r="A227" s="466"/>
      <c r="B227" s="466"/>
      <c r="C227" s="466"/>
      <c r="D227" s="466"/>
      <c r="E227" s="466"/>
    </row>
    <row r="228" spans="1:5" x14ac:dyDescent="0.2">
      <c r="A228" s="466"/>
      <c r="B228" s="466"/>
      <c r="C228" s="466"/>
      <c r="D228" s="466"/>
      <c r="E228" s="466"/>
    </row>
    <row r="229" spans="1:5" x14ac:dyDescent="0.2">
      <c r="A229" s="466"/>
      <c r="B229" s="466"/>
      <c r="C229" s="466"/>
      <c r="D229" s="466"/>
      <c r="E229" s="466"/>
    </row>
    <row r="230" spans="1:5" x14ac:dyDescent="0.2">
      <c r="A230" s="466"/>
      <c r="B230" s="466"/>
      <c r="C230" s="466"/>
      <c r="D230" s="466"/>
      <c r="E230" s="466"/>
    </row>
    <row r="231" spans="1:5" x14ac:dyDescent="0.2">
      <c r="A231" s="466"/>
      <c r="B231" s="466"/>
      <c r="C231" s="466"/>
      <c r="D231" s="466"/>
      <c r="E231" s="466"/>
    </row>
    <row r="232" spans="1:5" x14ac:dyDescent="0.2">
      <c r="A232" s="466"/>
      <c r="B232" s="466"/>
      <c r="C232" s="466"/>
      <c r="D232" s="466"/>
      <c r="E232" s="466"/>
    </row>
    <row r="233" spans="1:5" x14ac:dyDescent="0.2">
      <c r="A233" s="466"/>
      <c r="B233" s="466"/>
      <c r="C233" s="466"/>
      <c r="D233" s="466"/>
      <c r="E233" s="466"/>
    </row>
    <row r="234" spans="1:5" x14ac:dyDescent="0.2">
      <c r="A234" s="466"/>
      <c r="B234" s="466"/>
      <c r="C234" s="466"/>
      <c r="D234" s="466"/>
      <c r="E234" s="466"/>
    </row>
    <row r="235" spans="1:5" x14ac:dyDescent="0.2">
      <c r="A235" s="466"/>
      <c r="B235" s="466"/>
      <c r="C235" s="466"/>
      <c r="D235" s="466"/>
      <c r="E235" s="466"/>
    </row>
    <row r="236" spans="1:5" x14ac:dyDescent="0.2">
      <c r="A236" s="466"/>
      <c r="B236" s="466"/>
      <c r="C236" s="466"/>
      <c r="D236" s="466"/>
      <c r="E236" s="466"/>
    </row>
    <row r="237" spans="1:5" x14ac:dyDescent="0.2">
      <c r="A237" s="466"/>
      <c r="B237" s="466"/>
      <c r="C237" s="466"/>
      <c r="D237" s="466"/>
      <c r="E237" s="466"/>
    </row>
    <row r="238" spans="1:5" x14ac:dyDescent="0.2">
      <c r="A238" s="466"/>
      <c r="B238" s="466"/>
      <c r="C238" s="466"/>
      <c r="D238" s="466"/>
      <c r="E238" s="466"/>
    </row>
    <row r="239" spans="1:5" x14ac:dyDescent="0.2">
      <c r="A239" s="466"/>
      <c r="B239" s="466"/>
      <c r="C239" s="466"/>
      <c r="D239" s="466"/>
      <c r="E239" s="466"/>
    </row>
    <row r="240" spans="1:5" x14ac:dyDescent="0.2">
      <c r="A240" s="466"/>
      <c r="B240" s="466"/>
      <c r="C240" s="466"/>
      <c r="D240" s="466"/>
      <c r="E240" s="466"/>
    </row>
    <row r="241" spans="1:5" x14ac:dyDescent="0.2">
      <c r="A241" s="466"/>
      <c r="B241" s="466"/>
      <c r="C241" s="466"/>
      <c r="D241" s="466"/>
      <c r="E241" s="466"/>
    </row>
    <row r="242" spans="1:5" x14ac:dyDescent="0.2">
      <c r="A242" s="466"/>
      <c r="B242" s="466"/>
      <c r="C242" s="466"/>
      <c r="D242" s="466"/>
      <c r="E242" s="466"/>
    </row>
    <row r="243" spans="1:5" x14ac:dyDescent="0.2">
      <c r="A243" s="466"/>
      <c r="B243" s="466"/>
      <c r="C243" s="466"/>
      <c r="D243" s="466"/>
      <c r="E243" s="466"/>
    </row>
    <row r="244" spans="1:5" x14ac:dyDescent="0.2">
      <c r="A244" s="466"/>
      <c r="B244" s="466"/>
      <c r="C244" s="466"/>
      <c r="D244" s="466"/>
      <c r="E244" s="466"/>
    </row>
    <row r="245" spans="1:5" x14ac:dyDescent="0.2">
      <c r="A245" s="466"/>
      <c r="B245" s="466"/>
      <c r="C245" s="466"/>
      <c r="D245" s="466"/>
      <c r="E245" s="466"/>
    </row>
    <row r="246" spans="1:5" x14ac:dyDescent="0.2">
      <c r="A246" s="466"/>
      <c r="B246" s="466"/>
      <c r="C246" s="466"/>
      <c r="D246" s="466"/>
      <c r="E246" s="466"/>
    </row>
    <row r="247" spans="1:5" x14ac:dyDescent="0.2">
      <c r="A247" s="466"/>
      <c r="B247" s="466"/>
      <c r="C247" s="466"/>
      <c r="D247" s="466"/>
      <c r="E247" s="466"/>
    </row>
    <row r="248" spans="1:5" x14ac:dyDescent="0.2">
      <c r="A248" s="466"/>
      <c r="B248" s="466"/>
      <c r="C248" s="466"/>
      <c r="D248" s="466"/>
      <c r="E248" s="466"/>
    </row>
    <row r="249" spans="1:5" x14ac:dyDescent="0.2">
      <c r="A249" s="466"/>
      <c r="B249" s="466"/>
      <c r="C249" s="466"/>
      <c r="D249" s="466"/>
      <c r="E249" s="466"/>
    </row>
    <row r="250" spans="1:5" x14ac:dyDescent="0.2">
      <c r="A250" s="466"/>
      <c r="B250" s="466"/>
      <c r="C250" s="466"/>
      <c r="D250" s="466"/>
      <c r="E250" s="466"/>
    </row>
    <row r="251" spans="1:5" x14ac:dyDescent="0.2">
      <c r="A251" s="466"/>
      <c r="B251" s="466"/>
      <c r="C251" s="466"/>
      <c r="D251" s="466"/>
      <c r="E251" s="466"/>
    </row>
    <row r="252" spans="1:5" x14ac:dyDescent="0.2">
      <c r="A252" s="466"/>
      <c r="B252" s="466"/>
      <c r="C252" s="466"/>
      <c r="D252" s="466"/>
      <c r="E252" s="466"/>
    </row>
    <row r="253" spans="1:5" x14ac:dyDescent="0.2">
      <c r="A253" s="466"/>
      <c r="B253" s="466"/>
      <c r="C253" s="466"/>
      <c r="D253" s="466"/>
      <c r="E253" s="466"/>
    </row>
    <row r="254" spans="1:5" x14ac:dyDescent="0.2">
      <c r="A254" s="466"/>
      <c r="B254" s="466"/>
      <c r="C254" s="466"/>
      <c r="D254" s="466"/>
      <c r="E254" s="466"/>
    </row>
    <row r="255" spans="1:5" x14ac:dyDescent="0.2">
      <c r="A255" s="466"/>
      <c r="B255" s="466"/>
      <c r="C255" s="466"/>
      <c r="D255" s="466"/>
      <c r="E255" s="466"/>
    </row>
    <row r="256" spans="1:5" x14ac:dyDescent="0.2">
      <c r="A256" s="466"/>
      <c r="B256" s="466"/>
      <c r="C256" s="466"/>
      <c r="D256" s="466"/>
      <c r="E256" s="466"/>
    </row>
    <row r="257" spans="1:5" x14ac:dyDescent="0.2">
      <c r="A257" s="466"/>
      <c r="B257" s="466"/>
      <c r="C257" s="466"/>
      <c r="D257" s="466"/>
      <c r="E257" s="466"/>
    </row>
    <row r="258" spans="1:5" x14ac:dyDescent="0.2">
      <c r="A258" s="466"/>
      <c r="B258" s="466"/>
      <c r="C258" s="466"/>
      <c r="D258" s="466"/>
      <c r="E258" s="466"/>
    </row>
    <row r="259" spans="1:5" x14ac:dyDescent="0.2">
      <c r="A259" s="466"/>
      <c r="B259" s="466"/>
      <c r="C259" s="466"/>
      <c r="D259" s="466"/>
      <c r="E259" s="466"/>
    </row>
    <row r="260" spans="1:5" x14ac:dyDescent="0.2">
      <c r="A260" s="466"/>
      <c r="B260" s="466"/>
      <c r="C260" s="466"/>
      <c r="D260" s="466"/>
      <c r="E260" s="466"/>
    </row>
    <row r="261" spans="1:5" x14ac:dyDescent="0.2">
      <c r="A261" s="466"/>
      <c r="B261" s="466"/>
      <c r="C261" s="466"/>
      <c r="D261" s="466"/>
      <c r="E261" s="466"/>
    </row>
    <row r="262" spans="1:5" x14ac:dyDescent="0.2">
      <c r="A262" s="466"/>
      <c r="B262" s="466"/>
      <c r="C262" s="466"/>
      <c r="D262" s="466"/>
      <c r="E262" s="466"/>
    </row>
    <row r="263" spans="1:5" x14ac:dyDescent="0.2">
      <c r="A263" s="466"/>
      <c r="B263" s="466"/>
      <c r="C263" s="466"/>
      <c r="D263" s="466"/>
      <c r="E263" s="466"/>
    </row>
    <row r="264" spans="1:5" x14ac:dyDescent="0.2">
      <c r="A264" s="466"/>
      <c r="B264" s="466"/>
      <c r="C264" s="466"/>
      <c r="D264" s="466"/>
      <c r="E264" s="466"/>
    </row>
    <row r="265" spans="1:5" x14ac:dyDescent="0.2">
      <c r="A265" s="466"/>
      <c r="B265" s="466"/>
      <c r="C265" s="466"/>
      <c r="D265" s="466"/>
      <c r="E265" s="466"/>
    </row>
    <row r="266" spans="1:5" x14ac:dyDescent="0.2">
      <c r="A266" s="466"/>
      <c r="B266" s="466"/>
      <c r="C266" s="466"/>
      <c r="D266" s="466"/>
      <c r="E266" s="466"/>
    </row>
    <row r="267" spans="1:5" x14ac:dyDescent="0.2">
      <c r="A267" s="466"/>
      <c r="B267" s="466"/>
      <c r="C267" s="466"/>
      <c r="D267" s="466"/>
      <c r="E267" s="466"/>
    </row>
    <row r="268" spans="1:5" x14ac:dyDescent="0.2">
      <c r="A268" s="466"/>
      <c r="B268" s="466"/>
      <c r="C268" s="466"/>
      <c r="D268" s="466"/>
      <c r="E268" s="466"/>
    </row>
    <row r="269" spans="1:5" x14ac:dyDescent="0.2">
      <c r="A269" s="466"/>
      <c r="B269" s="466"/>
      <c r="C269" s="466"/>
      <c r="D269" s="466"/>
      <c r="E269" s="466"/>
    </row>
    <row r="270" spans="1:5" x14ac:dyDescent="0.2">
      <c r="A270" s="466"/>
      <c r="B270" s="466"/>
      <c r="C270" s="466"/>
      <c r="D270" s="466"/>
      <c r="E270" s="466"/>
    </row>
    <row r="271" spans="1:5" x14ac:dyDescent="0.2">
      <c r="A271" s="466"/>
      <c r="B271" s="466"/>
      <c r="C271" s="466"/>
      <c r="D271" s="466"/>
      <c r="E271" s="466"/>
    </row>
    <row r="272" spans="1:5" x14ac:dyDescent="0.2">
      <c r="A272" s="466"/>
      <c r="B272" s="466"/>
      <c r="C272" s="466"/>
      <c r="D272" s="466"/>
      <c r="E272" s="466"/>
    </row>
    <row r="273" spans="1:5" x14ac:dyDescent="0.2">
      <c r="A273" s="466"/>
      <c r="B273" s="466"/>
      <c r="C273" s="466"/>
      <c r="D273" s="466"/>
      <c r="E273" s="466"/>
    </row>
    <row r="274" spans="1:5" x14ac:dyDescent="0.2">
      <c r="A274" s="466"/>
      <c r="B274" s="466"/>
      <c r="C274" s="466"/>
      <c r="D274" s="466"/>
      <c r="E274" s="466"/>
    </row>
    <row r="275" spans="1:5" x14ac:dyDescent="0.2">
      <c r="A275" s="466"/>
      <c r="B275" s="466"/>
      <c r="C275" s="466"/>
      <c r="D275" s="466"/>
      <c r="E275" s="466"/>
    </row>
    <row r="276" spans="1:5" x14ac:dyDescent="0.2">
      <c r="A276" s="466"/>
      <c r="B276" s="466"/>
      <c r="C276" s="466"/>
      <c r="D276" s="466"/>
      <c r="E276" s="466"/>
    </row>
    <row r="277" spans="1:5" x14ac:dyDescent="0.2">
      <c r="A277" s="466"/>
      <c r="B277" s="466"/>
      <c r="C277" s="466"/>
      <c r="D277" s="466"/>
      <c r="E277" s="466"/>
    </row>
    <row r="278" spans="1:5" x14ac:dyDescent="0.2">
      <c r="A278" s="466"/>
      <c r="B278" s="466"/>
      <c r="C278" s="466"/>
      <c r="D278" s="466"/>
      <c r="E278" s="466"/>
    </row>
    <row r="279" spans="1:5" x14ac:dyDescent="0.2">
      <c r="A279" s="466"/>
      <c r="B279" s="466"/>
      <c r="C279" s="466"/>
      <c r="D279" s="466"/>
      <c r="E279" s="466"/>
    </row>
    <row r="280" spans="1:5" x14ac:dyDescent="0.2">
      <c r="A280" s="466"/>
      <c r="B280" s="466"/>
      <c r="C280" s="466"/>
      <c r="D280" s="466"/>
      <c r="E280" s="466"/>
    </row>
    <row r="281" spans="1:5" x14ac:dyDescent="0.2">
      <c r="A281" s="466"/>
      <c r="B281" s="466"/>
      <c r="C281" s="466"/>
      <c r="D281" s="466"/>
      <c r="E281" s="466"/>
    </row>
    <row r="282" spans="1:5" x14ac:dyDescent="0.2">
      <c r="A282" s="466"/>
      <c r="B282" s="466"/>
      <c r="C282" s="466"/>
      <c r="D282" s="466"/>
      <c r="E282" s="466"/>
    </row>
    <row r="283" spans="1:5" x14ac:dyDescent="0.2">
      <c r="A283" s="466"/>
      <c r="B283" s="466"/>
      <c r="C283" s="466"/>
      <c r="D283" s="466"/>
      <c r="E283" s="466"/>
    </row>
    <row r="284" spans="1:5" x14ac:dyDescent="0.2">
      <c r="A284" s="466"/>
      <c r="B284" s="466"/>
      <c r="C284" s="466"/>
      <c r="D284" s="466"/>
      <c r="E284" s="466"/>
    </row>
    <row r="285" spans="1:5" x14ac:dyDescent="0.2">
      <c r="A285" s="466"/>
      <c r="B285" s="466"/>
      <c r="C285" s="466"/>
      <c r="D285" s="466"/>
      <c r="E285" s="466"/>
    </row>
    <row r="286" spans="1:5" x14ac:dyDescent="0.2">
      <c r="A286" s="466"/>
      <c r="B286" s="466"/>
      <c r="C286" s="466"/>
      <c r="D286" s="466"/>
      <c r="E286" s="466"/>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4" customWidth="1"/>
    <col min="2" max="4" width="13.75" style="453" customWidth="1"/>
    <col min="5" max="7" width="13.75" style="488" customWidth="1"/>
    <col min="8" max="8" width="13.75" style="476" customWidth="1"/>
    <col min="9" max="14" width="13.75" style="488" customWidth="1"/>
    <col min="15" max="16384" width="11" style="453"/>
  </cols>
  <sheetData>
    <row r="1" spans="1:14" s="475" customFormat="1" ht="15" customHeight="1" x14ac:dyDescent="0.2">
      <c r="E1" s="476"/>
      <c r="F1" s="476"/>
      <c r="G1" s="476"/>
      <c r="H1" s="476"/>
      <c r="I1" s="476"/>
      <c r="J1" s="476"/>
      <c r="K1" s="476"/>
      <c r="L1" s="476"/>
      <c r="M1" s="476"/>
      <c r="N1" s="476"/>
    </row>
    <row r="2" spans="1:14" s="475" customFormat="1" ht="15" customHeight="1" x14ac:dyDescent="0.2">
      <c r="A2" s="477" t="s">
        <v>65</v>
      </c>
      <c r="E2" s="476"/>
      <c r="F2" s="476"/>
      <c r="G2" s="476"/>
      <c r="H2" s="476"/>
      <c r="I2" s="476"/>
      <c r="J2" s="476"/>
      <c r="K2" s="476"/>
      <c r="L2" s="476"/>
      <c r="M2" s="476"/>
      <c r="N2" s="476"/>
    </row>
    <row r="3" spans="1:14" s="475" customFormat="1" ht="15" customHeight="1" x14ac:dyDescent="0.2">
      <c r="E3" s="476"/>
      <c r="F3" s="476"/>
      <c r="G3" s="476"/>
      <c r="H3" s="476"/>
      <c r="I3" s="476"/>
      <c r="J3" s="476"/>
      <c r="K3" s="476"/>
      <c r="L3" s="476"/>
      <c r="M3" s="476"/>
      <c r="N3" s="476"/>
    </row>
    <row r="4" spans="1:14" s="475" customFormat="1" ht="15" customHeight="1" x14ac:dyDescent="0.2">
      <c r="B4" s="678" t="s">
        <v>436</v>
      </c>
      <c r="C4" s="678"/>
      <c r="D4" s="678" t="s">
        <v>437</v>
      </c>
      <c r="E4" s="678"/>
      <c r="F4" s="672" t="s">
        <v>438</v>
      </c>
      <c r="G4" s="672"/>
      <c r="H4" s="672" t="s">
        <v>439</v>
      </c>
      <c r="I4" s="672"/>
      <c r="J4" s="672" t="s">
        <v>440</v>
      </c>
      <c r="K4" s="672"/>
      <c r="L4" s="672"/>
      <c r="M4" s="672"/>
      <c r="N4" s="672"/>
    </row>
    <row r="5" spans="1:14" s="475" customFormat="1" ht="15" customHeight="1" x14ac:dyDescent="0.2">
      <c r="B5" s="475" t="s">
        <v>441</v>
      </c>
      <c r="C5" s="475" t="s">
        <v>442</v>
      </c>
      <c r="D5" s="475" t="s">
        <v>441</v>
      </c>
      <c r="E5" s="475" t="s">
        <v>442</v>
      </c>
      <c r="F5" s="475" t="s">
        <v>441</v>
      </c>
      <c r="G5" s="475" t="s">
        <v>442</v>
      </c>
      <c r="H5" s="475" t="s">
        <v>441</v>
      </c>
      <c r="I5" s="475" t="s">
        <v>442</v>
      </c>
      <c r="J5" s="476" t="s">
        <v>443</v>
      </c>
      <c r="K5" s="476" t="s">
        <v>444</v>
      </c>
      <c r="L5" s="476" t="s">
        <v>445</v>
      </c>
      <c r="M5" s="476" t="s">
        <v>446</v>
      </c>
      <c r="N5" s="476" t="s">
        <v>447</v>
      </c>
    </row>
    <row r="6" spans="1:14" s="475" customFormat="1" ht="15" customHeight="1" x14ac:dyDescent="0.2">
      <c r="A6" s="478" t="s">
        <v>448</v>
      </c>
      <c r="B6" s="479">
        <f>'Tabelle 2.3'!J11</f>
        <v>0.53737429588416219</v>
      </c>
      <c r="C6" s="480">
        <f>'Tabelle 3.3'!J11</f>
        <v>-2.2311744654477845</v>
      </c>
      <c r="D6" s="481">
        <f t="shared" ref="D6:E9" si="0">IF(OR(AND(B6&gt;=-50,B6&lt;=50),ISNUMBER(B6)=FALSE),B6,"")</f>
        <v>0.53737429588416219</v>
      </c>
      <c r="E6" s="481">
        <f t="shared" si="0"/>
        <v>-2.2311744654477845</v>
      </c>
      <c r="F6" s="476" t="str">
        <f t="shared" ref="F6:G9" si="1">IF(ISNUMBER(B6)=FALSE,"",IF(B6&lt;-50,"&lt; -50",IF(B6&gt;50,"&gt; 50","")))</f>
        <v/>
      </c>
      <c r="G6" s="476" t="str">
        <f t="shared" si="1"/>
        <v/>
      </c>
      <c r="H6" s="482" t="str">
        <f t="shared" ref="H6:I9" si="2">IF(B6&lt;-50,0.75,IF(B6&gt;50,-0.75,""))</f>
        <v/>
      </c>
      <c r="I6" s="482" t="str">
        <f t="shared" si="2"/>
        <v/>
      </c>
      <c r="J6" s="476" t="e">
        <f>IF(OR(B6&lt;-50,B6&gt;50),N6,#N/A)</f>
        <v>#N/A</v>
      </c>
      <c r="K6" s="476" t="e">
        <f>IF(B6&lt;-50,-45,IF(B6&gt;50,45,#N/A))</f>
        <v>#N/A</v>
      </c>
      <c r="L6" s="476" t="e">
        <f>IF(OR(C6&lt;-50,C6&gt;50),N6,#N/A)</f>
        <v>#N/A</v>
      </c>
      <c r="M6" s="476" t="e">
        <f>IF(C6&lt;-50,-45,IF(C6&gt;50,45,#N/A))</f>
        <v>#N/A</v>
      </c>
      <c r="N6" s="476">
        <v>5</v>
      </c>
    </row>
    <row r="7" spans="1:14" s="475" customFormat="1" ht="15" customHeight="1" x14ac:dyDescent="0.2">
      <c r="A7" s="478" t="s">
        <v>449</v>
      </c>
      <c r="B7" s="479">
        <f>'Tabelle 2.1'!J25</f>
        <v>0.7039980017060905</v>
      </c>
      <c r="C7" s="480">
        <f>'Tabelle 3.1'!J23</f>
        <v>-2.6006845590352197</v>
      </c>
      <c r="D7" s="481">
        <f t="shared" si="0"/>
        <v>0.7039980017060905</v>
      </c>
      <c r="E7" s="481">
        <f>IF(OR(AND(C7&gt;=-50,C7&lt;=50),ISNUMBER(C7)=FALSE),C7,"")</f>
        <v>-2.6006845590352197</v>
      </c>
      <c r="F7" s="476" t="str">
        <f t="shared" si="1"/>
        <v/>
      </c>
      <c r="G7" s="476" t="str">
        <f>IF(ISNUMBER(C7)=FALSE,"",IF(C7&lt;-50,"&lt; -50",IF(C7&gt;50,"&gt; 50","")))</f>
        <v/>
      </c>
      <c r="H7" s="482" t="str">
        <f t="shared" si="2"/>
        <v/>
      </c>
      <c r="I7" s="482" t="str">
        <f>IF(C7&lt;-50,0.75,IF(C7&gt;50,-0.75,""))</f>
        <v/>
      </c>
      <c r="J7" s="476" t="e">
        <f>IF(OR(B7&lt;-50,B7&gt;50),N7,#N/A)</f>
        <v>#N/A</v>
      </c>
      <c r="K7" s="476" t="e">
        <f>IF(B7&lt;-50,-45,IF(B7&gt;50,45,#N/A))</f>
        <v>#N/A</v>
      </c>
      <c r="L7" s="476" t="e">
        <f>IF(OR(C7&lt;-50,C7&gt;50),N7,#N/A)</f>
        <v>#N/A</v>
      </c>
      <c r="M7" s="476" t="e">
        <f>IF(C7&lt;-50,-45,IF(C7&gt;50,45,#N/A))</f>
        <v>#N/A</v>
      </c>
      <c r="N7" s="476">
        <v>15</v>
      </c>
    </row>
    <row r="8" spans="1:14" s="475" customFormat="1" ht="15" customHeight="1" x14ac:dyDescent="0.2">
      <c r="A8" s="478" t="s">
        <v>450</v>
      </c>
      <c r="B8" s="479">
        <f>'Tabelle 2.1'!J38</f>
        <v>0.95490282911153723</v>
      </c>
      <c r="C8" s="480">
        <f>'Tabelle 3.1'!J34</f>
        <v>-3.6279896103654186</v>
      </c>
      <c r="D8" s="481">
        <f t="shared" si="0"/>
        <v>0.95490282911153723</v>
      </c>
      <c r="E8" s="481">
        <f>IF(OR(AND(C8&gt;=-50,C8&lt;=50),ISNUMBER(C8)=FALSE),C8,"")</f>
        <v>-3.6279896103654186</v>
      </c>
      <c r="F8" s="476" t="str">
        <f t="shared" si="1"/>
        <v/>
      </c>
      <c r="G8" s="476" t="str">
        <f>IF(ISNUMBER(C8)=FALSE,"",IF(C8&lt;-50,"&lt; -50",IF(C8&gt;50,"&gt; 50","")))</f>
        <v/>
      </c>
      <c r="H8" s="482" t="str">
        <f t="shared" si="2"/>
        <v/>
      </c>
      <c r="I8" s="482" t="str">
        <f>IF(C8&lt;-50,0.75,IF(C8&gt;50,-0.75,""))</f>
        <v/>
      </c>
      <c r="J8" s="476" t="e">
        <f>IF(OR(B8&lt;-50,B8&gt;50),N8,#N/A)</f>
        <v>#N/A</v>
      </c>
      <c r="K8" s="476" t="e">
        <f>IF(B8&lt;-50,-45,IF(B8&gt;50,45,#N/A))</f>
        <v>#N/A</v>
      </c>
      <c r="L8" s="476" t="e">
        <f>IF(OR(C8&lt;-50,C8&gt;50),N8,#N/A)</f>
        <v>#N/A</v>
      </c>
      <c r="M8" s="476" t="e">
        <f>IF(C8&lt;-50,-45,IF(C8&gt;50,45,#N/A))</f>
        <v>#N/A</v>
      </c>
      <c r="N8" s="476">
        <v>25</v>
      </c>
    </row>
    <row r="9" spans="1:14" s="475" customFormat="1" ht="15" customHeight="1" x14ac:dyDescent="0.2">
      <c r="A9" s="478" t="s">
        <v>451</v>
      </c>
      <c r="B9" s="479">
        <f>'Tabelle 2.1'!J51</f>
        <v>1.0875687030768</v>
      </c>
      <c r="C9" s="480">
        <f>'Tabelle 3.1'!J45</f>
        <v>-2.8655893304673015</v>
      </c>
      <c r="D9" s="481">
        <f t="shared" si="0"/>
        <v>1.0875687030768</v>
      </c>
      <c r="E9" s="481">
        <f t="shared" si="0"/>
        <v>-2.8655893304673015</v>
      </c>
      <c r="F9" s="476" t="str">
        <f t="shared" si="1"/>
        <v/>
      </c>
      <c r="G9" s="476" t="str">
        <f t="shared" si="1"/>
        <v/>
      </c>
      <c r="H9" s="482" t="str">
        <f t="shared" si="2"/>
        <v/>
      </c>
      <c r="I9" s="482" t="str">
        <f t="shared" si="2"/>
        <v/>
      </c>
      <c r="J9" s="476" t="e">
        <f>IF(OR(B9&lt;-50,B9&gt;50),N9,#N/A)</f>
        <v>#N/A</v>
      </c>
      <c r="K9" s="476" t="e">
        <f>IF(B9&lt;-50,-45,IF(B9&gt;50,45,#N/A))</f>
        <v>#N/A</v>
      </c>
      <c r="L9" s="476" t="e">
        <f>IF(OR(C9&lt;-50,C9&gt;50),N9,#N/A)</f>
        <v>#N/A</v>
      </c>
      <c r="M9" s="476" t="e">
        <f>IF(C9&lt;-50,-45,IF(C9&gt;50,45,#N/A))</f>
        <v>#N/A</v>
      </c>
      <c r="N9" s="476">
        <v>35</v>
      </c>
    </row>
    <row r="10" spans="1:14" s="475" customFormat="1" ht="15" customHeight="1" x14ac:dyDescent="0.2">
      <c r="E10" s="476"/>
      <c r="F10" s="476"/>
      <c r="G10" s="476"/>
      <c r="H10" s="476"/>
      <c r="I10" s="476"/>
      <c r="J10" s="476"/>
      <c r="K10" s="476"/>
      <c r="L10" s="476"/>
      <c r="M10" s="476"/>
      <c r="N10" s="476"/>
    </row>
    <row r="11" spans="1:14" s="475" customFormat="1" ht="15" customHeight="1" x14ac:dyDescent="0.2">
      <c r="E11" s="476"/>
      <c r="F11" s="476"/>
      <c r="G11" s="476"/>
      <c r="H11" s="476"/>
      <c r="I11" s="476"/>
      <c r="J11" s="476"/>
      <c r="K11" s="476"/>
      <c r="L11" s="476"/>
      <c r="M11" s="476"/>
      <c r="N11" s="476"/>
    </row>
    <row r="12" spans="1:14" s="475" customFormat="1" ht="15" customHeight="1" x14ac:dyDescent="0.2">
      <c r="A12" s="679" t="s">
        <v>452</v>
      </c>
      <c r="B12" s="678" t="s">
        <v>436</v>
      </c>
      <c r="C12" s="678"/>
      <c r="D12" s="678" t="s">
        <v>437</v>
      </c>
      <c r="E12" s="678"/>
      <c r="F12" s="672" t="s">
        <v>438</v>
      </c>
      <c r="G12" s="672"/>
      <c r="H12" s="672" t="s">
        <v>439</v>
      </c>
      <c r="I12" s="672"/>
      <c r="J12" s="672" t="s">
        <v>440</v>
      </c>
      <c r="K12" s="672"/>
      <c r="L12" s="672"/>
      <c r="M12" s="672"/>
      <c r="N12" s="672"/>
    </row>
    <row r="13" spans="1:14" s="475" customFormat="1" ht="15" customHeight="1" x14ac:dyDescent="0.2">
      <c r="A13" s="679"/>
      <c r="B13" s="475" t="s">
        <v>441</v>
      </c>
      <c r="C13" s="475" t="s">
        <v>442</v>
      </c>
      <c r="D13" s="475" t="s">
        <v>441</v>
      </c>
      <c r="E13" s="475" t="s">
        <v>442</v>
      </c>
      <c r="F13" s="475" t="s">
        <v>441</v>
      </c>
      <c r="G13" s="475" t="s">
        <v>442</v>
      </c>
      <c r="H13" s="475" t="s">
        <v>441</v>
      </c>
      <c r="I13" s="475" t="s">
        <v>442</v>
      </c>
      <c r="J13" s="476" t="s">
        <v>443</v>
      </c>
      <c r="K13" s="476" t="s">
        <v>444</v>
      </c>
      <c r="L13" s="476" t="s">
        <v>445</v>
      </c>
      <c r="M13" s="476" t="s">
        <v>446</v>
      </c>
      <c r="N13" s="476" t="s">
        <v>447</v>
      </c>
    </row>
    <row r="14" spans="1:14" s="475" customFormat="1" ht="15" customHeight="1" x14ac:dyDescent="0.2">
      <c r="A14" s="475">
        <v>1</v>
      </c>
      <c r="B14" s="479">
        <f>'Tabelle 2.3'!J11</f>
        <v>0.53737429588416219</v>
      </c>
      <c r="C14" s="480">
        <f>'Tabelle 3.3'!J11</f>
        <v>-2.2311744654477845</v>
      </c>
      <c r="D14" s="481">
        <f>IF(OR(AND(B14&gt;=-50,B14&lt;=50),ISNUMBER(B14)=FALSE),B14,"")</f>
        <v>0.53737429588416219</v>
      </c>
      <c r="E14" s="481">
        <f>IF(OR(AND(C14&gt;=-50,C14&lt;=50),ISNUMBER(C14)=FALSE),C14,"")</f>
        <v>-2.2311744654477845</v>
      </c>
      <c r="F14" s="476" t="str">
        <f>IF(ISNUMBER(B14)=FALSE,"",IF(B14&lt;-50,"&lt; -50",IF(B14&gt;50,"&gt; 50","")))</f>
        <v/>
      </c>
      <c r="G14" s="476" t="str">
        <f>IF(ISNUMBER(C14)=FALSE,"",IF(C14&lt;-50,"&lt; -50",IF(C14&gt;50,"&gt; 50","")))</f>
        <v/>
      </c>
      <c r="H14" s="482" t="str">
        <f>IF(B14&lt;-50,0.75,IF(B14&gt;50,-0.75,""))</f>
        <v/>
      </c>
      <c r="I14" s="482" t="str">
        <f>IF(C14&lt;-50,0.75,IF(C14&gt;50,-0.75,""))</f>
        <v/>
      </c>
      <c r="J14" s="476" t="e">
        <f>IF(OR(B14&lt;-50,B14&gt;50),N14,#N/A)</f>
        <v>#N/A</v>
      </c>
      <c r="K14" s="476" t="e">
        <f>IF(B14&lt;-50,-45,IF(B14&gt;50,45,#N/A))</f>
        <v>#N/A</v>
      </c>
      <c r="L14" s="476" t="e">
        <f>IF(OR(C14&lt;-50,C14&gt;50),N14,#N/A)</f>
        <v>#N/A</v>
      </c>
      <c r="M14" s="476" t="e">
        <f>IF(C14&lt;-50,-45,IF(C14&gt;50,45,#N/A))</f>
        <v>#N/A</v>
      </c>
      <c r="N14" s="476">
        <v>5</v>
      </c>
    </row>
    <row r="15" spans="1:14" s="475" customFormat="1" ht="15" customHeight="1" x14ac:dyDescent="0.2">
      <c r="A15" s="475">
        <v>2</v>
      </c>
      <c r="B15" s="479">
        <f>'Tabelle 2.3'!J12</f>
        <v>-4.5643153526970952</v>
      </c>
      <c r="C15" s="480">
        <f>'Tabelle 3.3'!J12</f>
        <v>-0.46082949308755761</v>
      </c>
      <c r="D15" s="481">
        <f t="shared" ref="D15:E45" si="3">IF(OR(AND(B15&gt;=-50,B15&lt;=50),ISNUMBER(B15)=FALSE),B15,"")</f>
        <v>-4.5643153526970952</v>
      </c>
      <c r="E15" s="481">
        <f t="shared" si="3"/>
        <v>-0.46082949308755761</v>
      </c>
      <c r="F15" s="476" t="str">
        <f t="shared" ref="F15:G45" si="4">IF(ISNUMBER(B15)=FALSE,"",IF(B15&lt;-50,"&lt; -50",IF(B15&gt;50,"&gt; 50","")))</f>
        <v/>
      </c>
      <c r="G15" s="476" t="str">
        <f t="shared" si="4"/>
        <v/>
      </c>
      <c r="H15" s="482" t="str">
        <f t="shared" ref="H15:I45" si="5">IF(B15&lt;-50,0.75,IF(B15&gt;50,-0.75,""))</f>
        <v/>
      </c>
      <c r="I15" s="482" t="str">
        <f t="shared" si="5"/>
        <v/>
      </c>
      <c r="J15" s="476" t="e">
        <f t="shared" ref="J15:J45" si="6">IF(OR(B15&lt;-50,B15&gt;50),N15,#N/A)</f>
        <v>#N/A</v>
      </c>
      <c r="K15" s="476" t="e">
        <f t="shared" ref="K15:K45" si="7">IF(B15&lt;-50,-45,IF(B15&gt;50,45,#N/A))</f>
        <v>#N/A</v>
      </c>
      <c r="L15" s="476" t="e">
        <f t="shared" ref="L15:L45" si="8">IF(OR(C15&lt;-50,C15&gt;50),N15,#N/A)</f>
        <v>#N/A</v>
      </c>
      <c r="M15" s="476" t="e">
        <f t="shared" ref="M15:M45" si="9">IF(C15&lt;-50,-45,IF(C15&gt;50,45,#N/A))</f>
        <v>#N/A</v>
      </c>
      <c r="N15" s="476">
        <v>15</v>
      </c>
    </row>
    <row r="16" spans="1:14" s="475" customFormat="1" ht="15" customHeight="1" x14ac:dyDescent="0.2">
      <c r="A16" s="475">
        <v>3</v>
      </c>
      <c r="B16" s="479">
        <f>'Tabelle 2.3'!J13</f>
        <v>3.793626707132018</v>
      </c>
      <c r="C16" s="480">
        <f>'Tabelle 3.3'!J13</f>
        <v>-2.3255813953488373</v>
      </c>
      <c r="D16" s="481">
        <f t="shared" si="3"/>
        <v>3.793626707132018</v>
      </c>
      <c r="E16" s="481">
        <f t="shared" si="3"/>
        <v>-2.3255813953488373</v>
      </c>
      <c r="F16" s="476" t="str">
        <f t="shared" si="4"/>
        <v/>
      </c>
      <c r="G16" s="476" t="str">
        <f t="shared" si="4"/>
        <v/>
      </c>
      <c r="H16" s="482" t="str">
        <f t="shared" si="5"/>
        <v/>
      </c>
      <c r="I16" s="482" t="str">
        <f t="shared" si="5"/>
        <v/>
      </c>
      <c r="J16" s="476" t="e">
        <f t="shared" si="6"/>
        <v>#N/A</v>
      </c>
      <c r="K16" s="476" t="e">
        <f t="shared" si="7"/>
        <v>#N/A</v>
      </c>
      <c r="L16" s="476" t="e">
        <f t="shared" si="8"/>
        <v>#N/A</v>
      </c>
      <c r="M16" s="476" t="e">
        <f t="shared" si="9"/>
        <v>#N/A</v>
      </c>
      <c r="N16" s="476">
        <v>25</v>
      </c>
    </row>
    <row r="17" spans="1:14" s="475" customFormat="1" ht="15" customHeight="1" x14ac:dyDescent="0.2">
      <c r="A17" s="475">
        <v>4</v>
      </c>
      <c r="B17" s="479">
        <f>'Tabelle 2.3'!J14</f>
        <v>-0.80321285140562249</v>
      </c>
      <c r="C17" s="480">
        <f>'Tabelle 3.3'!J14</f>
        <v>-6.8249258160237387</v>
      </c>
      <c r="D17" s="481">
        <f t="shared" si="3"/>
        <v>-0.80321285140562249</v>
      </c>
      <c r="E17" s="481">
        <f t="shared" si="3"/>
        <v>-6.8249258160237387</v>
      </c>
      <c r="F17" s="476" t="str">
        <f t="shared" si="4"/>
        <v/>
      </c>
      <c r="G17" s="476" t="str">
        <f t="shared" si="4"/>
        <v/>
      </c>
      <c r="H17" s="482" t="str">
        <f t="shared" si="5"/>
        <v/>
      </c>
      <c r="I17" s="482" t="str">
        <f t="shared" si="5"/>
        <v/>
      </c>
      <c r="J17" s="476" t="e">
        <f t="shared" si="6"/>
        <v>#N/A</v>
      </c>
      <c r="K17" s="476" t="e">
        <f t="shared" si="7"/>
        <v>#N/A</v>
      </c>
      <c r="L17" s="476" t="e">
        <f t="shared" si="8"/>
        <v>#N/A</v>
      </c>
      <c r="M17" s="476" t="e">
        <f t="shared" si="9"/>
        <v>#N/A</v>
      </c>
      <c r="N17" s="476">
        <v>36</v>
      </c>
    </row>
    <row r="18" spans="1:14" s="475" customFormat="1" ht="15" customHeight="1" x14ac:dyDescent="0.2">
      <c r="A18" s="475">
        <v>5</v>
      </c>
      <c r="B18" s="479">
        <f>'Tabelle 2.3'!J15</f>
        <v>3.5809018567639259</v>
      </c>
      <c r="C18" s="480">
        <f>'Tabelle 3.3'!J15</f>
        <v>-18.681318681318682</v>
      </c>
      <c r="D18" s="481">
        <f t="shared" si="3"/>
        <v>3.5809018567639259</v>
      </c>
      <c r="E18" s="481">
        <f t="shared" si="3"/>
        <v>-18.681318681318682</v>
      </c>
      <c r="F18" s="476" t="str">
        <f t="shared" si="4"/>
        <v/>
      </c>
      <c r="G18" s="476" t="str">
        <f t="shared" si="4"/>
        <v/>
      </c>
      <c r="H18" s="482" t="str">
        <f t="shared" si="5"/>
        <v/>
      </c>
      <c r="I18" s="482" t="str">
        <f t="shared" si="5"/>
        <v/>
      </c>
      <c r="J18" s="476" t="e">
        <f t="shared" si="6"/>
        <v>#N/A</v>
      </c>
      <c r="K18" s="476" t="e">
        <f t="shared" si="7"/>
        <v>#N/A</v>
      </c>
      <c r="L18" s="476" t="e">
        <f t="shared" si="8"/>
        <v>#N/A</v>
      </c>
      <c r="M18" s="476" t="e">
        <f t="shared" si="9"/>
        <v>#N/A</v>
      </c>
      <c r="N18" s="476">
        <v>46</v>
      </c>
    </row>
    <row r="19" spans="1:14" s="475" customFormat="1" ht="15" customHeight="1" x14ac:dyDescent="0.2">
      <c r="A19" s="475">
        <v>6</v>
      </c>
      <c r="B19" s="479">
        <f>'Tabelle 2.3'!J16</f>
        <v>-4.1209762999646271</v>
      </c>
      <c r="C19" s="480">
        <f>'Tabelle 3.3'!J16</f>
        <v>0.92592592592592593</v>
      </c>
      <c r="D19" s="481">
        <f t="shared" si="3"/>
        <v>-4.1209762999646271</v>
      </c>
      <c r="E19" s="481">
        <f t="shared" si="3"/>
        <v>0.92592592592592593</v>
      </c>
      <c r="F19" s="476" t="str">
        <f t="shared" si="4"/>
        <v/>
      </c>
      <c r="G19" s="476" t="str">
        <f t="shared" si="4"/>
        <v/>
      </c>
      <c r="H19" s="482" t="str">
        <f t="shared" si="5"/>
        <v/>
      </c>
      <c r="I19" s="482" t="str">
        <f t="shared" si="5"/>
        <v/>
      </c>
      <c r="J19" s="476" t="e">
        <f t="shared" si="6"/>
        <v>#N/A</v>
      </c>
      <c r="K19" s="476" t="e">
        <f t="shared" si="7"/>
        <v>#N/A</v>
      </c>
      <c r="L19" s="476" t="e">
        <f t="shared" si="8"/>
        <v>#N/A</v>
      </c>
      <c r="M19" s="476" t="e">
        <f t="shared" si="9"/>
        <v>#N/A</v>
      </c>
      <c r="N19" s="476">
        <v>56</v>
      </c>
    </row>
    <row r="20" spans="1:14" s="475" customFormat="1" ht="15" customHeight="1" x14ac:dyDescent="0.2">
      <c r="A20" s="475">
        <v>7</v>
      </c>
      <c r="B20" s="479">
        <f>'Tabelle 2.3'!J17</f>
        <v>2.3647438194195627</v>
      </c>
      <c r="C20" s="480">
        <f>'Tabelle 3.3'!J17</f>
        <v>21.276595744680851</v>
      </c>
      <c r="D20" s="481">
        <f t="shared" si="3"/>
        <v>2.3647438194195627</v>
      </c>
      <c r="E20" s="481">
        <f t="shared" si="3"/>
        <v>21.276595744680851</v>
      </c>
      <c r="F20" s="476" t="str">
        <f t="shared" si="4"/>
        <v/>
      </c>
      <c r="G20" s="476" t="str">
        <f t="shared" si="4"/>
        <v/>
      </c>
      <c r="H20" s="482" t="str">
        <f t="shared" si="5"/>
        <v/>
      </c>
      <c r="I20" s="482" t="str">
        <f t="shared" si="5"/>
        <v/>
      </c>
      <c r="J20" s="476" t="e">
        <f t="shared" si="6"/>
        <v>#N/A</v>
      </c>
      <c r="K20" s="476" t="e">
        <f t="shared" si="7"/>
        <v>#N/A</v>
      </c>
      <c r="L20" s="476" t="e">
        <f t="shared" si="8"/>
        <v>#N/A</v>
      </c>
      <c r="M20" s="476" t="e">
        <f t="shared" si="9"/>
        <v>#N/A</v>
      </c>
      <c r="N20" s="476">
        <v>67</v>
      </c>
    </row>
    <row r="21" spans="1:14" s="475" customFormat="1" ht="15" customHeight="1" x14ac:dyDescent="0.2">
      <c r="A21" s="475">
        <v>8</v>
      </c>
      <c r="B21" s="479">
        <f>'Tabelle 2.3'!J18</f>
        <v>-1.714179243525247</v>
      </c>
      <c r="C21" s="480">
        <f>'Tabelle 3.3'!J18</f>
        <v>-0.41039671682626538</v>
      </c>
      <c r="D21" s="481">
        <f t="shared" si="3"/>
        <v>-1.714179243525247</v>
      </c>
      <c r="E21" s="481">
        <f t="shared" si="3"/>
        <v>-0.41039671682626538</v>
      </c>
      <c r="F21" s="476" t="str">
        <f t="shared" si="4"/>
        <v/>
      </c>
      <c r="G21" s="476" t="str">
        <f t="shared" si="4"/>
        <v/>
      </c>
      <c r="H21" s="482" t="str">
        <f t="shared" si="5"/>
        <v/>
      </c>
      <c r="I21" s="482" t="str">
        <f t="shared" si="5"/>
        <v/>
      </c>
      <c r="J21" s="476" t="e">
        <f t="shared" si="6"/>
        <v>#N/A</v>
      </c>
      <c r="K21" s="476" t="e">
        <f t="shared" si="7"/>
        <v>#N/A</v>
      </c>
      <c r="L21" s="476" t="e">
        <f t="shared" si="8"/>
        <v>#N/A</v>
      </c>
      <c r="M21" s="476" t="e">
        <f t="shared" si="9"/>
        <v>#N/A</v>
      </c>
      <c r="N21" s="476">
        <v>77</v>
      </c>
    </row>
    <row r="22" spans="1:14" s="475" customFormat="1" ht="15" customHeight="1" x14ac:dyDescent="0.2">
      <c r="A22" s="475">
        <v>9</v>
      </c>
      <c r="B22" s="479">
        <f>'Tabelle 2.3'!J19</f>
        <v>1.1529379080427837</v>
      </c>
      <c r="C22" s="480">
        <f>'Tabelle 3.3'!J19</f>
        <v>5.5788005578800561</v>
      </c>
      <c r="D22" s="481">
        <f t="shared" si="3"/>
        <v>1.1529379080427837</v>
      </c>
      <c r="E22" s="481">
        <f t="shared" si="3"/>
        <v>5.5788005578800561</v>
      </c>
      <c r="F22" s="476" t="str">
        <f t="shared" si="4"/>
        <v/>
      </c>
      <c r="G22" s="476" t="str">
        <f t="shared" si="4"/>
        <v/>
      </c>
      <c r="H22" s="482" t="str">
        <f t="shared" si="5"/>
        <v/>
      </c>
      <c r="I22" s="482" t="str">
        <f t="shared" si="5"/>
        <v/>
      </c>
      <c r="J22" s="476" t="e">
        <f t="shared" si="6"/>
        <v>#N/A</v>
      </c>
      <c r="K22" s="476" t="e">
        <f t="shared" si="7"/>
        <v>#N/A</v>
      </c>
      <c r="L22" s="476" t="e">
        <f t="shared" si="8"/>
        <v>#N/A</v>
      </c>
      <c r="M22" s="476" t="e">
        <f t="shared" si="9"/>
        <v>#N/A</v>
      </c>
      <c r="N22" s="476">
        <v>87</v>
      </c>
    </row>
    <row r="23" spans="1:14" s="475" customFormat="1" ht="15" customHeight="1" x14ac:dyDescent="0.2">
      <c r="A23" s="475">
        <v>10</v>
      </c>
      <c r="B23" s="479">
        <f>'Tabelle 2.3'!J20</f>
        <v>-0.98320360507988525</v>
      </c>
      <c r="C23" s="480">
        <f>'Tabelle 3.3'!J20</f>
        <v>-10.609037328094303</v>
      </c>
      <c r="D23" s="481">
        <f t="shared" si="3"/>
        <v>-0.98320360507988525</v>
      </c>
      <c r="E23" s="481">
        <f t="shared" si="3"/>
        <v>-10.609037328094303</v>
      </c>
      <c r="F23" s="476" t="str">
        <f t="shared" si="4"/>
        <v/>
      </c>
      <c r="G23" s="476" t="str">
        <f t="shared" si="4"/>
        <v/>
      </c>
      <c r="H23" s="482" t="str">
        <f t="shared" si="5"/>
        <v/>
      </c>
      <c r="I23" s="482" t="str">
        <f t="shared" si="5"/>
        <v/>
      </c>
      <c r="J23" s="476" t="e">
        <f t="shared" si="6"/>
        <v>#N/A</v>
      </c>
      <c r="K23" s="476" t="e">
        <f t="shared" si="7"/>
        <v>#N/A</v>
      </c>
      <c r="L23" s="476" t="e">
        <f t="shared" si="8"/>
        <v>#N/A</v>
      </c>
      <c r="M23" s="476" t="e">
        <f t="shared" si="9"/>
        <v>#N/A</v>
      </c>
      <c r="N23" s="476">
        <v>98</v>
      </c>
    </row>
    <row r="24" spans="1:14" s="475" customFormat="1" ht="15" customHeight="1" x14ac:dyDescent="0.2">
      <c r="A24" s="475">
        <v>11</v>
      </c>
      <c r="B24" s="479">
        <f>'Tabelle 2.3'!J21</f>
        <v>1.8250134192163177</v>
      </c>
      <c r="C24" s="480">
        <f>'Tabelle 3.3'!J21</f>
        <v>-6.2923523717328171</v>
      </c>
      <c r="D24" s="481">
        <f t="shared" si="3"/>
        <v>1.8250134192163177</v>
      </c>
      <c r="E24" s="481">
        <f t="shared" si="3"/>
        <v>-6.2923523717328171</v>
      </c>
      <c r="F24" s="476" t="str">
        <f t="shared" si="4"/>
        <v/>
      </c>
      <c r="G24" s="476" t="str">
        <f t="shared" si="4"/>
        <v/>
      </c>
      <c r="H24" s="482" t="str">
        <f t="shared" si="5"/>
        <v/>
      </c>
      <c r="I24" s="482" t="str">
        <f t="shared" si="5"/>
        <v/>
      </c>
      <c r="J24" s="476" t="e">
        <f t="shared" si="6"/>
        <v>#N/A</v>
      </c>
      <c r="K24" s="476" t="e">
        <f t="shared" si="7"/>
        <v>#N/A</v>
      </c>
      <c r="L24" s="476" t="e">
        <f t="shared" si="8"/>
        <v>#N/A</v>
      </c>
      <c r="M24" s="476" t="e">
        <f t="shared" si="9"/>
        <v>#N/A</v>
      </c>
      <c r="N24" s="476">
        <v>108</v>
      </c>
    </row>
    <row r="25" spans="1:14" s="475" customFormat="1" ht="15" customHeight="1" x14ac:dyDescent="0.2">
      <c r="A25" s="475">
        <v>12</v>
      </c>
      <c r="B25" s="479">
        <f>'Tabelle 2.3'!J22</f>
        <v>9.6715328467153281</v>
      </c>
      <c r="C25" s="480">
        <f>'Tabelle 3.3'!J22</f>
        <v>-9.2436974789915958</v>
      </c>
      <c r="D25" s="481">
        <f t="shared" si="3"/>
        <v>9.6715328467153281</v>
      </c>
      <c r="E25" s="481">
        <f t="shared" si="3"/>
        <v>-9.2436974789915958</v>
      </c>
      <c r="F25" s="476" t="str">
        <f t="shared" si="4"/>
        <v/>
      </c>
      <c r="G25" s="476" t="str">
        <f t="shared" si="4"/>
        <v/>
      </c>
      <c r="H25" s="482" t="str">
        <f t="shared" si="5"/>
        <v/>
      </c>
      <c r="I25" s="482" t="str">
        <f t="shared" si="5"/>
        <v/>
      </c>
      <c r="J25" s="476" t="e">
        <f t="shared" si="6"/>
        <v>#N/A</v>
      </c>
      <c r="K25" s="476" t="e">
        <f t="shared" si="7"/>
        <v>#N/A</v>
      </c>
      <c r="L25" s="476" t="e">
        <f t="shared" si="8"/>
        <v>#N/A</v>
      </c>
      <c r="M25" s="476" t="e">
        <f t="shared" si="9"/>
        <v>#N/A</v>
      </c>
      <c r="N25" s="476">
        <v>118</v>
      </c>
    </row>
    <row r="26" spans="1:14" s="475" customFormat="1" ht="15" customHeight="1" x14ac:dyDescent="0.2">
      <c r="A26" s="475">
        <v>13</v>
      </c>
      <c r="B26" s="479">
        <f>'Tabelle 2.3'!J23</f>
        <v>-1.9148936170212767</v>
      </c>
      <c r="C26" s="480">
        <f>'Tabelle 3.3'!J23</f>
        <v>-2.9702970297029703</v>
      </c>
      <c r="D26" s="481">
        <f t="shared" si="3"/>
        <v>-1.9148936170212767</v>
      </c>
      <c r="E26" s="481">
        <f t="shared" si="3"/>
        <v>-2.9702970297029703</v>
      </c>
      <c r="F26" s="476" t="str">
        <f t="shared" si="4"/>
        <v/>
      </c>
      <c r="G26" s="476" t="str">
        <f t="shared" si="4"/>
        <v/>
      </c>
      <c r="H26" s="482" t="str">
        <f t="shared" si="5"/>
        <v/>
      </c>
      <c r="I26" s="482" t="str">
        <f t="shared" si="5"/>
        <v/>
      </c>
      <c r="J26" s="476" t="e">
        <f t="shared" si="6"/>
        <v>#N/A</v>
      </c>
      <c r="K26" s="476" t="e">
        <f t="shared" si="7"/>
        <v>#N/A</v>
      </c>
      <c r="L26" s="476" t="e">
        <f t="shared" si="8"/>
        <v>#N/A</v>
      </c>
      <c r="M26" s="476" t="e">
        <f t="shared" si="9"/>
        <v>#N/A</v>
      </c>
      <c r="N26" s="476">
        <v>129</v>
      </c>
    </row>
    <row r="27" spans="1:14" s="475" customFormat="1" ht="15" customHeight="1" x14ac:dyDescent="0.2">
      <c r="A27" s="475">
        <v>14</v>
      </c>
      <c r="B27" s="479">
        <f>'Tabelle 2.3'!J24</f>
        <v>1.7236342389716623</v>
      </c>
      <c r="C27" s="480">
        <f>'Tabelle 3.3'!J24</f>
        <v>-3.5139092240117131</v>
      </c>
      <c r="D27" s="481">
        <f t="shared" si="3"/>
        <v>1.7236342389716623</v>
      </c>
      <c r="E27" s="481">
        <f t="shared" si="3"/>
        <v>-3.5139092240117131</v>
      </c>
      <c r="F27" s="476" t="str">
        <f t="shared" si="4"/>
        <v/>
      </c>
      <c r="G27" s="476" t="str">
        <f t="shared" si="4"/>
        <v/>
      </c>
      <c r="H27" s="482" t="str">
        <f t="shared" si="5"/>
        <v/>
      </c>
      <c r="I27" s="482" t="str">
        <f t="shared" si="5"/>
        <v/>
      </c>
      <c r="J27" s="476" t="e">
        <f t="shared" si="6"/>
        <v>#N/A</v>
      </c>
      <c r="K27" s="476" t="e">
        <f t="shared" si="7"/>
        <v>#N/A</v>
      </c>
      <c r="L27" s="476" t="e">
        <f t="shared" si="8"/>
        <v>#N/A</v>
      </c>
      <c r="M27" s="476" t="e">
        <f t="shared" si="9"/>
        <v>#N/A</v>
      </c>
      <c r="N27" s="476">
        <v>139</v>
      </c>
    </row>
    <row r="28" spans="1:14" s="475" customFormat="1" ht="15" customHeight="1" x14ac:dyDescent="0.2">
      <c r="A28" s="475">
        <v>15</v>
      </c>
      <c r="B28" s="479">
        <f>'Tabelle 2.3'!J25</f>
        <v>2.5503907856849035</v>
      </c>
      <c r="C28" s="480">
        <f>'Tabelle 3.3'!J25</f>
        <v>-7.5376884422110555</v>
      </c>
      <c r="D28" s="481">
        <f t="shared" si="3"/>
        <v>2.5503907856849035</v>
      </c>
      <c r="E28" s="481">
        <f t="shared" si="3"/>
        <v>-7.5376884422110555</v>
      </c>
      <c r="F28" s="476" t="str">
        <f t="shared" si="4"/>
        <v/>
      </c>
      <c r="G28" s="476" t="str">
        <f t="shared" si="4"/>
        <v/>
      </c>
      <c r="H28" s="482" t="str">
        <f t="shared" si="5"/>
        <v/>
      </c>
      <c r="I28" s="482" t="str">
        <f t="shared" si="5"/>
        <v/>
      </c>
      <c r="J28" s="476" t="e">
        <f t="shared" si="6"/>
        <v>#N/A</v>
      </c>
      <c r="K28" s="476" t="e">
        <f t="shared" si="7"/>
        <v>#N/A</v>
      </c>
      <c r="L28" s="476" t="e">
        <f t="shared" si="8"/>
        <v>#N/A</v>
      </c>
      <c r="M28" s="476" t="e">
        <f t="shared" si="9"/>
        <v>#N/A</v>
      </c>
      <c r="N28" s="476">
        <v>149</v>
      </c>
    </row>
    <row r="29" spans="1:14" s="475" customFormat="1" ht="15" customHeight="1" x14ac:dyDescent="0.2">
      <c r="A29" s="475">
        <v>16</v>
      </c>
      <c r="B29" s="479">
        <f>'Tabelle 2.3'!J26</f>
        <v>-7.1856287425149699</v>
      </c>
      <c r="C29" s="480">
        <f>'Tabelle 3.3'!J26</f>
        <v>-40</v>
      </c>
      <c r="D29" s="481">
        <f t="shared" si="3"/>
        <v>-7.1856287425149699</v>
      </c>
      <c r="E29" s="481">
        <f t="shared" si="3"/>
        <v>-40</v>
      </c>
      <c r="F29" s="476" t="str">
        <f t="shared" si="4"/>
        <v/>
      </c>
      <c r="G29" s="476" t="str">
        <f t="shared" si="4"/>
        <v/>
      </c>
      <c r="H29" s="482" t="str">
        <f t="shared" si="5"/>
        <v/>
      </c>
      <c r="I29" s="482" t="str">
        <f t="shared" si="5"/>
        <v/>
      </c>
      <c r="J29" s="476" t="e">
        <f t="shared" si="6"/>
        <v>#N/A</v>
      </c>
      <c r="K29" s="476" t="e">
        <f t="shared" si="7"/>
        <v>#N/A</v>
      </c>
      <c r="L29" s="476" t="e">
        <f t="shared" si="8"/>
        <v>#N/A</v>
      </c>
      <c r="M29" s="476" t="e">
        <f t="shared" si="9"/>
        <v>#N/A</v>
      </c>
      <c r="N29" s="476">
        <v>160</v>
      </c>
    </row>
    <row r="30" spans="1:14" s="475" customFormat="1" ht="15" customHeight="1" x14ac:dyDescent="0.2">
      <c r="A30" s="475">
        <v>17</v>
      </c>
      <c r="B30" s="479">
        <f>'Tabelle 2.3'!J27</f>
        <v>3.3815441026685678</v>
      </c>
      <c r="C30" s="480">
        <f>'Tabelle 3.3'!J27</f>
        <v>0</v>
      </c>
      <c r="D30" s="481">
        <f t="shared" si="3"/>
        <v>3.3815441026685678</v>
      </c>
      <c r="E30" s="481">
        <f t="shared" si="3"/>
        <v>0</v>
      </c>
      <c r="F30" s="476" t="str">
        <f t="shared" si="4"/>
        <v/>
      </c>
      <c r="G30" s="476" t="str">
        <f t="shared" si="4"/>
        <v/>
      </c>
      <c r="H30" s="482" t="str">
        <f t="shared" si="5"/>
        <v/>
      </c>
      <c r="I30" s="482" t="str">
        <f t="shared" si="5"/>
        <v/>
      </c>
      <c r="J30" s="476" t="e">
        <f t="shared" si="6"/>
        <v>#N/A</v>
      </c>
      <c r="K30" s="476" t="e">
        <f t="shared" si="7"/>
        <v>#N/A</v>
      </c>
      <c r="L30" s="476" t="e">
        <f t="shared" si="8"/>
        <v>#N/A</v>
      </c>
      <c r="M30" s="476" t="e">
        <f t="shared" si="9"/>
        <v>#N/A</v>
      </c>
      <c r="N30" s="476">
        <v>170</v>
      </c>
    </row>
    <row r="31" spans="1:14" s="475" customFormat="1" ht="15" customHeight="1" x14ac:dyDescent="0.2">
      <c r="A31" s="475">
        <v>18</v>
      </c>
      <c r="B31" s="479">
        <f>'Tabelle 2.3'!J28</f>
        <v>-2.5101763907734056</v>
      </c>
      <c r="C31" s="480">
        <f>'Tabelle 3.3'!J28</f>
        <v>0</v>
      </c>
      <c r="D31" s="481">
        <f t="shared" si="3"/>
        <v>-2.5101763907734056</v>
      </c>
      <c r="E31" s="481">
        <f t="shared" si="3"/>
        <v>0</v>
      </c>
      <c r="F31" s="476" t="str">
        <f t="shared" si="4"/>
        <v/>
      </c>
      <c r="G31" s="476" t="str">
        <f t="shared" si="4"/>
        <v/>
      </c>
      <c r="H31" s="482" t="str">
        <f t="shared" si="5"/>
        <v/>
      </c>
      <c r="I31" s="482" t="str">
        <f t="shared" si="5"/>
        <v/>
      </c>
      <c r="J31" s="476" t="e">
        <f t="shared" si="6"/>
        <v>#N/A</v>
      </c>
      <c r="K31" s="476" t="e">
        <f t="shared" si="7"/>
        <v>#N/A</v>
      </c>
      <c r="L31" s="476" t="e">
        <f t="shared" si="8"/>
        <v>#N/A</v>
      </c>
      <c r="M31" s="476" t="e">
        <f t="shared" si="9"/>
        <v>#N/A</v>
      </c>
      <c r="N31" s="476">
        <v>180</v>
      </c>
    </row>
    <row r="32" spans="1:14" s="475" customFormat="1" ht="15" customHeight="1" x14ac:dyDescent="0.2">
      <c r="A32" s="475">
        <v>19</v>
      </c>
      <c r="B32" s="479">
        <f>'Tabelle 2.3'!J29</f>
        <v>2.9702970297029703</v>
      </c>
      <c r="C32" s="480">
        <f>'Tabelle 3.3'!J29</f>
        <v>2.6455026455026456</v>
      </c>
      <c r="D32" s="481">
        <f t="shared" si="3"/>
        <v>2.9702970297029703</v>
      </c>
      <c r="E32" s="481">
        <f t="shared" si="3"/>
        <v>2.6455026455026456</v>
      </c>
      <c r="F32" s="476" t="str">
        <f t="shared" si="4"/>
        <v/>
      </c>
      <c r="G32" s="476" t="str">
        <f t="shared" si="4"/>
        <v/>
      </c>
      <c r="H32" s="482" t="str">
        <f t="shared" si="5"/>
        <v/>
      </c>
      <c r="I32" s="482" t="str">
        <f t="shared" si="5"/>
        <v/>
      </c>
      <c r="J32" s="476" t="e">
        <f t="shared" si="6"/>
        <v>#N/A</v>
      </c>
      <c r="K32" s="476" t="e">
        <f t="shared" si="7"/>
        <v>#N/A</v>
      </c>
      <c r="L32" s="476" t="e">
        <f t="shared" si="8"/>
        <v>#N/A</v>
      </c>
      <c r="M32" s="476" t="e">
        <f t="shared" si="9"/>
        <v>#N/A</v>
      </c>
      <c r="N32" s="476">
        <v>191</v>
      </c>
    </row>
    <row r="33" spans="1:14" s="475" customFormat="1" ht="15" customHeight="1" x14ac:dyDescent="0.2">
      <c r="A33" s="475">
        <v>20</v>
      </c>
      <c r="B33" s="479">
        <f>'Tabelle 2.3'!J30</f>
        <v>2.2163481089873933</v>
      </c>
      <c r="C33" s="480">
        <f>'Tabelle 3.3'!J30</f>
        <v>14.613778705636744</v>
      </c>
      <c r="D33" s="481">
        <f t="shared" si="3"/>
        <v>2.2163481089873933</v>
      </c>
      <c r="E33" s="481">
        <f t="shared" si="3"/>
        <v>14.613778705636744</v>
      </c>
      <c r="F33" s="476" t="str">
        <f t="shared" si="4"/>
        <v/>
      </c>
      <c r="G33" s="476" t="str">
        <f t="shared" si="4"/>
        <v/>
      </c>
      <c r="H33" s="482" t="str">
        <f t="shared" si="5"/>
        <v/>
      </c>
      <c r="I33" s="482" t="str">
        <f t="shared" si="5"/>
        <v/>
      </c>
      <c r="J33" s="476" t="e">
        <f t="shared" si="6"/>
        <v>#N/A</v>
      </c>
      <c r="K33" s="476" t="e">
        <f t="shared" si="7"/>
        <v>#N/A</v>
      </c>
      <c r="L33" s="476" t="e">
        <f t="shared" si="8"/>
        <v>#N/A</v>
      </c>
      <c r="M33" s="476" t="e">
        <f t="shared" si="9"/>
        <v>#N/A</v>
      </c>
      <c r="N33" s="476">
        <v>201</v>
      </c>
    </row>
    <row r="34" spans="1:14" s="475" customFormat="1" ht="15" customHeight="1" x14ac:dyDescent="0.2">
      <c r="A34" s="475">
        <v>21</v>
      </c>
      <c r="B34" s="479">
        <f>'Tabelle 2.3'!J31</f>
        <v>-1.7998941238750661</v>
      </c>
      <c r="C34" s="480">
        <f>'Tabelle 3.3'!J31</f>
        <v>-3.8626609442060085</v>
      </c>
      <c r="D34" s="481">
        <f t="shared" si="3"/>
        <v>-1.7998941238750661</v>
      </c>
      <c r="E34" s="481">
        <f t="shared" si="3"/>
        <v>-3.8626609442060085</v>
      </c>
      <c r="F34" s="476" t="str">
        <f t="shared" si="4"/>
        <v/>
      </c>
      <c r="G34" s="476" t="str">
        <f t="shared" si="4"/>
        <v/>
      </c>
      <c r="H34" s="482" t="str">
        <f t="shared" si="5"/>
        <v/>
      </c>
      <c r="I34" s="482" t="str">
        <f t="shared" si="5"/>
        <v/>
      </c>
      <c r="J34" s="476" t="e">
        <f t="shared" si="6"/>
        <v>#N/A</v>
      </c>
      <c r="K34" s="476" t="e">
        <f t="shared" si="7"/>
        <v>#N/A</v>
      </c>
      <c r="L34" s="476" t="e">
        <f t="shared" si="8"/>
        <v>#N/A</v>
      </c>
      <c r="M34" s="476" t="e">
        <f t="shared" si="9"/>
        <v>#N/A</v>
      </c>
      <c r="N34" s="476">
        <v>211</v>
      </c>
    </row>
    <row r="35" spans="1:14" s="475" customFormat="1" ht="15" customHeight="1" x14ac:dyDescent="0.2">
      <c r="A35" s="475">
        <v>22</v>
      </c>
      <c r="B35" s="479">
        <f>'Tabelle 2.3'!J32</f>
        <v>0</v>
      </c>
      <c r="C35" s="480">
        <f>'Tabelle 3.3'!J32</f>
        <v>0</v>
      </c>
      <c r="D35" s="481">
        <f t="shared" si="3"/>
        <v>0</v>
      </c>
      <c r="E35" s="481">
        <f t="shared" si="3"/>
        <v>0</v>
      </c>
      <c r="F35" s="476" t="str">
        <f t="shared" si="4"/>
        <v/>
      </c>
      <c r="G35" s="476" t="str">
        <f t="shared" si="4"/>
        <v/>
      </c>
      <c r="H35" s="482" t="str">
        <f t="shared" si="5"/>
        <v/>
      </c>
      <c r="I35" s="482" t="str">
        <f t="shared" si="5"/>
        <v/>
      </c>
      <c r="J35" s="476" t="e">
        <f t="shared" si="6"/>
        <v>#N/A</v>
      </c>
      <c r="K35" s="476" t="e">
        <f t="shared" si="7"/>
        <v>#N/A</v>
      </c>
      <c r="L35" s="476" t="e">
        <f t="shared" si="8"/>
        <v>#N/A</v>
      </c>
      <c r="M35" s="476" t="e">
        <f t="shared" si="9"/>
        <v>#N/A</v>
      </c>
      <c r="N35" s="476">
        <v>222</v>
      </c>
    </row>
    <row r="36" spans="1:14" s="475" customFormat="1" ht="15" customHeight="1" x14ac:dyDescent="0.2">
      <c r="A36" s="475">
        <v>23</v>
      </c>
      <c r="B36" s="479"/>
      <c r="C36" s="480"/>
      <c r="D36" s="481">
        <f t="shared" si="3"/>
        <v>0</v>
      </c>
      <c r="E36" s="481">
        <f t="shared" si="3"/>
        <v>0</v>
      </c>
      <c r="F36" s="476" t="str">
        <f t="shared" si="4"/>
        <v/>
      </c>
      <c r="G36" s="476" t="str">
        <f t="shared" si="4"/>
        <v/>
      </c>
      <c r="H36" s="482" t="str">
        <f t="shared" si="5"/>
        <v/>
      </c>
      <c r="I36" s="482" t="str">
        <f t="shared" si="5"/>
        <v/>
      </c>
      <c r="J36" s="476" t="e">
        <f t="shared" si="6"/>
        <v>#N/A</v>
      </c>
      <c r="K36" s="476" t="e">
        <f t="shared" si="7"/>
        <v>#N/A</v>
      </c>
      <c r="L36" s="476" t="e">
        <f t="shared" si="8"/>
        <v>#N/A</v>
      </c>
      <c r="M36" s="476" t="e">
        <f t="shared" si="9"/>
        <v>#N/A</v>
      </c>
      <c r="N36" s="476">
        <v>232</v>
      </c>
    </row>
    <row r="37" spans="1:14" s="475" customFormat="1" ht="15" customHeight="1" x14ac:dyDescent="0.2">
      <c r="A37" s="475">
        <v>24</v>
      </c>
      <c r="B37" s="479">
        <f>'Tabelle 2.3'!J34</f>
        <v>-4.5643153526970952</v>
      </c>
      <c r="C37" s="480">
        <f>'Tabelle 3.3'!J34</f>
        <v>-0.46082949308755761</v>
      </c>
      <c r="D37" s="481">
        <f t="shared" si="3"/>
        <v>-4.5643153526970952</v>
      </c>
      <c r="E37" s="481">
        <f t="shared" si="3"/>
        <v>-0.46082949308755761</v>
      </c>
      <c r="F37" s="476" t="str">
        <f t="shared" si="4"/>
        <v/>
      </c>
      <c r="G37" s="476" t="str">
        <f t="shared" si="4"/>
        <v/>
      </c>
      <c r="H37" s="482" t="str">
        <f t="shared" si="5"/>
        <v/>
      </c>
      <c r="I37" s="482" t="str">
        <f t="shared" si="5"/>
        <v/>
      </c>
      <c r="J37" s="476" t="e">
        <f t="shared" si="6"/>
        <v>#N/A</v>
      </c>
      <c r="K37" s="476" t="e">
        <f t="shared" si="7"/>
        <v>#N/A</v>
      </c>
      <c r="L37" s="476" t="e">
        <f t="shared" si="8"/>
        <v>#N/A</v>
      </c>
      <c r="M37" s="476" t="e">
        <f t="shared" si="9"/>
        <v>#N/A</v>
      </c>
      <c r="N37" s="476">
        <v>242</v>
      </c>
    </row>
    <row r="38" spans="1:14" s="475" customFormat="1" ht="15" customHeight="1" x14ac:dyDescent="0.2">
      <c r="A38" s="475">
        <v>25</v>
      </c>
      <c r="B38" s="479">
        <f>'Tabelle 2.3'!J35</f>
        <v>-0.73597056117755288</v>
      </c>
      <c r="C38" s="480">
        <f>'Tabelle 3.3'!J35</f>
        <v>-3.4205231388329982</v>
      </c>
      <c r="D38" s="481">
        <f t="shared" si="3"/>
        <v>-0.73597056117755288</v>
      </c>
      <c r="E38" s="481">
        <f t="shared" si="3"/>
        <v>-3.4205231388329982</v>
      </c>
      <c r="F38" s="476" t="str">
        <f t="shared" si="4"/>
        <v/>
      </c>
      <c r="G38" s="476" t="str">
        <f t="shared" si="4"/>
        <v/>
      </c>
      <c r="H38" s="482" t="str">
        <f t="shared" si="5"/>
        <v/>
      </c>
      <c r="I38" s="482" t="str">
        <f t="shared" si="5"/>
        <v/>
      </c>
      <c r="J38" s="476" t="e">
        <f t="shared" si="6"/>
        <v>#N/A</v>
      </c>
      <c r="K38" s="476" t="e">
        <f t="shared" si="7"/>
        <v>#N/A</v>
      </c>
      <c r="L38" s="476" t="e">
        <f t="shared" si="8"/>
        <v>#N/A</v>
      </c>
      <c r="M38" s="476" t="e">
        <f t="shared" si="9"/>
        <v>#N/A</v>
      </c>
      <c r="N38" s="476">
        <v>253</v>
      </c>
    </row>
    <row r="39" spans="1:14" s="475" customFormat="1" ht="15" customHeight="1" x14ac:dyDescent="0.2">
      <c r="A39" s="475">
        <v>26</v>
      </c>
      <c r="B39" s="479">
        <f>'Tabelle 2.3'!J36</f>
        <v>1.2222278455387419</v>
      </c>
      <c r="C39" s="480">
        <f>'Tabelle 3.3'!J36</f>
        <v>-2.0569421798570175</v>
      </c>
      <c r="D39" s="481">
        <f t="shared" si="3"/>
        <v>1.2222278455387419</v>
      </c>
      <c r="E39" s="481">
        <f t="shared" si="3"/>
        <v>-2.0569421798570175</v>
      </c>
      <c r="F39" s="476" t="str">
        <f t="shared" si="4"/>
        <v/>
      </c>
      <c r="G39" s="476" t="str">
        <f t="shared" si="4"/>
        <v/>
      </c>
      <c r="H39" s="482" t="str">
        <f t="shared" si="5"/>
        <v/>
      </c>
      <c r="I39" s="482" t="str">
        <f t="shared" si="5"/>
        <v/>
      </c>
      <c r="J39" s="476" t="e">
        <f t="shared" si="6"/>
        <v>#N/A</v>
      </c>
      <c r="K39" s="476" t="e">
        <f t="shared" si="7"/>
        <v>#N/A</v>
      </c>
      <c r="L39" s="476" t="e">
        <f t="shared" si="8"/>
        <v>#N/A</v>
      </c>
      <c r="M39" s="476" t="e">
        <f t="shared" si="9"/>
        <v>#N/A</v>
      </c>
      <c r="N39" s="476">
        <v>263</v>
      </c>
    </row>
    <row r="40" spans="1:14" s="475" customFormat="1" ht="15" customHeight="1" x14ac:dyDescent="0.2">
      <c r="A40" s="475">
        <v>27</v>
      </c>
      <c r="B40" s="479" t="e">
        <f>'Tabelle 2.3'!#REF!</f>
        <v>#REF!</v>
      </c>
      <c r="C40" s="480" t="e">
        <f>'Tabelle 3.3'!#REF!</f>
        <v>#REF!</v>
      </c>
      <c r="D40" s="481" t="e">
        <f t="shared" si="3"/>
        <v>#REF!</v>
      </c>
      <c r="E40" s="481" t="e">
        <f t="shared" si="3"/>
        <v>#REF!</v>
      </c>
      <c r="F40" s="476" t="str">
        <f t="shared" si="4"/>
        <v/>
      </c>
      <c r="G40" s="476" t="str">
        <f t="shared" si="4"/>
        <v/>
      </c>
      <c r="H40" s="482" t="e">
        <f t="shared" si="5"/>
        <v>#REF!</v>
      </c>
      <c r="I40" s="482" t="e">
        <f t="shared" si="5"/>
        <v>#REF!</v>
      </c>
      <c r="J40" s="476" t="e">
        <f t="shared" si="6"/>
        <v>#REF!</v>
      </c>
      <c r="K40" s="476" t="e">
        <f t="shared" si="7"/>
        <v>#REF!</v>
      </c>
      <c r="L40" s="476" t="e">
        <f t="shared" si="8"/>
        <v>#REF!</v>
      </c>
      <c r="M40" s="476" t="e">
        <f t="shared" si="9"/>
        <v>#REF!</v>
      </c>
      <c r="N40" s="476">
        <v>273</v>
      </c>
    </row>
    <row r="41" spans="1:14" s="475" customFormat="1" ht="15" customHeight="1" x14ac:dyDescent="0.2">
      <c r="A41" s="475">
        <v>28</v>
      </c>
      <c r="B41" s="479" t="e">
        <f>'Tabelle 2.3'!#REF!</f>
        <v>#REF!</v>
      </c>
      <c r="C41" s="480" t="e">
        <f>'Tabelle 3.3'!#REF!</f>
        <v>#REF!</v>
      </c>
      <c r="D41" s="481" t="e">
        <f t="shared" si="3"/>
        <v>#REF!</v>
      </c>
      <c r="E41" s="481" t="e">
        <f t="shared" si="3"/>
        <v>#REF!</v>
      </c>
      <c r="F41" s="476" t="str">
        <f t="shared" si="4"/>
        <v/>
      </c>
      <c r="G41" s="476" t="str">
        <f t="shared" si="4"/>
        <v/>
      </c>
      <c r="H41" s="482" t="e">
        <f t="shared" si="5"/>
        <v>#REF!</v>
      </c>
      <c r="I41" s="482" t="e">
        <f t="shared" si="5"/>
        <v>#REF!</v>
      </c>
      <c r="J41" s="476" t="e">
        <f t="shared" si="6"/>
        <v>#REF!</v>
      </c>
      <c r="K41" s="476" t="e">
        <f t="shared" si="7"/>
        <v>#REF!</v>
      </c>
      <c r="L41" s="476" t="e">
        <f t="shared" si="8"/>
        <v>#REF!</v>
      </c>
      <c r="M41" s="476" t="e">
        <f t="shared" si="9"/>
        <v>#REF!</v>
      </c>
      <c r="N41" s="476">
        <v>284</v>
      </c>
    </row>
    <row r="42" spans="1:14" s="475" customFormat="1" ht="15" customHeight="1" x14ac:dyDescent="0.2">
      <c r="A42" s="475">
        <v>29</v>
      </c>
      <c r="B42" s="479" t="e">
        <f>'Tabelle 2.3'!#REF!</f>
        <v>#REF!</v>
      </c>
      <c r="C42" s="480" t="e">
        <f>'Tabelle 3.3'!#REF!</f>
        <v>#REF!</v>
      </c>
      <c r="D42" s="481" t="e">
        <f t="shared" si="3"/>
        <v>#REF!</v>
      </c>
      <c r="E42" s="481" t="e">
        <f t="shared" si="3"/>
        <v>#REF!</v>
      </c>
      <c r="F42" s="476" t="str">
        <f t="shared" si="4"/>
        <v/>
      </c>
      <c r="G42" s="476" t="str">
        <f t="shared" si="4"/>
        <v/>
      </c>
      <c r="H42" s="482" t="e">
        <f t="shared" si="5"/>
        <v>#REF!</v>
      </c>
      <c r="I42" s="482" t="e">
        <f t="shared" si="5"/>
        <v>#REF!</v>
      </c>
      <c r="J42" s="476" t="e">
        <f t="shared" si="6"/>
        <v>#REF!</v>
      </c>
      <c r="K42" s="476" t="e">
        <f t="shared" si="7"/>
        <v>#REF!</v>
      </c>
      <c r="L42" s="476" t="e">
        <f t="shared" si="8"/>
        <v>#REF!</v>
      </c>
      <c r="M42" s="476" t="e">
        <f t="shared" si="9"/>
        <v>#REF!</v>
      </c>
      <c r="N42" s="476">
        <v>294</v>
      </c>
    </row>
    <row r="43" spans="1:14" s="475" customFormat="1" ht="15" customHeight="1" x14ac:dyDescent="0.2">
      <c r="A43" s="475">
        <v>30</v>
      </c>
      <c r="B43" s="479" t="e">
        <f>'Tabelle 2.3'!#REF!</f>
        <v>#REF!</v>
      </c>
      <c r="C43" s="480" t="e">
        <f>'Tabelle 3.3'!#REF!</f>
        <v>#REF!</v>
      </c>
      <c r="D43" s="481" t="e">
        <f t="shared" si="3"/>
        <v>#REF!</v>
      </c>
      <c r="E43" s="481" t="e">
        <f t="shared" si="3"/>
        <v>#REF!</v>
      </c>
      <c r="F43" s="476" t="str">
        <f t="shared" si="4"/>
        <v/>
      </c>
      <c r="G43" s="476" t="str">
        <f t="shared" si="4"/>
        <v/>
      </c>
      <c r="H43" s="482" t="e">
        <f t="shared" si="5"/>
        <v>#REF!</v>
      </c>
      <c r="I43" s="482" t="e">
        <f t="shared" si="5"/>
        <v>#REF!</v>
      </c>
      <c r="J43" s="476" t="e">
        <f t="shared" si="6"/>
        <v>#REF!</v>
      </c>
      <c r="K43" s="476" t="e">
        <f t="shared" si="7"/>
        <v>#REF!</v>
      </c>
      <c r="L43" s="476" t="e">
        <f t="shared" si="8"/>
        <v>#REF!</v>
      </c>
      <c r="M43" s="476" t="e">
        <f t="shared" si="9"/>
        <v>#REF!</v>
      </c>
      <c r="N43" s="476">
        <v>304</v>
      </c>
    </row>
    <row r="44" spans="1:14" s="475" customFormat="1" ht="15" customHeight="1" x14ac:dyDescent="0.2">
      <c r="A44" s="475">
        <v>31</v>
      </c>
      <c r="B44" s="479" t="e">
        <f>'Tabelle 2.3'!#REF!</f>
        <v>#REF!</v>
      </c>
      <c r="C44" s="480" t="e">
        <f>'Tabelle 3.3'!#REF!</f>
        <v>#REF!</v>
      </c>
      <c r="D44" s="481" t="e">
        <f t="shared" si="3"/>
        <v>#REF!</v>
      </c>
      <c r="E44" s="481" t="e">
        <f t="shared" si="3"/>
        <v>#REF!</v>
      </c>
      <c r="F44" s="476" t="str">
        <f t="shared" si="4"/>
        <v/>
      </c>
      <c r="G44" s="476" t="str">
        <f t="shared" si="4"/>
        <v/>
      </c>
      <c r="H44" s="482" t="e">
        <f t="shared" si="5"/>
        <v>#REF!</v>
      </c>
      <c r="I44" s="482" t="e">
        <f t="shared" si="5"/>
        <v>#REF!</v>
      </c>
      <c r="J44" s="476" t="e">
        <f t="shared" si="6"/>
        <v>#REF!</v>
      </c>
      <c r="K44" s="476" t="e">
        <f t="shared" si="7"/>
        <v>#REF!</v>
      </c>
      <c r="L44" s="476" t="e">
        <f t="shared" si="8"/>
        <v>#REF!</v>
      </c>
      <c r="M44" s="476" t="e">
        <f t="shared" si="9"/>
        <v>#REF!</v>
      </c>
      <c r="N44" s="476">
        <v>315</v>
      </c>
    </row>
    <row r="45" spans="1:14" s="475" customFormat="1" ht="15" customHeight="1" x14ac:dyDescent="0.2">
      <c r="A45" s="475">
        <v>32</v>
      </c>
      <c r="B45" s="479">
        <f>'Tabelle 2.3'!J36</f>
        <v>1.2222278455387419</v>
      </c>
      <c r="C45" s="480">
        <f>'Tabelle 3.3'!J36</f>
        <v>-2.0569421798570175</v>
      </c>
      <c r="D45" s="481">
        <f t="shared" si="3"/>
        <v>1.2222278455387419</v>
      </c>
      <c r="E45" s="481">
        <f t="shared" si="3"/>
        <v>-2.0569421798570175</v>
      </c>
      <c r="F45" s="476" t="str">
        <f t="shared" si="4"/>
        <v/>
      </c>
      <c r="G45" s="476" t="str">
        <f t="shared" si="4"/>
        <v/>
      </c>
      <c r="H45" s="482" t="str">
        <f t="shared" si="5"/>
        <v/>
      </c>
      <c r="I45" s="482" t="str">
        <f t="shared" si="5"/>
        <v/>
      </c>
      <c r="J45" s="476" t="e">
        <f t="shared" si="6"/>
        <v>#N/A</v>
      </c>
      <c r="K45" s="476" t="e">
        <f t="shared" si="7"/>
        <v>#N/A</v>
      </c>
      <c r="L45" s="476" t="e">
        <f t="shared" si="8"/>
        <v>#N/A</v>
      </c>
      <c r="M45" s="476" t="e">
        <f t="shared" si="9"/>
        <v>#N/A</v>
      </c>
      <c r="N45" s="476">
        <v>325</v>
      </c>
    </row>
    <row r="46" spans="1:14" s="475" customFormat="1" ht="15" customHeight="1" x14ac:dyDescent="0.2">
      <c r="E46" s="476"/>
      <c r="F46" s="476"/>
      <c r="G46" s="476"/>
      <c r="H46" s="476"/>
      <c r="I46" s="476"/>
      <c r="J46" s="476"/>
      <c r="K46" s="476"/>
      <c r="L46" s="476"/>
      <c r="M46" s="476"/>
      <c r="N46" s="476"/>
    </row>
    <row r="47" spans="1:14" s="475" customFormat="1" ht="15" customHeight="1" x14ac:dyDescent="0.2">
      <c r="D47" s="483"/>
      <c r="E47" s="476"/>
      <c r="F47" s="476"/>
      <c r="G47" s="476"/>
      <c r="H47" s="476"/>
      <c r="I47" s="476"/>
      <c r="J47" s="476"/>
      <c r="K47" s="476"/>
      <c r="L47" s="476"/>
      <c r="M47" s="476"/>
      <c r="N47" s="476"/>
    </row>
    <row r="48" spans="1:14" s="475" customFormat="1" ht="15" customHeight="1" x14ac:dyDescent="0.2">
      <c r="A48" s="477" t="s">
        <v>453</v>
      </c>
      <c r="E48" s="476"/>
      <c r="F48" s="476"/>
      <c r="G48" s="476"/>
      <c r="H48" s="476"/>
      <c r="I48" s="476"/>
      <c r="J48" s="476"/>
      <c r="K48" s="476"/>
      <c r="L48" s="476"/>
      <c r="M48" s="476"/>
      <c r="N48" s="476"/>
    </row>
    <row r="49" spans="1:14" ht="15" customHeight="1" x14ac:dyDescent="0.2">
      <c r="A49" s="673" t="s">
        <v>454</v>
      </c>
      <c r="B49" s="674" t="s">
        <v>102</v>
      </c>
      <c r="C49" s="674"/>
      <c r="D49" s="674"/>
      <c r="E49" s="675" t="s">
        <v>455</v>
      </c>
      <c r="F49" s="675"/>
      <c r="G49" s="675"/>
      <c r="H49" s="676" t="s">
        <v>456</v>
      </c>
      <c r="I49" s="677" t="s">
        <v>457</v>
      </c>
      <c r="J49" s="677"/>
      <c r="K49" s="677"/>
      <c r="L49" s="484" t="s">
        <v>458</v>
      </c>
      <c r="M49" s="461"/>
      <c r="N49" s="453"/>
    </row>
    <row r="50" spans="1:14" ht="39.950000000000003" customHeight="1" x14ac:dyDescent="0.2">
      <c r="A50" s="673"/>
      <c r="B50" s="485" t="s">
        <v>441</v>
      </c>
      <c r="C50" s="485" t="s">
        <v>120</v>
      </c>
      <c r="D50" s="485" t="s">
        <v>121</v>
      </c>
      <c r="E50" s="485" t="s">
        <v>441</v>
      </c>
      <c r="F50" s="485" t="s">
        <v>120</v>
      </c>
      <c r="G50" s="485" t="s">
        <v>121</v>
      </c>
      <c r="H50" s="676"/>
      <c r="I50" s="485" t="s">
        <v>441</v>
      </c>
      <c r="J50" s="485" t="s">
        <v>120</v>
      </c>
      <c r="K50" s="485" t="s">
        <v>121</v>
      </c>
      <c r="L50" s="485" t="s">
        <v>459</v>
      </c>
      <c r="M50" s="485"/>
      <c r="N50" s="485"/>
    </row>
    <row r="51" spans="1:14" ht="15" customHeight="1" x14ac:dyDescent="0.2">
      <c r="A51" s="486" t="s">
        <v>460</v>
      </c>
      <c r="B51" s="487">
        <v>53824</v>
      </c>
      <c r="C51" s="487">
        <v>7107</v>
      </c>
      <c r="D51" s="487">
        <v>2558</v>
      </c>
      <c r="E51" s="488">
        <f>IF($A$51=37802,IF(COUNTBLANK(B$51:B$70)&gt;0,#N/A,B51/B$51*100),IF(COUNTBLANK(B$51:B$75)&gt;0,#N/A,B51/B$51*100))</f>
        <v>100</v>
      </c>
      <c r="F51" s="488">
        <f>IF($A$51=37802,IF(COUNTBLANK(C$51:C$70)&gt;0,#N/A,C51/C$51*100),IF(COUNTBLANK(C$51:C$75)&gt;0,#N/A,C51/C$51*100))</f>
        <v>100</v>
      </c>
      <c r="G51" s="488">
        <f>IF($A$51=37802,IF(COUNTBLANK(D$51:D$70)&gt;0,#N/A,D51/D$51*100),IF(COUNTBLANK(D$51:D$75)&gt;0,#N/A,D51/D$51*100))</f>
        <v>100</v>
      </c>
      <c r="H51" s="489" t="str">
        <f>IF(ISERROR(L51)=TRUE,IF(MONTH(A51)=MONTH(MAX(A$51:A$75)),A51,""),"")</f>
        <v/>
      </c>
      <c r="I51" s="488" t="str">
        <f>IF($H51&lt;&gt;"",E51,"")</f>
        <v/>
      </c>
      <c r="J51" s="488" t="str">
        <f>IF($H51&lt;&gt;"",F51,"")</f>
        <v/>
      </c>
      <c r="K51" s="488" t="str">
        <f t="shared" ref="J51:K66" si="10">IF($H51&lt;&gt;"",G51,"")</f>
        <v/>
      </c>
      <c r="L51" s="488" t="e">
        <f>IF(A$51=37802,IF(AND(COUNTBLANK(B$51:B$70)&lt;&gt;0,COUNTBLANK(C$51:C$70)&lt;&gt;0,COUNTBLANK(D$51:D$70)&lt;&gt;0),135,#N/A),IF(AND(COUNTBLANK(B$51:B$75)&lt;&gt;0,COUNTBLANK(C$51:C$75)&lt;&gt;0,COUNTBLANK(D$51:D$75)&lt;&gt;0),135,#N/A))</f>
        <v>#N/A</v>
      </c>
    </row>
    <row r="52" spans="1:14" ht="15" customHeight="1" x14ac:dyDescent="0.2">
      <c r="A52" s="486" t="s">
        <v>461</v>
      </c>
      <c r="B52" s="487">
        <v>54601</v>
      </c>
      <c r="C52" s="487">
        <v>7222</v>
      </c>
      <c r="D52" s="487">
        <v>2694</v>
      </c>
      <c r="E52" s="488">
        <f t="shared" ref="E52:G70" si="11">IF($A$51=37802,IF(COUNTBLANK(B$51:B$70)&gt;0,#N/A,B52/B$51*100),IF(COUNTBLANK(B$51:B$75)&gt;0,#N/A,B52/B$51*100))</f>
        <v>101.44359393579072</v>
      </c>
      <c r="F52" s="488">
        <f t="shared" si="11"/>
        <v>101.61812297734627</v>
      </c>
      <c r="G52" s="488">
        <f t="shared" si="11"/>
        <v>105.31665363565286</v>
      </c>
      <c r="H52" s="489" t="str">
        <f>IF(ISERROR(L52)=TRUE,IF(MONTH(A52)=MONTH(MAX(A$51:A$75)),A52,""),"")</f>
        <v/>
      </c>
      <c r="I52" s="488" t="str">
        <f t="shared" ref="I52:K75" si="12">IF($H52&lt;&gt;"",E52,"")</f>
        <v/>
      </c>
      <c r="J52" s="488" t="str">
        <f t="shared" si="10"/>
        <v/>
      </c>
      <c r="K52" s="488" t="str">
        <f t="shared" si="10"/>
        <v/>
      </c>
      <c r="L52" s="488" t="e">
        <f t="shared" ref="L52:L75" si="13">IF(A$51=37802,IF(AND(COUNTBLANK(B$51:B$70)&lt;&gt;0,COUNTBLANK(C$51:C$70)&lt;&gt;0,COUNTBLANK(D$51:D$70)&lt;&gt;0),135,#N/A),IF(AND(COUNTBLANK(B$51:B$75)&lt;&gt;0,COUNTBLANK(C$51:C$75)&lt;&gt;0,COUNTBLANK(D$51:D$75)&lt;&gt;0),135,#N/A))</f>
        <v>#N/A</v>
      </c>
    </row>
    <row r="53" spans="1:14" ht="15" customHeight="1" x14ac:dyDescent="0.2">
      <c r="A53" s="490">
        <v>41883</v>
      </c>
      <c r="B53" s="487">
        <v>55135</v>
      </c>
      <c r="C53" s="487">
        <v>7174</v>
      </c>
      <c r="D53" s="487">
        <v>2769</v>
      </c>
      <c r="E53" s="488">
        <f t="shared" si="11"/>
        <v>102.43571640903686</v>
      </c>
      <c r="F53" s="488">
        <f t="shared" si="11"/>
        <v>100.94273251723654</v>
      </c>
      <c r="G53" s="488">
        <f t="shared" si="11"/>
        <v>108.24863174354964</v>
      </c>
      <c r="H53" s="489">
        <f>IF(ISERROR(L53)=TRUE,IF(MONTH(A53)=MONTH(MAX(A$51:A$75)),A53,""),"")</f>
        <v>41883</v>
      </c>
      <c r="I53" s="488">
        <f t="shared" si="12"/>
        <v>102.43571640903686</v>
      </c>
      <c r="J53" s="488">
        <f t="shared" si="10"/>
        <v>100.94273251723654</v>
      </c>
      <c r="K53" s="488">
        <f t="shared" si="10"/>
        <v>108.24863174354964</v>
      </c>
      <c r="L53" s="488" t="e">
        <f t="shared" si="13"/>
        <v>#N/A</v>
      </c>
    </row>
    <row r="54" spans="1:14" ht="15" customHeight="1" x14ac:dyDescent="0.2">
      <c r="A54" s="490" t="s">
        <v>462</v>
      </c>
      <c r="B54" s="487">
        <v>54217</v>
      </c>
      <c r="C54" s="487">
        <v>7075</v>
      </c>
      <c r="D54" s="487">
        <v>2639</v>
      </c>
      <c r="E54" s="488">
        <f t="shared" si="11"/>
        <v>100.73015755053507</v>
      </c>
      <c r="F54" s="488">
        <f t="shared" si="11"/>
        <v>99.549739693260165</v>
      </c>
      <c r="G54" s="488">
        <f t="shared" si="11"/>
        <v>103.16653635652855</v>
      </c>
      <c r="H54" s="489" t="str">
        <f>IF(ISERROR(L54)=TRUE,IF(MONTH(A54)=MONTH(MAX(A$51:A$75)),A54,""),"")</f>
        <v/>
      </c>
      <c r="I54" s="488" t="str">
        <f t="shared" si="12"/>
        <v/>
      </c>
      <c r="J54" s="488" t="str">
        <f t="shared" si="10"/>
        <v/>
      </c>
      <c r="K54" s="488" t="str">
        <f t="shared" si="10"/>
        <v/>
      </c>
      <c r="L54" s="488" t="e">
        <f t="shared" si="13"/>
        <v>#N/A</v>
      </c>
    </row>
    <row r="55" spans="1:14" ht="15" customHeight="1" x14ac:dyDescent="0.2">
      <c r="A55" s="490" t="s">
        <v>463</v>
      </c>
      <c r="B55" s="487">
        <v>54416</v>
      </c>
      <c r="C55" s="487">
        <v>6669</v>
      </c>
      <c r="D55" s="487">
        <v>2470</v>
      </c>
      <c r="E55" s="488">
        <f t="shared" si="11"/>
        <v>101.09988109393579</v>
      </c>
      <c r="F55" s="488">
        <f t="shared" si="11"/>
        <v>93.837062051498521</v>
      </c>
      <c r="G55" s="488">
        <f t="shared" si="11"/>
        <v>96.559812353401099</v>
      </c>
      <c r="H55" s="489" t="str">
        <f t="shared" ref="H55:H70" si="14">IF(ISERROR(L55)=TRUE,IF(MONTH(A55)=MONTH(MAX(A$51:A$75)),A55,""),"")</f>
        <v/>
      </c>
      <c r="I55" s="488" t="str">
        <f t="shared" si="12"/>
        <v/>
      </c>
      <c r="J55" s="488" t="str">
        <f t="shared" si="10"/>
        <v/>
      </c>
      <c r="K55" s="488" t="str">
        <f t="shared" si="10"/>
        <v/>
      </c>
      <c r="L55" s="488" t="e">
        <f t="shared" si="13"/>
        <v>#N/A</v>
      </c>
    </row>
    <row r="56" spans="1:14" ht="15" customHeight="1" x14ac:dyDescent="0.2">
      <c r="A56" s="490" t="s">
        <v>464</v>
      </c>
      <c r="B56" s="487">
        <v>55166</v>
      </c>
      <c r="C56" s="487">
        <v>6642</v>
      </c>
      <c r="D56" s="487">
        <v>2534</v>
      </c>
      <c r="E56" s="488">
        <f t="shared" si="11"/>
        <v>102.49331153388823</v>
      </c>
      <c r="F56" s="488">
        <f t="shared" si="11"/>
        <v>93.457154917686793</v>
      </c>
      <c r="G56" s="488">
        <f t="shared" si="11"/>
        <v>99.06176700547303</v>
      </c>
      <c r="H56" s="489" t="str">
        <f t="shared" si="14"/>
        <v/>
      </c>
      <c r="I56" s="488" t="str">
        <f t="shared" si="12"/>
        <v/>
      </c>
      <c r="J56" s="488" t="str">
        <f t="shared" si="10"/>
        <v/>
      </c>
      <c r="K56" s="488" t="str">
        <f t="shared" si="10"/>
        <v/>
      </c>
      <c r="L56" s="488" t="e">
        <f t="shared" si="13"/>
        <v>#N/A</v>
      </c>
    </row>
    <row r="57" spans="1:14" ht="15" customHeight="1" x14ac:dyDescent="0.2">
      <c r="A57" s="490">
        <v>42248</v>
      </c>
      <c r="B57" s="487">
        <v>56135</v>
      </c>
      <c r="C57" s="487">
        <v>6583</v>
      </c>
      <c r="D57" s="487">
        <v>2615</v>
      </c>
      <c r="E57" s="488">
        <f t="shared" si="11"/>
        <v>104.29362366230677</v>
      </c>
      <c r="F57" s="488">
        <f t="shared" si="11"/>
        <v>92.626987477135216</v>
      </c>
      <c r="G57" s="488">
        <f t="shared" si="11"/>
        <v>102.22830336200157</v>
      </c>
      <c r="H57" s="489">
        <f t="shared" si="14"/>
        <v>42248</v>
      </c>
      <c r="I57" s="488">
        <f t="shared" si="12"/>
        <v>104.29362366230677</v>
      </c>
      <c r="J57" s="488">
        <f t="shared" si="10"/>
        <v>92.626987477135216</v>
      </c>
      <c r="K57" s="488">
        <f t="shared" si="10"/>
        <v>102.22830336200157</v>
      </c>
      <c r="L57" s="488" t="e">
        <f t="shared" si="13"/>
        <v>#N/A</v>
      </c>
    </row>
    <row r="58" spans="1:14" ht="15" customHeight="1" x14ac:dyDescent="0.2">
      <c r="A58" s="490" t="s">
        <v>465</v>
      </c>
      <c r="B58" s="487">
        <v>55615</v>
      </c>
      <c r="C58" s="487">
        <v>6643</v>
      </c>
      <c r="D58" s="487">
        <v>2641</v>
      </c>
      <c r="E58" s="488">
        <f t="shared" si="11"/>
        <v>103.32751189060643</v>
      </c>
      <c r="F58" s="488">
        <f t="shared" si="11"/>
        <v>93.471225552272415</v>
      </c>
      <c r="G58" s="488">
        <f t="shared" si="11"/>
        <v>103.24472243940579</v>
      </c>
      <c r="H58" s="489" t="str">
        <f t="shared" si="14"/>
        <v/>
      </c>
      <c r="I58" s="488" t="str">
        <f t="shared" si="12"/>
        <v/>
      </c>
      <c r="J58" s="488" t="str">
        <f t="shared" si="10"/>
        <v/>
      </c>
      <c r="K58" s="488" t="str">
        <f t="shared" si="10"/>
        <v/>
      </c>
      <c r="L58" s="488" t="e">
        <f t="shared" si="13"/>
        <v>#N/A</v>
      </c>
    </row>
    <row r="59" spans="1:14" ht="15" customHeight="1" x14ac:dyDescent="0.2">
      <c r="A59" s="490" t="s">
        <v>466</v>
      </c>
      <c r="B59" s="487">
        <v>55774</v>
      </c>
      <c r="C59" s="487">
        <v>6629</v>
      </c>
      <c r="D59" s="487">
        <v>2652</v>
      </c>
      <c r="E59" s="488">
        <f t="shared" si="11"/>
        <v>103.62291914387633</v>
      </c>
      <c r="F59" s="488">
        <f t="shared" si="11"/>
        <v>93.274236668073726</v>
      </c>
      <c r="G59" s="488">
        <f t="shared" si="11"/>
        <v>103.67474589523064</v>
      </c>
      <c r="H59" s="489" t="str">
        <f t="shared" si="14"/>
        <v/>
      </c>
      <c r="I59" s="488" t="str">
        <f t="shared" si="12"/>
        <v/>
      </c>
      <c r="J59" s="488" t="str">
        <f t="shared" si="10"/>
        <v/>
      </c>
      <c r="K59" s="488" t="str">
        <f t="shared" si="10"/>
        <v/>
      </c>
      <c r="L59" s="488" t="e">
        <f t="shared" si="13"/>
        <v>#N/A</v>
      </c>
    </row>
    <row r="60" spans="1:14" ht="15" customHeight="1" x14ac:dyDescent="0.2">
      <c r="A60" s="490" t="s">
        <v>467</v>
      </c>
      <c r="B60" s="487">
        <v>56202</v>
      </c>
      <c r="C60" s="487">
        <v>6760</v>
      </c>
      <c r="D60" s="487">
        <v>2702</v>
      </c>
      <c r="E60" s="488">
        <f t="shared" si="11"/>
        <v>104.41810344827587</v>
      </c>
      <c r="F60" s="488">
        <f t="shared" si="11"/>
        <v>95.117489798789919</v>
      </c>
      <c r="G60" s="488">
        <f t="shared" si="11"/>
        <v>105.62939796716184</v>
      </c>
      <c r="H60" s="489" t="str">
        <f t="shared" si="14"/>
        <v/>
      </c>
      <c r="I60" s="488" t="str">
        <f t="shared" si="12"/>
        <v/>
      </c>
      <c r="J60" s="488" t="str">
        <f t="shared" si="10"/>
        <v/>
      </c>
      <c r="K60" s="488" t="str">
        <f t="shared" si="10"/>
        <v/>
      </c>
      <c r="L60" s="488" t="e">
        <f t="shared" si="13"/>
        <v>#N/A</v>
      </c>
    </row>
    <row r="61" spans="1:14" ht="15" customHeight="1" x14ac:dyDescent="0.2">
      <c r="A61" s="490">
        <v>42614</v>
      </c>
      <c r="B61" s="487">
        <v>56837</v>
      </c>
      <c r="C61" s="487">
        <v>6699</v>
      </c>
      <c r="D61" s="487">
        <v>2840</v>
      </c>
      <c r="E61" s="488">
        <f t="shared" si="11"/>
        <v>105.59787455410226</v>
      </c>
      <c r="F61" s="488">
        <f t="shared" si="11"/>
        <v>94.259181089067113</v>
      </c>
      <c r="G61" s="488">
        <f t="shared" si="11"/>
        <v>111.02423768569194</v>
      </c>
      <c r="H61" s="489">
        <f t="shared" si="14"/>
        <v>42614</v>
      </c>
      <c r="I61" s="488">
        <f t="shared" si="12"/>
        <v>105.59787455410226</v>
      </c>
      <c r="J61" s="488">
        <f t="shared" si="10"/>
        <v>94.259181089067113</v>
      </c>
      <c r="K61" s="488">
        <f t="shared" si="10"/>
        <v>111.02423768569194</v>
      </c>
      <c r="L61" s="488" t="e">
        <f t="shared" si="13"/>
        <v>#N/A</v>
      </c>
    </row>
    <row r="62" spans="1:14" ht="15" customHeight="1" x14ac:dyDescent="0.2">
      <c r="A62" s="490" t="s">
        <v>468</v>
      </c>
      <c r="B62" s="487">
        <v>56095</v>
      </c>
      <c r="C62" s="487">
        <v>6623</v>
      </c>
      <c r="D62" s="487">
        <v>2828</v>
      </c>
      <c r="E62" s="488">
        <f t="shared" si="11"/>
        <v>104.21930737217598</v>
      </c>
      <c r="F62" s="488">
        <f t="shared" si="11"/>
        <v>93.189812860560011</v>
      </c>
      <c r="G62" s="488">
        <f t="shared" si="11"/>
        <v>110.55512118842844</v>
      </c>
      <c r="H62" s="489" t="str">
        <f t="shared" si="14"/>
        <v/>
      </c>
      <c r="I62" s="488" t="str">
        <f t="shared" si="12"/>
        <v/>
      </c>
      <c r="J62" s="488" t="str">
        <f t="shared" si="10"/>
        <v/>
      </c>
      <c r="K62" s="488" t="str">
        <f t="shared" si="10"/>
        <v/>
      </c>
      <c r="L62" s="488" t="e">
        <f t="shared" si="13"/>
        <v>#N/A</v>
      </c>
    </row>
    <row r="63" spans="1:14" ht="15" customHeight="1" x14ac:dyDescent="0.2">
      <c r="A63" s="490" t="s">
        <v>469</v>
      </c>
      <c r="B63" s="487">
        <v>55959</v>
      </c>
      <c r="C63" s="487">
        <v>6590</v>
      </c>
      <c r="D63" s="487">
        <v>2855</v>
      </c>
      <c r="E63" s="488">
        <f t="shared" si="11"/>
        <v>103.96663198573125</v>
      </c>
      <c r="F63" s="488">
        <f t="shared" si="11"/>
        <v>92.725481919234554</v>
      </c>
      <c r="G63" s="488">
        <f t="shared" si="11"/>
        <v>111.6106333072713</v>
      </c>
      <c r="H63" s="489" t="str">
        <f t="shared" si="14"/>
        <v/>
      </c>
      <c r="I63" s="488" t="str">
        <f t="shared" si="12"/>
        <v/>
      </c>
      <c r="J63" s="488" t="str">
        <f t="shared" si="10"/>
        <v/>
      </c>
      <c r="K63" s="488" t="str">
        <f t="shared" si="10"/>
        <v/>
      </c>
      <c r="L63" s="488" t="e">
        <f t="shared" si="13"/>
        <v>#N/A</v>
      </c>
    </row>
    <row r="64" spans="1:14" ht="15" customHeight="1" x14ac:dyDescent="0.2">
      <c r="A64" s="490" t="s">
        <v>470</v>
      </c>
      <c r="B64" s="487">
        <v>55498</v>
      </c>
      <c r="C64" s="487">
        <v>6681</v>
      </c>
      <c r="D64" s="487">
        <v>2966</v>
      </c>
      <c r="E64" s="488">
        <f t="shared" si="11"/>
        <v>103.11013674197385</v>
      </c>
      <c r="F64" s="488">
        <f t="shared" si="11"/>
        <v>94.005909666525952</v>
      </c>
      <c r="G64" s="488">
        <f t="shared" si="11"/>
        <v>115.94996090695857</v>
      </c>
      <c r="H64" s="489" t="str">
        <f t="shared" si="14"/>
        <v/>
      </c>
      <c r="I64" s="488" t="str">
        <f t="shared" si="12"/>
        <v/>
      </c>
      <c r="J64" s="488" t="str">
        <f t="shared" si="10"/>
        <v/>
      </c>
      <c r="K64" s="488" t="str">
        <f t="shared" si="10"/>
        <v/>
      </c>
      <c r="L64" s="488" t="e">
        <f t="shared" si="13"/>
        <v>#N/A</v>
      </c>
    </row>
    <row r="65" spans="1:12" ht="15" customHeight="1" x14ac:dyDescent="0.2">
      <c r="A65" s="490">
        <v>42979</v>
      </c>
      <c r="B65" s="487">
        <v>56411</v>
      </c>
      <c r="C65" s="487">
        <v>6691</v>
      </c>
      <c r="D65" s="487">
        <v>3032</v>
      </c>
      <c r="E65" s="488">
        <f t="shared" si="11"/>
        <v>104.80640606420928</v>
      </c>
      <c r="F65" s="488">
        <f t="shared" si="11"/>
        <v>94.146616012382154</v>
      </c>
      <c r="G65" s="488">
        <f t="shared" si="11"/>
        <v>118.53010164190773</v>
      </c>
      <c r="H65" s="489">
        <f t="shared" si="14"/>
        <v>42979</v>
      </c>
      <c r="I65" s="488">
        <f t="shared" si="12"/>
        <v>104.80640606420928</v>
      </c>
      <c r="J65" s="488">
        <f t="shared" si="10"/>
        <v>94.146616012382154</v>
      </c>
      <c r="K65" s="488">
        <f t="shared" si="10"/>
        <v>118.53010164190773</v>
      </c>
      <c r="L65" s="488" t="e">
        <f t="shared" si="13"/>
        <v>#N/A</v>
      </c>
    </row>
    <row r="66" spans="1:12" ht="15" customHeight="1" x14ac:dyDescent="0.2">
      <c r="A66" s="490" t="s">
        <v>471</v>
      </c>
      <c r="B66" s="487">
        <v>56127</v>
      </c>
      <c r="C66" s="487">
        <v>6607</v>
      </c>
      <c r="D66" s="487">
        <v>3080</v>
      </c>
      <c r="E66" s="488">
        <f t="shared" si="11"/>
        <v>104.27876040428062</v>
      </c>
      <c r="F66" s="488">
        <f t="shared" si="11"/>
        <v>92.964682707190093</v>
      </c>
      <c r="G66" s="488">
        <f t="shared" si="11"/>
        <v>120.40656763096169</v>
      </c>
      <c r="H66" s="489" t="str">
        <f t="shared" si="14"/>
        <v/>
      </c>
      <c r="I66" s="488" t="str">
        <f t="shared" si="12"/>
        <v/>
      </c>
      <c r="J66" s="488" t="str">
        <f t="shared" si="10"/>
        <v/>
      </c>
      <c r="K66" s="488" t="str">
        <f t="shared" si="10"/>
        <v/>
      </c>
      <c r="L66" s="488" t="e">
        <f t="shared" si="13"/>
        <v>#N/A</v>
      </c>
    </row>
    <row r="67" spans="1:12" ht="15" customHeight="1" x14ac:dyDescent="0.2">
      <c r="A67" s="490" t="s">
        <v>472</v>
      </c>
      <c r="B67" s="487">
        <v>56663</v>
      </c>
      <c r="C67" s="487">
        <v>6620</v>
      </c>
      <c r="D67" s="487">
        <v>3027</v>
      </c>
      <c r="E67" s="488">
        <f t="shared" si="11"/>
        <v>105.27459869203328</v>
      </c>
      <c r="F67" s="488">
        <f t="shared" si="11"/>
        <v>93.14760095680316</v>
      </c>
      <c r="G67" s="488">
        <f t="shared" si="11"/>
        <v>118.33463643471462</v>
      </c>
      <c r="H67" s="489" t="str">
        <f t="shared" si="14"/>
        <v/>
      </c>
      <c r="I67" s="488" t="str">
        <f t="shared" si="12"/>
        <v/>
      </c>
      <c r="J67" s="488" t="str">
        <f t="shared" si="12"/>
        <v/>
      </c>
      <c r="K67" s="488" t="str">
        <f t="shared" si="12"/>
        <v/>
      </c>
      <c r="L67" s="488" t="e">
        <f t="shared" si="13"/>
        <v>#N/A</v>
      </c>
    </row>
    <row r="68" spans="1:12" ht="15" customHeight="1" x14ac:dyDescent="0.2">
      <c r="A68" s="490" t="s">
        <v>473</v>
      </c>
      <c r="B68" s="487">
        <v>57326</v>
      </c>
      <c r="C68" s="487">
        <v>6870</v>
      </c>
      <c r="D68" s="487">
        <v>3191</v>
      </c>
      <c r="E68" s="488">
        <f t="shared" si="11"/>
        <v>106.50639120095124</v>
      </c>
      <c r="F68" s="488">
        <f t="shared" si="11"/>
        <v>96.665259603208114</v>
      </c>
      <c r="G68" s="488">
        <f t="shared" si="11"/>
        <v>124.74589523064894</v>
      </c>
      <c r="H68" s="489" t="str">
        <f t="shared" si="14"/>
        <v/>
      </c>
      <c r="I68" s="488" t="str">
        <f t="shared" si="12"/>
        <v/>
      </c>
      <c r="J68" s="488" t="str">
        <f t="shared" si="12"/>
        <v/>
      </c>
      <c r="K68" s="488" t="str">
        <f t="shared" si="12"/>
        <v/>
      </c>
      <c r="L68" s="488" t="e">
        <f t="shared" si="13"/>
        <v>#N/A</v>
      </c>
    </row>
    <row r="69" spans="1:12" ht="15" customHeight="1" x14ac:dyDescent="0.2">
      <c r="A69" s="490">
        <v>43344</v>
      </c>
      <c r="B69" s="487">
        <v>58204</v>
      </c>
      <c r="C69" s="487">
        <v>6640</v>
      </c>
      <c r="D69" s="487">
        <v>3259</v>
      </c>
      <c r="E69" s="488">
        <f t="shared" si="11"/>
        <v>108.13763376932224</v>
      </c>
      <c r="F69" s="488">
        <f t="shared" si="11"/>
        <v>93.42901364851555</v>
      </c>
      <c r="G69" s="488">
        <f t="shared" si="11"/>
        <v>127.40422204847536</v>
      </c>
      <c r="H69" s="489">
        <f t="shared" si="14"/>
        <v>43344</v>
      </c>
      <c r="I69" s="488">
        <f t="shared" si="12"/>
        <v>108.13763376932224</v>
      </c>
      <c r="J69" s="488">
        <f t="shared" si="12"/>
        <v>93.42901364851555</v>
      </c>
      <c r="K69" s="488">
        <f t="shared" si="12"/>
        <v>127.40422204847536</v>
      </c>
      <c r="L69" s="488" t="e">
        <f t="shared" si="13"/>
        <v>#N/A</v>
      </c>
    </row>
    <row r="70" spans="1:12" ht="15" customHeight="1" x14ac:dyDescent="0.2">
      <c r="A70" s="490" t="s">
        <v>474</v>
      </c>
      <c r="B70" s="487">
        <v>57712</v>
      </c>
      <c r="C70" s="487">
        <v>6665</v>
      </c>
      <c r="D70" s="487">
        <v>3254</v>
      </c>
      <c r="E70" s="488">
        <f t="shared" si="11"/>
        <v>107.22354340071342</v>
      </c>
      <c r="F70" s="488">
        <f t="shared" si="11"/>
        <v>93.780779513156048</v>
      </c>
      <c r="G70" s="488">
        <f t="shared" si="11"/>
        <v>127.20875684128225</v>
      </c>
      <c r="H70" s="489" t="str">
        <f t="shared" si="14"/>
        <v/>
      </c>
      <c r="I70" s="488" t="str">
        <f t="shared" si="12"/>
        <v/>
      </c>
      <c r="J70" s="488" t="str">
        <f t="shared" si="12"/>
        <v/>
      </c>
      <c r="K70" s="488" t="str">
        <f t="shared" si="12"/>
        <v/>
      </c>
      <c r="L70" s="488" t="e">
        <f t="shared" si="13"/>
        <v>#N/A</v>
      </c>
    </row>
    <row r="71" spans="1:12" ht="15" customHeight="1" x14ac:dyDescent="0.2">
      <c r="A71" s="490" t="s">
        <v>475</v>
      </c>
      <c r="B71" s="487">
        <v>57874</v>
      </c>
      <c r="C71" s="487">
        <v>6456</v>
      </c>
      <c r="D71" s="487">
        <v>3225</v>
      </c>
      <c r="E71" s="491">
        <f t="shared" ref="E71:G75" si="15">IF($A$51=37802,IF(COUNTBLANK(B$51:B$70)&gt;0,#N/A,IF(ISBLANK(B71)=FALSE,B71/B$51*100,#N/A)),IF(COUNTBLANK(B$51:B$75)&gt;0,#N/A,B71/B$51*100))</f>
        <v>107.52452437574316</v>
      </c>
      <c r="F71" s="491">
        <f t="shared" si="15"/>
        <v>90.840016884761496</v>
      </c>
      <c r="G71" s="491">
        <f t="shared" si="15"/>
        <v>126.07505863956217</v>
      </c>
      <c r="H71" s="492" t="str">
        <f>IF(A$51=37802,IF(ISERROR(L71)=TRUE,IF(ISBLANK(A71)=FALSE,IF(MONTH(A71)=MONTH(MAX(A$51:A$75)),A71,""),""),""),IF(ISERROR(L71)=TRUE,IF(MONTH(A71)=MONTH(MAX(A$51:A$75)),A71,""),""))</f>
        <v/>
      </c>
      <c r="I71" s="488" t="str">
        <f t="shared" si="12"/>
        <v/>
      </c>
      <c r="J71" s="488" t="str">
        <f t="shared" si="12"/>
        <v/>
      </c>
      <c r="K71" s="488" t="str">
        <f t="shared" si="12"/>
        <v/>
      </c>
      <c r="L71" s="488" t="e">
        <f t="shared" si="13"/>
        <v>#N/A</v>
      </c>
    </row>
    <row r="72" spans="1:12" ht="15" customHeight="1" x14ac:dyDescent="0.2">
      <c r="A72" s="490" t="s">
        <v>476</v>
      </c>
      <c r="B72" s="487">
        <v>58000</v>
      </c>
      <c r="C72" s="487">
        <v>6610</v>
      </c>
      <c r="D72" s="487">
        <v>3336</v>
      </c>
      <c r="E72" s="491">
        <f t="shared" si="15"/>
        <v>107.75862068965519</v>
      </c>
      <c r="F72" s="491">
        <f t="shared" si="15"/>
        <v>93.006894610946958</v>
      </c>
      <c r="G72" s="491">
        <f t="shared" si="15"/>
        <v>130.41438623924941</v>
      </c>
      <c r="H72" s="492" t="str">
        <f>IF(A$51=37802,IF(ISERROR(L72)=TRUE,IF(ISBLANK(A72)=FALSE,IF(MONTH(A72)=MONTH(MAX(A$51:A$75)),A72,""),""),""),IF(ISERROR(L72)=TRUE,IF(MONTH(A72)=MONTH(MAX(A$51:A$75)),A72,""),""))</f>
        <v/>
      </c>
      <c r="I72" s="488" t="str">
        <f t="shared" si="12"/>
        <v/>
      </c>
      <c r="J72" s="488" t="str">
        <f t="shared" si="12"/>
        <v/>
      </c>
      <c r="K72" s="488" t="str">
        <f t="shared" si="12"/>
        <v/>
      </c>
      <c r="L72" s="488" t="e">
        <f t="shared" si="13"/>
        <v>#N/A</v>
      </c>
    </row>
    <row r="73" spans="1:12" ht="15" customHeight="1" x14ac:dyDescent="0.2">
      <c r="A73" s="490">
        <v>43709</v>
      </c>
      <c r="B73" s="487">
        <v>59050</v>
      </c>
      <c r="C73" s="487">
        <v>6463</v>
      </c>
      <c r="D73" s="487">
        <v>3403</v>
      </c>
      <c r="E73" s="491">
        <f t="shared" si="15"/>
        <v>109.70942330558859</v>
      </c>
      <c r="F73" s="491">
        <f t="shared" si="15"/>
        <v>90.938511326860834</v>
      </c>
      <c r="G73" s="491">
        <f t="shared" si="15"/>
        <v>133.03362001563721</v>
      </c>
      <c r="H73" s="492">
        <f>IF(A$51=37802,IF(ISERROR(L73)=TRUE,IF(ISBLANK(A73)=FALSE,IF(MONTH(A73)=MONTH(MAX(A$51:A$75)),A73,""),""),""),IF(ISERROR(L73)=TRUE,IF(MONTH(A73)=MONTH(MAX(A$51:A$75)),A73,""),""))</f>
        <v>43709</v>
      </c>
      <c r="I73" s="488">
        <f t="shared" si="12"/>
        <v>109.70942330558859</v>
      </c>
      <c r="J73" s="488">
        <f t="shared" si="12"/>
        <v>90.938511326860834</v>
      </c>
      <c r="K73" s="488">
        <f t="shared" si="12"/>
        <v>133.03362001563721</v>
      </c>
      <c r="L73" s="488" t="e">
        <f t="shared" si="13"/>
        <v>#N/A</v>
      </c>
    </row>
    <row r="74" spans="1:12" ht="15" customHeight="1" x14ac:dyDescent="0.2">
      <c r="A74" s="490" t="s">
        <v>477</v>
      </c>
      <c r="B74" s="487">
        <v>60142</v>
      </c>
      <c r="C74" s="487">
        <v>6460</v>
      </c>
      <c r="D74" s="487">
        <v>3395</v>
      </c>
      <c r="E74" s="491">
        <f t="shared" si="15"/>
        <v>111.73825802615933</v>
      </c>
      <c r="F74" s="491">
        <f t="shared" si="15"/>
        <v>90.896299423103983</v>
      </c>
      <c r="G74" s="491">
        <f t="shared" si="15"/>
        <v>132.72087568412823</v>
      </c>
      <c r="H74" s="492" t="str">
        <f>IF(A$51=37802,IF(ISERROR(L74)=TRUE,IF(ISBLANK(A74)=FALSE,IF(MONTH(A74)=MONTH(MAX(A$51:A$75)),A74,""),""),""),IF(ISERROR(L74)=TRUE,IF(MONTH(A74)=MONTH(MAX(A$51:A$75)),A74,""),""))</f>
        <v/>
      </c>
      <c r="I74" s="488" t="str">
        <f t="shared" si="12"/>
        <v/>
      </c>
      <c r="J74" s="488" t="str">
        <f t="shared" si="12"/>
        <v/>
      </c>
      <c r="K74" s="488" t="str">
        <f t="shared" si="12"/>
        <v/>
      </c>
      <c r="L74" s="488" t="e">
        <f t="shared" si="13"/>
        <v>#N/A</v>
      </c>
    </row>
    <row r="75" spans="1:12" ht="15" customHeight="1" x14ac:dyDescent="0.2">
      <c r="A75" s="490" t="s">
        <v>478</v>
      </c>
      <c r="B75" s="487">
        <v>58185</v>
      </c>
      <c r="C75" s="493">
        <v>6206</v>
      </c>
      <c r="D75" s="493">
        <v>3259</v>
      </c>
      <c r="E75" s="491">
        <f t="shared" si="15"/>
        <v>108.10233353151011</v>
      </c>
      <c r="F75" s="491">
        <f t="shared" si="15"/>
        <v>87.322358238356543</v>
      </c>
      <c r="G75" s="491">
        <f t="shared" si="15"/>
        <v>127.40422204847536</v>
      </c>
      <c r="H75" s="492" t="str">
        <f>IF(A$51=37802,IF(ISERROR(L75)=TRUE,IF(ISBLANK(A75)=FALSE,IF(MONTH(A75)=MONTH(MAX(A$51:A$75)),A75,""),""),""),IF(ISERROR(L75)=TRUE,IF(MONTH(A75)=MONTH(MAX(A$51:A$75)),A75,""),""))</f>
        <v/>
      </c>
      <c r="I75" s="488" t="str">
        <f t="shared" si="12"/>
        <v/>
      </c>
      <c r="J75" s="488" t="str">
        <f t="shared" si="12"/>
        <v/>
      </c>
      <c r="K75" s="488" t="str">
        <f t="shared" si="12"/>
        <v/>
      </c>
      <c r="L75" s="488" t="e">
        <f t="shared" si="13"/>
        <v>#N/A</v>
      </c>
    </row>
    <row r="77" spans="1:12" ht="15" customHeight="1" x14ac:dyDescent="0.2">
      <c r="I77" s="488">
        <f>IF(I75&lt;&gt;"",I75,IF(I74&lt;&gt;"",I74,IF(I73&lt;&gt;"",I73,IF(I72&lt;&gt;"",I72,IF(I71&lt;&gt;"",I71,IF(I70&lt;&gt;"",I70,""))))))</f>
        <v>109.70942330558859</v>
      </c>
      <c r="J77" s="488">
        <f>IF(J75&lt;&gt;"",J75,IF(J74&lt;&gt;"",J74,IF(J73&lt;&gt;"",J73,IF(J72&lt;&gt;"",J72,IF(J71&lt;&gt;"",J71,IF(J70&lt;&gt;"",J70,""))))))</f>
        <v>90.938511326860834</v>
      </c>
      <c r="K77" s="488">
        <f>IF(K75&lt;&gt;"",K75,IF(K74&lt;&gt;"",K74,IF(K73&lt;&gt;"",K73,IF(K72&lt;&gt;"",K72,IF(K71&lt;&gt;"",K71,IF(K70&lt;&gt;"",K70,""))))))</f>
        <v>133.03362001563721</v>
      </c>
    </row>
    <row r="78" spans="1:12" ht="15" customHeight="1" x14ac:dyDescent="0.2">
      <c r="I78" s="495">
        <f>RANK(I77,$I77:$K77)</f>
        <v>2</v>
      </c>
      <c r="J78" s="495">
        <f>RANK(J77,$I77:$K77)</f>
        <v>3</v>
      </c>
      <c r="K78" s="495">
        <f>RANK(K77,$I77:$K77)</f>
        <v>1</v>
      </c>
    </row>
    <row r="79" spans="1:12" ht="15" customHeight="1" x14ac:dyDescent="0.2">
      <c r="I79" s="488" t="str">
        <f>"SvB: "&amp;IF(I77&gt;100,"+","")&amp;TEXT(I77-100,"0,0")&amp;"%"</f>
        <v>SvB: +9,7%</v>
      </c>
      <c r="J79" s="488" t="str">
        <f>"GeB - ausschließlich: "&amp;IF(J77&gt;100,"+","")&amp;TEXT(J77-100,"0,0")&amp;"%"</f>
        <v>GeB - ausschließlich: -9,1%</v>
      </c>
      <c r="K79" s="488" t="str">
        <f>"GeB - im Nebenjob: "&amp;IF(K77&gt;100,"+","")&amp;TEXT(K77-100,"0,0")&amp;"%"</f>
        <v>GeB - im Nebenjob: +33,0%</v>
      </c>
    </row>
    <row r="81" spans="9:9" ht="15" customHeight="1" x14ac:dyDescent="0.2">
      <c r="I81" s="488" t="str">
        <f>IF(ISERROR(HLOOKUP(1,I$78:K$79,2,FALSE)),"",HLOOKUP(1,I$78:K$79,2,FALSE))</f>
        <v>GeB - im Nebenjob: +33,0%</v>
      </c>
    </row>
    <row r="82" spans="9:9" ht="15" customHeight="1" x14ac:dyDescent="0.2">
      <c r="I82" s="488" t="str">
        <f>IF(ISERROR(HLOOKUP(2,I$78:K$79,2,FALSE)),"",HLOOKUP(2,I$78:K$79,2,FALSE))</f>
        <v>SvB: +9,7%</v>
      </c>
    </row>
    <row r="83" spans="9:9" ht="15" customHeight="1" x14ac:dyDescent="0.2">
      <c r="I83" s="488" t="str">
        <f>IF(ISERROR(HLOOKUP(3,I$78:K$79,2,FALSE)),"",HLOOKUP(3,I$78:K$79,2,FALSE))</f>
        <v>GeB - ausschließlich: -9,1%</v>
      </c>
    </row>
  </sheetData>
  <mergeCells count="16">
    <mergeCell ref="B4:C4"/>
    <mergeCell ref="D4:E4"/>
    <mergeCell ref="F4:G4"/>
    <mergeCell ref="H4:I4"/>
    <mergeCell ref="J4:N4"/>
    <mergeCell ref="J12:N12"/>
    <mergeCell ref="A49:A50"/>
    <mergeCell ref="B49:D49"/>
    <mergeCell ref="E49:G49"/>
    <mergeCell ref="H49:H50"/>
    <mergeCell ref="I49:K49"/>
    <mergeCell ref="A12:A13"/>
    <mergeCell ref="B12:C12"/>
    <mergeCell ref="D12:E12"/>
    <mergeCell ref="F12:G12"/>
    <mergeCell ref="H12:I12"/>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3" customWidth="1"/>
    <col min="2" max="2" width="15.125" style="523" customWidth="1"/>
    <col min="3" max="3" width="20.375" style="523" customWidth="1"/>
    <col min="4" max="5" width="10" style="523" customWidth="1"/>
    <col min="6" max="8" width="11" style="523"/>
    <col min="9" max="9" width="13.75" style="523" customWidth="1"/>
    <col min="10" max="256" width="11" style="523"/>
    <col min="257" max="257" width="2.375" style="523" customWidth="1"/>
    <col min="258" max="258" width="15.125" style="523" customWidth="1"/>
    <col min="259" max="259" width="20.375" style="523" customWidth="1"/>
    <col min="260" max="261" width="10" style="523" customWidth="1"/>
    <col min="262" max="264" width="11" style="523"/>
    <col min="265" max="265" width="13.75" style="523" customWidth="1"/>
    <col min="266" max="512" width="11" style="523"/>
    <col min="513" max="513" width="2.375" style="523" customWidth="1"/>
    <col min="514" max="514" width="15.125" style="523" customWidth="1"/>
    <col min="515" max="515" width="20.375" style="523" customWidth="1"/>
    <col min="516" max="517" width="10" style="523" customWidth="1"/>
    <col min="518" max="520" width="11" style="523"/>
    <col min="521" max="521" width="13.75" style="523" customWidth="1"/>
    <col min="522" max="768" width="11" style="523"/>
    <col min="769" max="769" width="2.375" style="523" customWidth="1"/>
    <col min="770" max="770" width="15.125" style="523" customWidth="1"/>
    <col min="771" max="771" width="20.375" style="523" customWidth="1"/>
    <col min="772" max="773" width="10" style="523" customWidth="1"/>
    <col min="774" max="776" width="11" style="523"/>
    <col min="777" max="777" width="13.75" style="523" customWidth="1"/>
    <col min="778" max="1024" width="11" style="523"/>
    <col min="1025" max="1025" width="2.375" style="523" customWidth="1"/>
    <col min="1026" max="1026" width="15.125" style="523" customWidth="1"/>
    <col min="1027" max="1027" width="20.375" style="523" customWidth="1"/>
    <col min="1028" max="1029" width="10" style="523" customWidth="1"/>
    <col min="1030" max="1032" width="11" style="523"/>
    <col min="1033" max="1033" width="13.75" style="523" customWidth="1"/>
    <col min="1034" max="1280" width="11" style="523"/>
    <col min="1281" max="1281" width="2.375" style="523" customWidth="1"/>
    <col min="1282" max="1282" width="15.125" style="523" customWidth="1"/>
    <col min="1283" max="1283" width="20.375" style="523" customWidth="1"/>
    <col min="1284" max="1285" width="10" style="523" customWidth="1"/>
    <col min="1286" max="1288" width="11" style="523"/>
    <col min="1289" max="1289" width="13.75" style="523" customWidth="1"/>
    <col min="1290" max="1536" width="11" style="523"/>
    <col min="1537" max="1537" width="2.375" style="523" customWidth="1"/>
    <col min="1538" max="1538" width="15.125" style="523" customWidth="1"/>
    <col min="1539" max="1539" width="20.375" style="523" customWidth="1"/>
    <col min="1540" max="1541" width="10" style="523" customWidth="1"/>
    <col min="1542" max="1544" width="11" style="523"/>
    <col min="1545" max="1545" width="13.75" style="523" customWidth="1"/>
    <col min="1546" max="1792" width="11" style="523"/>
    <col min="1793" max="1793" width="2.375" style="523" customWidth="1"/>
    <col min="1794" max="1794" width="15.125" style="523" customWidth="1"/>
    <col min="1795" max="1795" width="20.375" style="523" customWidth="1"/>
    <col min="1796" max="1797" width="10" style="523" customWidth="1"/>
    <col min="1798" max="1800" width="11" style="523"/>
    <col min="1801" max="1801" width="13.75" style="523" customWidth="1"/>
    <col min="1802" max="2048" width="11" style="523"/>
    <col min="2049" max="2049" width="2.375" style="523" customWidth="1"/>
    <col min="2050" max="2050" width="15.125" style="523" customWidth="1"/>
    <col min="2051" max="2051" width="20.375" style="523" customWidth="1"/>
    <col min="2052" max="2053" width="10" style="523" customWidth="1"/>
    <col min="2054" max="2056" width="11" style="523"/>
    <col min="2057" max="2057" width="13.75" style="523" customWidth="1"/>
    <col min="2058" max="2304" width="11" style="523"/>
    <col min="2305" max="2305" width="2.375" style="523" customWidth="1"/>
    <col min="2306" max="2306" width="15.125" style="523" customWidth="1"/>
    <col min="2307" max="2307" width="20.375" style="523" customWidth="1"/>
    <col min="2308" max="2309" width="10" style="523" customWidth="1"/>
    <col min="2310" max="2312" width="11" style="523"/>
    <col min="2313" max="2313" width="13.75" style="523" customWidth="1"/>
    <col min="2314" max="2560" width="11" style="523"/>
    <col min="2561" max="2561" width="2.375" style="523" customWidth="1"/>
    <col min="2562" max="2562" width="15.125" style="523" customWidth="1"/>
    <col min="2563" max="2563" width="20.375" style="523" customWidth="1"/>
    <col min="2564" max="2565" width="10" style="523" customWidth="1"/>
    <col min="2566" max="2568" width="11" style="523"/>
    <col min="2569" max="2569" width="13.75" style="523" customWidth="1"/>
    <col min="2570" max="2816" width="11" style="523"/>
    <col min="2817" max="2817" width="2.375" style="523" customWidth="1"/>
    <col min="2818" max="2818" width="15.125" style="523" customWidth="1"/>
    <col min="2819" max="2819" width="20.375" style="523" customWidth="1"/>
    <col min="2820" max="2821" width="10" style="523" customWidth="1"/>
    <col min="2822" max="2824" width="11" style="523"/>
    <col min="2825" max="2825" width="13.75" style="523" customWidth="1"/>
    <col min="2826" max="3072" width="11" style="523"/>
    <col min="3073" max="3073" width="2.375" style="523" customWidth="1"/>
    <col min="3074" max="3074" width="15.125" style="523" customWidth="1"/>
    <col min="3075" max="3075" width="20.375" style="523" customWidth="1"/>
    <col min="3076" max="3077" width="10" style="523" customWidth="1"/>
    <col min="3078" max="3080" width="11" style="523"/>
    <col min="3081" max="3081" width="13.75" style="523" customWidth="1"/>
    <col min="3082" max="3328" width="11" style="523"/>
    <col min="3329" max="3329" width="2.375" style="523" customWidth="1"/>
    <col min="3330" max="3330" width="15.125" style="523" customWidth="1"/>
    <col min="3331" max="3331" width="20.375" style="523" customWidth="1"/>
    <col min="3332" max="3333" width="10" style="523" customWidth="1"/>
    <col min="3334" max="3336" width="11" style="523"/>
    <col min="3337" max="3337" width="13.75" style="523" customWidth="1"/>
    <col min="3338" max="3584" width="11" style="523"/>
    <col min="3585" max="3585" width="2.375" style="523" customWidth="1"/>
    <col min="3586" max="3586" width="15.125" style="523" customWidth="1"/>
    <col min="3587" max="3587" width="20.375" style="523" customWidth="1"/>
    <col min="3588" max="3589" width="10" style="523" customWidth="1"/>
    <col min="3590" max="3592" width="11" style="523"/>
    <col min="3593" max="3593" width="13.75" style="523" customWidth="1"/>
    <col min="3594" max="3840" width="11" style="523"/>
    <col min="3841" max="3841" width="2.375" style="523" customWidth="1"/>
    <col min="3842" max="3842" width="15.125" style="523" customWidth="1"/>
    <col min="3843" max="3843" width="20.375" style="523" customWidth="1"/>
    <col min="3844" max="3845" width="10" style="523" customWidth="1"/>
    <col min="3846" max="3848" width="11" style="523"/>
    <col min="3849" max="3849" width="13.75" style="523" customWidth="1"/>
    <col min="3850" max="4096" width="11" style="523"/>
    <col min="4097" max="4097" width="2.375" style="523" customWidth="1"/>
    <col min="4098" max="4098" width="15.125" style="523" customWidth="1"/>
    <col min="4099" max="4099" width="20.375" style="523" customWidth="1"/>
    <col min="4100" max="4101" width="10" style="523" customWidth="1"/>
    <col min="4102" max="4104" width="11" style="523"/>
    <col min="4105" max="4105" width="13.75" style="523" customWidth="1"/>
    <col min="4106" max="4352" width="11" style="523"/>
    <col min="4353" max="4353" width="2.375" style="523" customWidth="1"/>
    <col min="4354" max="4354" width="15.125" style="523" customWidth="1"/>
    <col min="4355" max="4355" width="20.375" style="523" customWidth="1"/>
    <col min="4356" max="4357" width="10" style="523" customWidth="1"/>
    <col min="4358" max="4360" width="11" style="523"/>
    <col min="4361" max="4361" width="13.75" style="523" customWidth="1"/>
    <col min="4362" max="4608" width="11" style="523"/>
    <col min="4609" max="4609" width="2.375" style="523" customWidth="1"/>
    <col min="4610" max="4610" width="15.125" style="523" customWidth="1"/>
    <col min="4611" max="4611" width="20.375" style="523" customWidth="1"/>
    <col min="4612" max="4613" width="10" style="523" customWidth="1"/>
    <col min="4614" max="4616" width="11" style="523"/>
    <col min="4617" max="4617" width="13.75" style="523" customWidth="1"/>
    <col min="4618" max="4864" width="11" style="523"/>
    <col min="4865" max="4865" width="2.375" style="523" customWidth="1"/>
    <col min="4866" max="4866" width="15.125" style="523" customWidth="1"/>
    <col min="4867" max="4867" width="20.375" style="523" customWidth="1"/>
    <col min="4868" max="4869" width="10" style="523" customWidth="1"/>
    <col min="4870" max="4872" width="11" style="523"/>
    <col min="4873" max="4873" width="13.75" style="523" customWidth="1"/>
    <col min="4874" max="5120" width="11" style="523"/>
    <col min="5121" max="5121" width="2.375" style="523" customWidth="1"/>
    <col min="5122" max="5122" width="15.125" style="523" customWidth="1"/>
    <col min="5123" max="5123" width="20.375" style="523" customWidth="1"/>
    <col min="5124" max="5125" width="10" style="523" customWidth="1"/>
    <col min="5126" max="5128" width="11" style="523"/>
    <col min="5129" max="5129" width="13.75" style="523" customWidth="1"/>
    <col min="5130" max="5376" width="11" style="523"/>
    <col min="5377" max="5377" width="2.375" style="523" customWidth="1"/>
    <col min="5378" max="5378" width="15.125" style="523" customWidth="1"/>
    <col min="5379" max="5379" width="20.375" style="523" customWidth="1"/>
    <col min="5380" max="5381" width="10" style="523" customWidth="1"/>
    <col min="5382" max="5384" width="11" style="523"/>
    <col min="5385" max="5385" width="13.75" style="523" customWidth="1"/>
    <col min="5386" max="5632" width="11" style="523"/>
    <col min="5633" max="5633" width="2.375" style="523" customWidth="1"/>
    <col min="5634" max="5634" width="15.125" style="523" customWidth="1"/>
    <col min="5635" max="5635" width="20.375" style="523" customWidth="1"/>
    <col min="5636" max="5637" width="10" style="523" customWidth="1"/>
    <col min="5638" max="5640" width="11" style="523"/>
    <col min="5641" max="5641" width="13.75" style="523" customWidth="1"/>
    <col min="5642" max="5888" width="11" style="523"/>
    <col min="5889" max="5889" width="2.375" style="523" customWidth="1"/>
    <col min="5890" max="5890" width="15.125" style="523" customWidth="1"/>
    <col min="5891" max="5891" width="20.375" style="523" customWidth="1"/>
    <col min="5892" max="5893" width="10" style="523" customWidth="1"/>
    <col min="5894" max="5896" width="11" style="523"/>
    <col min="5897" max="5897" width="13.75" style="523" customWidth="1"/>
    <col min="5898" max="6144" width="11" style="523"/>
    <col min="6145" max="6145" width="2.375" style="523" customWidth="1"/>
    <col min="6146" max="6146" width="15.125" style="523" customWidth="1"/>
    <col min="6147" max="6147" width="20.375" style="523" customWidth="1"/>
    <col min="6148" max="6149" width="10" style="523" customWidth="1"/>
    <col min="6150" max="6152" width="11" style="523"/>
    <col min="6153" max="6153" width="13.75" style="523" customWidth="1"/>
    <col min="6154" max="6400" width="11" style="523"/>
    <col min="6401" max="6401" width="2.375" style="523" customWidth="1"/>
    <col min="6402" max="6402" width="15.125" style="523" customWidth="1"/>
    <col min="6403" max="6403" width="20.375" style="523" customWidth="1"/>
    <col min="6404" max="6405" width="10" style="523" customWidth="1"/>
    <col min="6406" max="6408" width="11" style="523"/>
    <col min="6409" max="6409" width="13.75" style="523" customWidth="1"/>
    <col min="6410" max="6656" width="11" style="523"/>
    <col min="6657" max="6657" width="2.375" style="523" customWidth="1"/>
    <col min="6658" max="6658" width="15.125" style="523" customWidth="1"/>
    <col min="6659" max="6659" width="20.375" style="523" customWidth="1"/>
    <col min="6660" max="6661" width="10" style="523" customWidth="1"/>
    <col min="6662" max="6664" width="11" style="523"/>
    <col min="6665" max="6665" width="13.75" style="523" customWidth="1"/>
    <col min="6666" max="6912" width="11" style="523"/>
    <col min="6913" max="6913" width="2.375" style="523" customWidth="1"/>
    <col min="6914" max="6914" width="15.125" style="523" customWidth="1"/>
    <col min="6915" max="6915" width="20.375" style="523" customWidth="1"/>
    <col min="6916" max="6917" width="10" style="523" customWidth="1"/>
    <col min="6918" max="6920" width="11" style="523"/>
    <col min="6921" max="6921" width="13.75" style="523" customWidth="1"/>
    <col min="6922" max="7168" width="11" style="523"/>
    <col min="7169" max="7169" width="2.375" style="523" customWidth="1"/>
    <col min="7170" max="7170" width="15.125" style="523" customWidth="1"/>
    <col min="7171" max="7171" width="20.375" style="523" customWidth="1"/>
    <col min="7172" max="7173" width="10" style="523" customWidth="1"/>
    <col min="7174" max="7176" width="11" style="523"/>
    <col min="7177" max="7177" width="13.75" style="523" customWidth="1"/>
    <col min="7178" max="7424" width="11" style="523"/>
    <col min="7425" max="7425" width="2.375" style="523" customWidth="1"/>
    <col min="7426" max="7426" width="15.125" style="523" customWidth="1"/>
    <col min="7427" max="7427" width="20.375" style="523" customWidth="1"/>
    <col min="7428" max="7429" width="10" style="523" customWidth="1"/>
    <col min="7430" max="7432" width="11" style="523"/>
    <col min="7433" max="7433" width="13.75" style="523" customWidth="1"/>
    <col min="7434" max="7680" width="11" style="523"/>
    <col min="7681" max="7681" width="2.375" style="523" customWidth="1"/>
    <col min="7682" max="7682" width="15.125" style="523" customWidth="1"/>
    <col min="7683" max="7683" width="20.375" style="523" customWidth="1"/>
    <col min="7684" max="7685" width="10" style="523" customWidth="1"/>
    <col min="7686" max="7688" width="11" style="523"/>
    <col min="7689" max="7689" width="13.75" style="523" customWidth="1"/>
    <col min="7690" max="7936" width="11" style="523"/>
    <col min="7937" max="7937" width="2.375" style="523" customWidth="1"/>
    <col min="7938" max="7938" width="15.125" style="523" customWidth="1"/>
    <col min="7939" max="7939" width="20.375" style="523" customWidth="1"/>
    <col min="7940" max="7941" width="10" style="523" customWidth="1"/>
    <col min="7942" max="7944" width="11" style="523"/>
    <col min="7945" max="7945" width="13.75" style="523" customWidth="1"/>
    <col min="7946" max="8192" width="11" style="523"/>
    <col min="8193" max="8193" width="2.375" style="523" customWidth="1"/>
    <col min="8194" max="8194" width="15.125" style="523" customWidth="1"/>
    <col min="8195" max="8195" width="20.375" style="523" customWidth="1"/>
    <col min="8196" max="8197" width="10" style="523" customWidth="1"/>
    <col min="8198" max="8200" width="11" style="523"/>
    <col min="8201" max="8201" width="13.75" style="523" customWidth="1"/>
    <col min="8202" max="8448" width="11" style="523"/>
    <col min="8449" max="8449" width="2.375" style="523" customWidth="1"/>
    <col min="8450" max="8450" width="15.125" style="523" customWidth="1"/>
    <col min="8451" max="8451" width="20.375" style="523" customWidth="1"/>
    <col min="8452" max="8453" width="10" style="523" customWidth="1"/>
    <col min="8454" max="8456" width="11" style="523"/>
    <col min="8457" max="8457" width="13.75" style="523" customWidth="1"/>
    <col min="8458" max="8704" width="11" style="523"/>
    <col min="8705" max="8705" width="2.375" style="523" customWidth="1"/>
    <col min="8706" max="8706" width="15.125" style="523" customWidth="1"/>
    <col min="8707" max="8707" width="20.375" style="523" customWidth="1"/>
    <col min="8708" max="8709" width="10" style="523" customWidth="1"/>
    <col min="8710" max="8712" width="11" style="523"/>
    <col min="8713" max="8713" width="13.75" style="523" customWidth="1"/>
    <col min="8714" max="8960" width="11" style="523"/>
    <col min="8961" max="8961" width="2.375" style="523" customWidth="1"/>
    <col min="8962" max="8962" width="15.125" style="523" customWidth="1"/>
    <col min="8963" max="8963" width="20.375" style="523" customWidth="1"/>
    <col min="8964" max="8965" width="10" style="523" customWidth="1"/>
    <col min="8966" max="8968" width="11" style="523"/>
    <col min="8969" max="8969" width="13.75" style="523" customWidth="1"/>
    <col min="8970" max="9216" width="11" style="523"/>
    <col min="9217" max="9217" width="2.375" style="523" customWidth="1"/>
    <col min="9218" max="9218" width="15.125" style="523" customWidth="1"/>
    <col min="9219" max="9219" width="20.375" style="523" customWidth="1"/>
    <col min="9220" max="9221" width="10" style="523" customWidth="1"/>
    <col min="9222" max="9224" width="11" style="523"/>
    <col min="9225" max="9225" width="13.75" style="523" customWidth="1"/>
    <col min="9226" max="9472" width="11" style="523"/>
    <col min="9473" max="9473" width="2.375" style="523" customWidth="1"/>
    <col min="9474" max="9474" width="15.125" style="523" customWidth="1"/>
    <col min="9475" max="9475" width="20.375" style="523" customWidth="1"/>
    <col min="9476" max="9477" width="10" style="523" customWidth="1"/>
    <col min="9478" max="9480" width="11" style="523"/>
    <col min="9481" max="9481" width="13.75" style="523" customWidth="1"/>
    <col min="9482" max="9728" width="11" style="523"/>
    <col min="9729" max="9729" width="2.375" style="523" customWidth="1"/>
    <col min="9730" max="9730" width="15.125" style="523" customWidth="1"/>
    <col min="9731" max="9731" width="20.375" style="523" customWidth="1"/>
    <col min="9732" max="9733" width="10" style="523" customWidth="1"/>
    <col min="9734" max="9736" width="11" style="523"/>
    <col min="9737" max="9737" width="13.75" style="523" customWidth="1"/>
    <col min="9738" max="9984" width="11" style="523"/>
    <col min="9985" max="9985" width="2.375" style="523" customWidth="1"/>
    <col min="9986" max="9986" width="15.125" style="523" customWidth="1"/>
    <col min="9987" max="9987" width="20.375" style="523" customWidth="1"/>
    <col min="9988" max="9989" width="10" style="523" customWidth="1"/>
    <col min="9990" max="9992" width="11" style="523"/>
    <col min="9993" max="9993" width="13.75" style="523" customWidth="1"/>
    <col min="9994" max="10240" width="11" style="523"/>
    <col min="10241" max="10241" width="2.375" style="523" customWidth="1"/>
    <col min="10242" max="10242" width="15.125" style="523" customWidth="1"/>
    <col min="10243" max="10243" width="20.375" style="523" customWidth="1"/>
    <col min="10244" max="10245" width="10" style="523" customWidth="1"/>
    <col min="10246" max="10248" width="11" style="523"/>
    <col min="10249" max="10249" width="13.75" style="523" customWidth="1"/>
    <col min="10250" max="10496" width="11" style="523"/>
    <col min="10497" max="10497" width="2.375" style="523" customWidth="1"/>
    <col min="10498" max="10498" width="15.125" style="523" customWidth="1"/>
    <col min="10499" max="10499" width="20.375" style="523" customWidth="1"/>
    <col min="10500" max="10501" width="10" style="523" customWidth="1"/>
    <col min="10502" max="10504" width="11" style="523"/>
    <col min="10505" max="10505" width="13.75" style="523" customWidth="1"/>
    <col min="10506" max="10752" width="11" style="523"/>
    <col min="10753" max="10753" width="2.375" style="523" customWidth="1"/>
    <col min="10754" max="10754" width="15.125" style="523" customWidth="1"/>
    <col min="10755" max="10755" width="20.375" style="523" customWidth="1"/>
    <col min="10756" max="10757" width="10" style="523" customWidth="1"/>
    <col min="10758" max="10760" width="11" style="523"/>
    <col min="10761" max="10761" width="13.75" style="523" customWidth="1"/>
    <col min="10762" max="11008" width="11" style="523"/>
    <col min="11009" max="11009" width="2.375" style="523" customWidth="1"/>
    <col min="11010" max="11010" width="15.125" style="523" customWidth="1"/>
    <col min="11011" max="11011" width="20.375" style="523" customWidth="1"/>
    <col min="11012" max="11013" width="10" style="523" customWidth="1"/>
    <col min="11014" max="11016" width="11" style="523"/>
    <col min="11017" max="11017" width="13.75" style="523" customWidth="1"/>
    <col min="11018" max="11264" width="11" style="523"/>
    <col min="11265" max="11265" width="2.375" style="523" customWidth="1"/>
    <col min="11266" max="11266" width="15.125" style="523" customWidth="1"/>
    <col min="11267" max="11267" width="20.375" style="523" customWidth="1"/>
    <col min="11268" max="11269" width="10" style="523" customWidth="1"/>
    <col min="11270" max="11272" width="11" style="523"/>
    <col min="11273" max="11273" width="13.75" style="523" customWidth="1"/>
    <col min="11274" max="11520" width="11" style="523"/>
    <col min="11521" max="11521" width="2.375" style="523" customWidth="1"/>
    <col min="11522" max="11522" width="15.125" style="523" customWidth="1"/>
    <col min="11523" max="11523" width="20.375" style="523" customWidth="1"/>
    <col min="11524" max="11525" width="10" style="523" customWidth="1"/>
    <col min="11526" max="11528" width="11" style="523"/>
    <col min="11529" max="11529" width="13.75" style="523" customWidth="1"/>
    <col min="11530" max="11776" width="11" style="523"/>
    <col min="11777" max="11777" width="2.375" style="523" customWidth="1"/>
    <col min="11778" max="11778" width="15.125" style="523" customWidth="1"/>
    <col min="11779" max="11779" width="20.375" style="523" customWidth="1"/>
    <col min="11780" max="11781" width="10" style="523" customWidth="1"/>
    <col min="11782" max="11784" width="11" style="523"/>
    <col min="11785" max="11785" width="13.75" style="523" customWidth="1"/>
    <col min="11786" max="12032" width="11" style="523"/>
    <col min="12033" max="12033" width="2.375" style="523" customWidth="1"/>
    <col min="12034" max="12034" width="15.125" style="523" customWidth="1"/>
    <col min="12035" max="12035" width="20.375" style="523" customWidth="1"/>
    <col min="12036" max="12037" width="10" style="523" customWidth="1"/>
    <col min="12038" max="12040" width="11" style="523"/>
    <col min="12041" max="12041" width="13.75" style="523" customWidth="1"/>
    <col min="12042" max="12288" width="11" style="523"/>
    <col min="12289" max="12289" width="2.375" style="523" customWidth="1"/>
    <col min="12290" max="12290" width="15.125" style="523" customWidth="1"/>
    <col min="12291" max="12291" width="20.375" style="523" customWidth="1"/>
    <col min="12292" max="12293" width="10" style="523" customWidth="1"/>
    <col min="12294" max="12296" width="11" style="523"/>
    <col min="12297" max="12297" width="13.75" style="523" customWidth="1"/>
    <col min="12298" max="12544" width="11" style="523"/>
    <col min="12545" max="12545" width="2.375" style="523" customWidth="1"/>
    <col min="12546" max="12546" width="15.125" style="523" customWidth="1"/>
    <col min="12547" max="12547" width="20.375" style="523" customWidth="1"/>
    <col min="12548" max="12549" width="10" style="523" customWidth="1"/>
    <col min="12550" max="12552" width="11" style="523"/>
    <col min="12553" max="12553" width="13.75" style="523" customWidth="1"/>
    <col min="12554" max="12800" width="11" style="523"/>
    <col min="12801" max="12801" width="2.375" style="523" customWidth="1"/>
    <col min="12802" max="12802" width="15.125" style="523" customWidth="1"/>
    <col min="12803" max="12803" width="20.375" style="523" customWidth="1"/>
    <col min="12804" max="12805" width="10" style="523" customWidth="1"/>
    <col min="12806" max="12808" width="11" style="523"/>
    <col min="12809" max="12809" width="13.75" style="523" customWidth="1"/>
    <col min="12810" max="13056" width="11" style="523"/>
    <col min="13057" max="13057" width="2.375" style="523" customWidth="1"/>
    <col min="13058" max="13058" width="15.125" style="523" customWidth="1"/>
    <col min="13059" max="13059" width="20.375" style="523" customWidth="1"/>
    <col min="13060" max="13061" width="10" style="523" customWidth="1"/>
    <col min="13062" max="13064" width="11" style="523"/>
    <col min="13065" max="13065" width="13.75" style="523" customWidth="1"/>
    <col min="13066" max="13312" width="11" style="523"/>
    <col min="13313" max="13313" width="2.375" style="523" customWidth="1"/>
    <col min="13314" max="13314" width="15.125" style="523" customWidth="1"/>
    <col min="13315" max="13315" width="20.375" style="523" customWidth="1"/>
    <col min="13316" max="13317" width="10" style="523" customWidth="1"/>
    <col min="13318" max="13320" width="11" style="523"/>
    <col min="13321" max="13321" width="13.75" style="523" customWidth="1"/>
    <col min="13322" max="13568" width="11" style="523"/>
    <col min="13569" max="13569" width="2.375" style="523" customWidth="1"/>
    <col min="13570" max="13570" width="15.125" style="523" customWidth="1"/>
    <col min="13571" max="13571" width="20.375" style="523" customWidth="1"/>
    <col min="13572" max="13573" width="10" style="523" customWidth="1"/>
    <col min="13574" max="13576" width="11" style="523"/>
    <col min="13577" max="13577" width="13.75" style="523" customWidth="1"/>
    <col min="13578" max="13824" width="11" style="523"/>
    <col min="13825" max="13825" width="2.375" style="523" customWidth="1"/>
    <col min="13826" max="13826" width="15.125" style="523" customWidth="1"/>
    <col min="13827" max="13827" width="20.375" style="523" customWidth="1"/>
    <col min="13828" max="13829" width="10" style="523" customWidth="1"/>
    <col min="13830" max="13832" width="11" style="523"/>
    <col min="13833" max="13833" width="13.75" style="523" customWidth="1"/>
    <col min="13834" max="14080" width="11" style="523"/>
    <col min="14081" max="14081" width="2.375" style="523" customWidth="1"/>
    <col min="14082" max="14082" width="15.125" style="523" customWidth="1"/>
    <col min="14083" max="14083" width="20.375" style="523" customWidth="1"/>
    <col min="14084" max="14085" width="10" style="523" customWidth="1"/>
    <col min="14086" max="14088" width="11" style="523"/>
    <col min="14089" max="14089" width="13.75" style="523" customWidth="1"/>
    <col min="14090" max="14336" width="11" style="523"/>
    <col min="14337" max="14337" width="2.375" style="523" customWidth="1"/>
    <col min="14338" max="14338" width="15.125" style="523" customWidth="1"/>
    <col min="14339" max="14339" width="20.375" style="523" customWidth="1"/>
    <col min="14340" max="14341" width="10" style="523" customWidth="1"/>
    <col min="14342" max="14344" width="11" style="523"/>
    <col min="14345" max="14345" width="13.75" style="523" customWidth="1"/>
    <col min="14346" max="14592" width="11" style="523"/>
    <col min="14593" max="14593" width="2.375" style="523" customWidth="1"/>
    <col min="14594" max="14594" width="15.125" style="523" customWidth="1"/>
    <col min="14595" max="14595" width="20.375" style="523" customWidth="1"/>
    <col min="14596" max="14597" width="10" style="523" customWidth="1"/>
    <col min="14598" max="14600" width="11" style="523"/>
    <col min="14601" max="14601" width="13.75" style="523" customWidth="1"/>
    <col min="14602" max="14848" width="11" style="523"/>
    <col min="14849" max="14849" width="2.375" style="523" customWidth="1"/>
    <col min="14850" max="14850" width="15.125" style="523" customWidth="1"/>
    <col min="14851" max="14851" width="20.375" style="523" customWidth="1"/>
    <col min="14852" max="14853" width="10" style="523" customWidth="1"/>
    <col min="14854" max="14856" width="11" style="523"/>
    <col min="14857" max="14857" width="13.75" style="523" customWidth="1"/>
    <col min="14858" max="15104" width="11" style="523"/>
    <col min="15105" max="15105" width="2.375" style="523" customWidth="1"/>
    <col min="15106" max="15106" width="15.125" style="523" customWidth="1"/>
    <col min="15107" max="15107" width="20.375" style="523" customWidth="1"/>
    <col min="15108" max="15109" width="10" style="523" customWidth="1"/>
    <col min="15110" max="15112" width="11" style="523"/>
    <col min="15113" max="15113" width="13.75" style="523" customWidth="1"/>
    <col min="15114" max="15360" width="11" style="523"/>
    <col min="15361" max="15361" width="2.375" style="523" customWidth="1"/>
    <col min="15362" max="15362" width="15.125" style="523" customWidth="1"/>
    <col min="15363" max="15363" width="20.375" style="523" customWidth="1"/>
    <col min="15364" max="15365" width="10" style="523" customWidth="1"/>
    <col min="15366" max="15368" width="11" style="523"/>
    <col min="15369" max="15369" width="13.75" style="523" customWidth="1"/>
    <col min="15370" max="15616" width="11" style="523"/>
    <col min="15617" max="15617" width="2.375" style="523" customWidth="1"/>
    <col min="15618" max="15618" width="15.125" style="523" customWidth="1"/>
    <col min="15619" max="15619" width="20.375" style="523" customWidth="1"/>
    <col min="15620" max="15621" width="10" style="523" customWidth="1"/>
    <col min="15622" max="15624" width="11" style="523"/>
    <col min="15625" max="15625" width="13.75" style="523" customWidth="1"/>
    <col min="15626" max="15872" width="11" style="523"/>
    <col min="15873" max="15873" width="2.375" style="523" customWidth="1"/>
    <col min="15874" max="15874" width="15.125" style="523" customWidth="1"/>
    <col min="15875" max="15875" width="20.375" style="523" customWidth="1"/>
    <col min="15876" max="15877" width="10" style="523" customWidth="1"/>
    <col min="15878" max="15880" width="11" style="523"/>
    <col min="15881" max="15881" width="13.75" style="523" customWidth="1"/>
    <col min="15882" max="16128" width="11" style="523"/>
    <col min="16129" max="16129" width="2.375" style="523" customWidth="1"/>
    <col min="16130" max="16130" width="15.125" style="523" customWidth="1"/>
    <col min="16131" max="16131" width="20.375" style="523" customWidth="1"/>
    <col min="16132" max="16133" width="10" style="523" customWidth="1"/>
    <col min="16134" max="16136" width="11" style="523"/>
    <col min="16137" max="16137" width="13.75" style="523" customWidth="1"/>
    <col min="16138" max="16384" width="11" style="523"/>
  </cols>
  <sheetData>
    <row r="1" spans="1:11" s="497" customFormat="1" ht="33.6" customHeight="1" x14ac:dyDescent="0.2">
      <c r="A1" s="496"/>
      <c r="B1" s="496"/>
      <c r="C1" s="496"/>
      <c r="D1" s="496"/>
      <c r="E1" s="15"/>
      <c r="F1" s="15"/>
      <c r="G1" s="15"/>
      <c r="I1" s="498"/>
    </row>
    <row r="2" spans="1:11" s="71" customFormat="1" ht="13.15" customHeight="1" x14ac:dyDescent="0.2">
      <c r="A2" s="499"/>
      <c r="C2" s="500"/>
      <c r="D2" s="500"/>
      <c r="G2" s="501" t="s">
        <v>479</v>
      </c>
      <c r="H2" s="502"/>
      <c r="I2" s="502"/>
      <c r="K2" s="498"/>
    </row>
    <row r="3" spans="1:11" s="497" customFormat="1" ht="19.5" customHeight="1" x14ac:dyDescent="0.25">
      <c r="A3" s="503" t="s">
        <v>480</v>
      </c>
      <c r="D3" s="504"/>
    </row>
    <row r="4" spans="1:11" s="71" customFormat="1" ht="19.5" customHeight="1" x14ac:dyDescent="0.2">
      <c r="A4" s="499"/>
      <c r="C4" s="500"/>
      <c r="D4" s="500"/>
      <c r="E4" s="500"/>
      <c r="G4" s="505"/>
      <c r="H4" s="502"/>
      <c r="I4" s="502"/>
    </row>
    <row r="5" spans="1:11" s="71" customFormat="1" ht="13.15" customHeight="1" x14ac:dyDescent="0.2">
      <c r="A5" s="499"/>
      <c r="C5" s="500"/>
      <c r="D5" s="500"/>
      <c r="E5" s="500"/>
      <c r="G5" s="505"/>
      <c r="H5" s="502"/>
      <c r="I5" s="502"/>
    </row>
    <row r="6" spans="1:11" s="71" customFormat="1" ht="13.15" customHeight="1" x14ac:dyDescent="0.2">
      <c r="A6" s="689" t="s">
        <v>481</v>
      </c>
      <c r="B6" s="665"/>
      <c r="C6" s="665"/>
      <c r="D6" s="665"/>
      <c r="E6" s="665"/>
      <c r="F6" s="690"/>
      <c r="G6" s="690"/>
      <c r="H6" s="502"/>
      <c r="I6" s="502"/>
    </row>
    <row r="7" spans="1:11" s="71" customFormat="1" ht="13.15" customHeight="1" x14ac:dyDescent="0.2">
      <c r="A7" s="499"/>
      <c r="C7" s="500"/>
      <c r="D7" s="500"/>
      <c r="E7" s="500"/>
      <c r="G7" s="505"/>
      <c r="H7" s="502"/>
      <c r="I7" s="502"/>
    </row>
    <row r="8" spans="1:11" s="505" customFormat="1" ht="13.15" customHeight="1" x14ac:dyDescent="0.2">
      <c r="B8" s="506" t="s">
        <v>482</v>
      </c>
      <c r="C8" s="507"/>
      <c r="D8" s="507"/>
      <c r="E8" s="508"/>
      <c r="F8" s="509"/>
      <c r="G8" s="509"/>
      <c r="H8" s="502"/>
      <c r="I8" s="502"/>
    </row>
    <row r="9" spans="1:11" s="505" customFormat="1" ht="13.15" customHeight="1" x14ac:dyDescent="0.2">
      <c r="A9" s="510"/>
      <c r="B9" s="680" t="s">
        <v>483</v>
      </c>
      <c r="C9" s="680"/>
      <c r="D9" s="681"/>
      <c r="E9" s="461"/>
      <c r="F9" s="461"/>
      <c r="H9" s="502"/>
      <c r="I9" s="502"/>
    </row>
    <row r="10" spans="1:11" s="505" customFormat="1" ht="13.15" customHeight="1" x14ac:dyDescent="0.2">
      <c r="A10" s="510"/>
      <c r="B10" s="680" t="s">
        <v>484</v>
      </c>
      <c r="C10" s="680"/>
      <c r="D10" s="681"/>
      <c r="E10" s="511"/>
      <c r="G10" s="512"/>
      <c r="H10" s="513"/>
      <c r="I10" s="513"/>
    </row>
    <row r="11" spans="1:11" s="505" customFormat="1" ht="13.15" customHeight="1" x14ac:dyDescent="0.2">
      <c r="A11" s="510"/>
      <c r="B11" s="680" t="s">
        <v>485</v>
      </c>
      <c r="C11" s="680"/>
      <c r="D11" s="681"/>
      <c r="E11" s="511"/>
      <c r="G11" s="512"/>
      <c r="H11" s="514"/>
      <c r="I11" s="514"/>
    </row>
    <row r="12" spans="1:11" s="505" customFormat="1" ht="13.15" customHeight="1" x14ac:dyDescent="0.2">
      <c r="A12" s="510"/>
      <c r="B12" s="680" t="s">
        <v>486</v>
      </c>
      <c r="C12" s="680"/>
      <c r="D12" s="681"/>
      <c r="E12" s="511"/>
      <c r="G12" s="512"/>
      <c r="H12" s="514"/>
      <c r="I12" s="514"/>
    </row>
    <row r="13" spans="1:11" s="505" customFormat="1" ht="13.15" customHeight="1" x14ac:dyDescent="0.2">
      <c r="A13" s="510"/>
      <c r="B13" s="680" t="s">
        <v>487</v>
      </c>
      <c r="C13" s="680"/>
      <c r="D13" s="681"/>
      <c r="E13" s="511"/>
      <c r="G13" s="512"/>
    </row>
    <row r="14" spans="1:11" s="505" customFormat="1" ht="13.15" customHeight="1" x14ac:dyDescent="0.2">
      <c r="A14" s="510"/>
      <c r="B14" s="680" t="s">
        <v>488</v>
      </c>
      <c r="C14" s="680"/>
      <c r="D14" s="681"/>
      <c r="E14" s="511"/>
      <c r="G14" s="512"/>
    </row>
    <row r="15" spans="1:11" s="505" customFormat="1" ht="13.15" customHeight="1" x14ac:dyDescent="0.2">
      <c r="A15" s="510"/>
      <c r="B15" s="680" t="s">
        <v>489</v>
      </c>
      <c r="C15" s="680"/>
      <c r="D15" s="681"/>
      <c r="E15" s="511"/>
      <c r="G15" s="512"/>
    </row>
    <row r="16" spans="1:11" s="505" customFormat="1" ht="13.15" customHeight="1" x14ac:dyDescent="0.2">
      <c r="A16" s="510"/>
      <c r="B16" s="680" t="s">
        <v>490</v>
      </c>
      <c r="C16" s="680"/>
      <c r="D16" s="681"/>
      <c r="E16" s="511"/>
      <c r="G16" s="512"/>
    </row>
    <row r="17" spans="1:8" s="505" customFormat="1" ht="13.15" customHeight="1" x14ac:dyDescent="0.2">
      <c r="A17" s="510"/>
      <c r="B17" s="688"/>
      <c r="C17" s="688"/>
      <c r="D17" s="515"/>
      <c r="E17" s="511"/>
      <c r="G17" s="512"/>
    </row>
    <row r="18" spans="1:8" s="505" customFormat="1" ht="13.15" customHeight="1" x14ac:dyDescent="0.2">
      <c r="B18" s="506" t="s">
        <v>491</v>
      </c>
      <c r="C18" s="516"/>
      <c r="D18" s="515"/>
      <c r="E18" s="511"/>
      <c r="G18" s="512"/>
    </row>
    <row r="19" spans="1:8" s="505" customFormat="1" ht="13.15" customHeight="1" x14ac:dyDescent="0.2">
      <c r="A19" s="510"/>
      <c r="B19" s="680" t="s">
        <v>492</v>
      </c>
      <c r="C19" s="680"/>
      <c r="D19" s="681"/>
      <c r="E19" s="511"/>
      <c r="G19" s="512"/>
    </row>
    <row r="20" spans="1:8" s="505" customFormat="1" ht="13.15" customHeight="1" x14ac:dyDescent="0.2">
      <c r="A20" s="510"/>
      <c r="B20" s="680" t="s">
        <v>493</v>
      </c>
      <c r="C20" s="680"/>
      <c r="D20" s="681"/>
      <c r="E20" s="511"/>
      <c r="G20" s="512"/>
    </row>
    <row r="21" spans="1:8" s="505" customFormat="1" ht="13.15" customHeight="1" x14ac:dyDescent="0.2">
      <c r="A21" s="510"/>
      <c r="B21" s="680" t="s">
        <v>494</v>
      </c>
      <c r="C21" s="680"/>
      <c r="D21" s="681"/>
      <c r="E21" s="511"/>
      <c r="G21" s="512"/>
    </row>
    <row r="22" spans="1:8" s="505" customFormat="1" ht="13.15" customHeight="1" x14ac:dyDescent="0.2">
      <c r="A22" s="510"/>
      <c r="B22" s="680" t="s">
        <v>495</v>
      </c>
      <c r="C22" s="680"/>
      <c r="D22" s="681"/>
      <c r="E22" s="511"/>
      <c r="G22" s="512"/>
    </row>
    <row r="23" spans="1:8" s="505" customFormat="1" ht="13.15" customHeight="1" x14ac:dyDescent="0.2">
      <c r="A23" s="510"/>
      <c r="B23" s="680" t="s">
        <v>496</v>
      </c>
      <c r="C23" s="680"/>
      <c r="D23" s="681"/>
      <c r="E23" s="511"/>
      <c r="G23" s="512"/>
    </row>
    <row r="24" spans="1:8" s="505" customFormat="1" ht="13.15" customHeight="1" x14ac:dyDescent="0.2">
      <c r="A24" s="510"/>
      <c r="B24" s="680" t="s">
        <v>497</v>
      </c>
      <c r="C24" s="680"/>
      <c r="D24" s="681"/>
      <c r="E24" s="511"/>
      <c r="G24" s="512"/>
    </row>
    <row r="25" spans="1:8" s="505" customFormat="1" ht="13.15" customHeight="1" x14ac:dyDescent="0.2">
      <c r="A25" s="510"/>
      <c r="B25" s="680" t="s">
        <v>498</v>
      </c>
      <c r="C25" s="680"/>
      <c r="D25" s="681"/>
      <c r="E25" s="511"/>
      <c r="G25" s="512"/>
    </row>
    <row r="26" spans="1:8" s="505" customFormat="1" ht="13.15" customHeight="1" x14ac:dyDescent="0.2">
      <c r="A26" s="510"/>
      <c r="B26" s="680" t="s">
        <v>499</v>
      </c>
      <c r="C26" s="680"/>
      <c r="D26" s="681"/>
      <c r="E26" s="511"/>
      <c r="G26" s="71"/>
    </row>
    <row r="27" spans="1:8" s="505" customFormat="1" ht="13.15" customHeight="1" x14ac:dyDescent="0.2">
      <c r="A27" s="510"/>
      <c r="B27" s="680" t="s">
        <v>500</v>
      </c>
      <c r="C27" s="680"/>
      <c r="D27" s="681"/>
      <c r="E27" s="511"/>
      <c r="G27" s="71"/>
    </row>
    <row r="28" spans="1:8" s="71" customFormat="1" ht="13.15" customHeight="1" x14ac:dyDescent="0.2">
      <c r="A28" s="510"/>
      <c r="B28" s="680" t="s">
        <v>501</v>
      </c>
      <c r="C28" s="680"/>
      <c r="D28" s="681"/>
      <c r="E28" s="511"/>
      <c r="F28" s="505"/>
    </row>
    <row r="29" spans="1:8" s="71" customFormat="1" ht="13.15" customHeight="1" x14ac:dyDescent="0.2">
      <c r="A29" s="510"/>
      <c r="B29" s="680" t="s">
        <v>502</v>
      </c>
      <c r="C29" s="680"/>
      <c r="D29" s="681"/>
      <c r="E29" s="511"/>
    </row>
    <row r="30" spans="1:8" s="71" customFormat="1" ht="13.15" customHeight="1" x14ac:dyDescent="0.2">
      <c r="A30" s="510"/>
      <c r="B30" s="680" t="s">
        <v>503</v>
      </c>
      <c r="C30" s="680"/>
      <c r="D30" s="681"/>
      <c r="E30" s="511"/>
    </row>
    <row r="31" spans="1:8" s="71" customFormat="1" ht="13.15" customHeight="1" x14ac:dyDescent="0.2">
      <c r="A31" s="510"/>
      <c r="B31" s="680" t="s">
        <v>504</v>
      </c>
      <c r="C31" s="680"/>
      <c r="D31" s="681"/>
      <c r="E31" s="511"/>
      <c r="H31" s="517"/>
    </row>
    <row r="32" spans="1:8" s="71" customFormat="1" ht="13.15" customHeight="1" x14ac:dyDescent="0.2">
      <c r="A32" s="510"/>
      <c r="B32" s="680" t="s">
        <v>505</v>
      </c>
      <c r="C32" s="680"/>
      <c r="D32" s="681"/>
      <c r="E32" s="511"/>
      <c r="H32" s="517"/>
    </row>
    <row r="33" spans="1:8" s="505" customFormat="1" ht="13.15" customHeight="1" x14ac:dyDescent="0.2">
      <c r="A33" s="510"/>
      <c r="B33" s="680" t="s">
        <v>506</v>
      </c>
      <c r="C33" s="680"/>
      <c r="D33" s="681"/>
      <c r="E33" s="511"/>
      <c r="F33" s="71"/>
      <c r="G33" s="71"/>
      <c r="H33" s="518"/>
    </row>
    <row r="34" spans="1:8" ht="13.15" customHeight="1" x14ac:dyDescent="0.2">
      <c r="A34" s="510"/>
      <c r="B34" s="519"/>
      <c r="C34" s="520"/>
      <c r="D34" s="521"/>
      <c r="E34" s="511"/>
      <c r="F34" s="71"/>
      <c r="G34" s="71"/>
      <c r="H34" s="522"/>
    </row>
    <row r="35" spans="1:8" ht="13.15" customHeight="1" x14ac:dyDescent="0.2">
      <c r="A35" s="682" t="s">
        <v>507</v>
      </c>
      <c r="B35" s="682"/>
      <c r="C35" s="682"/>
      <c r="D35" s="682"/>
      <c r="E35" s="682"/>
      <c r="F35" s="682"/>
      <c r="G35" s="682"/>
      <c r="H35" s="522"/>
    </row>
    <row r="36" spans="1:8" ht="13.15" customHeight="1" x14ac:dyDescent="0.2">
      <c r="A36" s="524"/>
      <c r="B36" s="525"/>
      <c r="C36" s="525"/>
      <c r="D36" s="526"/>
      <c r="E36" s="526"/>
      <c r="F36" s="526"/>
      <c r="G36" s="526"/>
      <c r="H36" s="522"/>
    </row>
    <row r="37" spans="1:8" ht="13.15" customHeight="1" x14ac:dyDescent="0.2">
      <c r="A37" s="683" t="s">
        <v>508</v>
      </c>
      <c r="B37" s="683"/>
      <c r="C37" s="683"/>
      <c r="D37" s="683"/>
      <c r="E37" s="683"/>
      <c r="F37" s="683"/>
      <c r="G37" s="683"/>
      <c r="H37" s="522"/>
    </row>
    <row r="38" spans="1:8" ht="13.15" customHeight="1" x14ac:dyDescent="0.2">
      <c r="A38" s="527"/>
      <c r="B38" s="528"/>
      <c r="C38" s="528"/>
      <c r="D38" s="515"/>
      <c r="E38" s="529"/>
      <c r="F38" s="517"/>
      <c r="G38" s="517"/>
      <c r="H38" s="522"/>
    </row>
    <row r="39" spans="1:8" ht="13.15" customHeight="1" x14ac:dyDescent="0.2">
      <c r="A39" s="684" t="s">
        <v>509</v>
      </c>
      <c r="B39" s="684"/>
      <c r="C39" s="684"/>
      <c r="D39" s="684"/>
      <c r="E39" s="684"/>
      <c r="F39" s="685"/>
      <c r="G39" s="685"/>
    </row>
    <row r="40" spans="1:8" ht="13.15" customHeight="1" x14ac:dyDescent="0.2">
      <c r="A40" s="685"/>
      <c r="B40" s="685"/>
      <c r="C40" s="685"/>
      <c r="D40" s="685"/>
      <c r="E40" s="685"/>
      <c r="F40" s="685"/>
      <c r="G40" s="685"/>
    </row>
    <row r="41" spans="1:8" ht="13.15" customHeight="1" x14ac:dyDescent="0.2">
      <c r="A41" s="530"/>
      <c r="B41" s="530"/>
      <c r="C41" s="530"/>
      <c r="D41" s="531"/>
      <c r="E41" s="531"/>
      <c r="F41" s="522"/>
      <c r="G41" s="522"/>
    </row>
    <row r="42" spans="1:8" ht="13.15" customHeight="1" x14ac:dyDescent="0.2">
      <c r="A42" s="686" t="s">
        <v>510</v>
      </c>
      <c r="B42" s="687"/>
      <c r="C42" s="687"/>
      <c r="D42" s="687"/>
      <c r="E42" s="687"/>
      <c r="F42" s="687"/>
      <c r="G42" s="687"/>
    </row>
    <row r="43" spans="1:8" ht="13.15" customHeight="1" x14ac:dyDescent="0.2">
      <c r="A43" s="683" t="s">
        <v>511</v>
      </c>
      <c r="B43" s="683"/>
      <c r="C43" s="532" t="s">
        <v>512</v>
      </c>
      <c r="D43" s="532"/>
      <c r="E43" s="532"/>
      <c r="F43" s="532"/>
      <c r="G43" s="532"/>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62" t="s">
        <v>7</v>
      </c>
      <c r="B4" s="562"/>
      <c r="C4" s="562"/>
      <c r="D4" s="562"/>
      <c r="E4" s="562"/>
      <c r="F4" s="562"/>
    </row>
    <row r="5" spans="1:6" ht="12.75" customHeight="1" x14ac:dyDescent="0.2">
      <c r="A5" s="21"/>
      <c r="B5" s="22"/>
      <c r="C5" s="21"/>
      <c r="D5" s="22"/>
      <c r="E5" s="21"/>
      <c r="F5" s="21"/>
    </row>
    <row r="6" spans="1:6" ht="12.75" customHeight="1" x14ac:dyDescent="0.2">
      <c r="A6" s="25" t="s">
        <v>8</v>
      </c>
      <c r="B6" s="26"/>
      <c r="C6" s="555" t="s">
        <v>9</v>
      </c>
      <c r="D6" s="555"/>
      <c r="E6" s="555"/>
      <c r="F6" s="555"/>
    </row>
    <row r="7" spans="1:6" ht="12.75" customHeight="1" x14ac:dyDescent="0.2">
      <c r="A7" s="25"/>
      <c r="B7" s="26"/>
      <c r="C7" s="27"/>
      <c r="D7" s="27"/>
      <c r="E7" s="27"/>
      <c r="F7" s="27"/>
    </row>
    <row r="8" spans="1:6" ht="12.75" customHeight="1" x14ac:dyDescent="0.2">
      <c r="A8" s="25" t="s">
        <v>10</v>
      </c>
      <c r="B8" s="26"/>
      <c r="C8" s="555" t="s">
        <v>11</v>
      </c>
      <c r="D8" s="555"/>
      <c r="E8" s="555"/>
      <c r="F8" s="555"/>
    </row>
    <row r="9" spans="1:6" ht="12.75" customHeight="1" x14ac:dyDescent="0.2">
      <c r="A9" s="25"/>
      <c r="B9" s="26"/>
      <c r="C9" s="27"/>
      <c r="D9" s="27"/>
      <c r="E9" s="27"/>
      <c r="F9" s="27"/>
    </row>
    <row r="10" spans="1:6" ht="12.75" customHeight="1" x14ac:dyDescent="0.2">
      <c r="A10" s="25" t="s">
        <v>12</v>
      </c>
      <c r="C10" s="563" t="s">
        <v>13</v>
      </c>
      <c r="D10" s="563"/>
      <c r="E10" s="563"/>
      <c r="F10" s="563"/>
    </row>
    <row r="11" spans="1:6" ht="12.75" customHeight="1" x14ac:dyDescent="0.2">
      <c r="A11" s="22"/>
      <c r="B11" s="21"/>
      <c r="C11" s="28"/>
      <c r="D11" s="27"/>
      <c r="E11" s="29"/>
      <c r="F11" s="27"/>
    </row>
    <row r="12" spans="1:6" ht="12.75" customHeight="1" x14ac:dyDescent="0.2">
      <c r="A12" s="25" t="s">
        <v>14</v>
      </c>
      <c r="B12" s="21"/>
      <c r="C12" s="564" t="s">
        <v>15</v>
      </c>
      <c r="D12" s="564"/>
      <c r="E12" s="564"/>
      <c r="F12" s="564"/>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54" t="s">
        <v>20</v>
      </c>
      <c r="B18" s="554"/>
      <c r="C18" s="31" t="s">
        <v>21</v>
      </c>
      <c r="D18" s="27"/>
      <c r="E18" s="27"/>
      <c r="F18" s="27"/>
    </row>
    <row r="19" spans="1:6" ht="12.75" customHeight="1" x14ac:dyDescent="0.2">
      <c r="A19" s="22"/>
      <c r="B19" s="21"/>
      <c r="C19" s="32"/>
      <c r="D19" s="27"/>
      <c r="E19" s="27"/>
      <c r="F19" s="27"/>
    </row>
    <row r="20" spans="1:6" ht="89.25" customHeight="1" x14ac:dyDescent="0.2">
      <c r="A20" s="25" t="s">
        <v>22</v>
      </c>
      <c r="B20" s="21"/>
      <c r="C20" s="555" t="s">
        <v>23</v>
      </c>
      <c r="D20" s="555"/>
      <c r="E20" s="555"/>
      <c r="F20" s="555"/>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56" t="s">
        <v>38</v>
      </c>
      <c r="D33" s="557"/>
      <c r="E33" s="557"/>
      <c r="F33" s="557"/>
    </row>
    <row r="34" spans="1:6" ht="12.75" customHeight="1" x14ac:dyDescent="0.2">
      <c r="A34" s="26"/>
      <c r="B34" s="26"/>
      <c r="C34" s="558" t="s">
        <v>39</v>
      </c>
      <c r="D34" s="559"/>
      <c r="E34" s="559"/>
      <c r="F34" s="559"/>
    </row>
    <row r="35" spans="1:6" ht="25.5" customHeight="1" x14ac:dyDescent="0.2">
      <c r="A35" s="26"/>
      <c r="B35" s="26"/>
      <c r="C35" s="560" t="s">
        <v>40</v>
      </c>
      <c r="D35" s="561"/>
      <c r="E35" s="561"/>
      <c r="F35" s="561"/>
    </row>
    <row r="36" spans="1:6" ht="12.75" x14ac:dyDescent="0.2">
      <c r="B36" s="26"/>
    </row>
    <row r="37" spans="1:6" ht="12.75" x14ac:dyDescent="0.2">
      <c r="A37" s="22" t="s">
        <v>41</v>
      </c>
      <c r="C37" s="45" t="s">
        <v>42</v>
      </c>
      <c r="D37" s="36"/>
      <c r="E37" s="36"/>
      <c r="F37" s="36"/>
    </row>
    <row r="38" spans="1:6" ht="28.5" customHeight="1" x14ac:dyDescent="0.2">
      <c r="C38" s="557" t="s">
        <v>43</v>
      </c>
      <c r="D38" s="557"/>
      <c r="E38" s="557"/>
      <c r="F38" s="557"/>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5" t="s">
        <v>89</v>
      </c>
      <c r="C41" s="565"/>
      <c r="D41" s="565"/>
      <c r="E41" s="565"/>
      <c r="F41" s="565"/>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58185</v>
      </c>
      <c r="E12" s="114">
        <v>60142</v>
      </c>
      <c r="F12" s="114">
        <v>59050</v>
      </c>
      <c r="G12" s="114">
        <v>58000</v>
      </c>
      <c r="H12" s="114">
        <v>57874</v>
      </c>
      <c r="I12" s="115">
        <v>311</v>
      </c>
      <c r="J12" s="116">
        <v>0.53737429588416219</v>
      </c>
      <c r="N12" s="117"/>
    </row>
    <row r="13" spans="1:15" s="110" customFormat="1" ht="13.5" customHeight="1" x14ac:dyDescent="0.2">
      <c r="A13" s="118" t="s">
        <v>105</v>
      </c>
      <c r="B13" s="119" t="s">
        <v>106</v>
      </c>
      <c r="C13" s="113">
        <v>53.907364441007132</v>
      </c>
      <c r="D13" s="114">
        <v>31366</v>
      </c>
      <c r="E13" s="114">
        <v>31974</v>
      </c>
      <c r="F13" s="114">
        <v>31959</v>
      </c>
      <c r="G13" s="114">
        <v>31351</v>
      </c>
      <c r="H13" s="114">
        <v>31272</v>
      </c>
      <c r="I13" s="115">
        <v>94</v>
      </c>
      <c r="J13" s="116">
        <v>0.30058838577641339</v>
      </c>
    </row>
    <row r="14" spans="1:15" s="110" customFormat="1" ht="13.5" customHeight="1" x14ac:dyDescent="0.2">
      <c r="A14" s="120"/>
      <c r="B14" s="119" t="s">
        <v>107</v>
      </c>
      <c r="C14" s="113">
        <v>46.092635558992868</v>
      </c>
      <c r="D14" s="114">
        <v>26819</v>
      </c>
      <c r="E14" s="114">
        <v>28168</v>
      </c>
      <c r="F14" s="114">
        <v>27091</v>
      </c>
      <c r="G14" s="114">
        <v>26649</v>
      </c>
      <c r="H14" s="114">
        <v>26602</v>
      </c>
      <c r="I14" s="115">
        <v>217</v>
      </c>
      <c r="J14" s="116">
        <v>0.81572814074129762</v>
      </c>
    </row>
    <row r="15" spans="1:15" s="110" customFormat="1" ht="13.5" customHeight="1" x14ac:dyDescent="0.2">
      <c r="A15" s="118" t="s">
        <v>105</v>
      </c>
      <c r="B15" s="121" t="s">
        <v>108</v>
      </c>
      <c r="C15" s="113">
        <v>7.3747529431984189</v>
      </c>
      <c r="D15" s="114">
        <v>4291</v>
      </c>
      <c r="E15" s="114">
        <v>4559</v>
      </c>
      <c r="F15" s="114">
        <v>4516</v>
      </c>
      <c r="G15" s="114">
        <v>4012</v>
      </c>
      <c r="H15" s="114">
        <v>4103</v>
      </c>
      <c r="I15" s="115">
        <v>188</v>
      </c>
      <c r="J15" s="116">
        <v>4.5820131611016333</v>
      </c>
    </row>
    <row r="16" spans="1:15" s="110" customFormat="1" ht="13.5" customHeight="1" x14ac:dyDescent="0.2">
      <c r="A16" s="118"/>
      <c r="B16" s="121" t="s">
        <v>109</v>
      </c>
      <c r="C16" s="113">
        <v>68.12752427601616</v>
      </c>
      <c r="D16" s="114">
        <v>39640</v>
      </c>
      <c r="E16" s="114">
        <v>40779</v>
      </c>
      <c r="F16" s="114">
        <v>40222</v>
      </c>
      <c r="G16" s="114">
        <v>39994</v>
      </c>
      <c r="H16" s="114">
        <v>40011</v>
      </c>
      <c r="I16" s="115">
        <v>-371</v>
      </c>
      <c r="J16" s="116">
        <v>-0.92724500762290374</v>
      </c>
    </row>
    <row r="17" spans="1:10" s="110" customFormat="1" ht="13.5" customHeight="1" x14ac:dyDescent="0.2">
      <c r="A17" s="118"/>
      <c r="B17" s="121" t="s">
        <v>110</v>
      </c>
      <c r="C17" s="113">
        <v>23.310131477184843</v>
      </c>
      <c r="D17" s="114">
        <v>13563</v>
      </c>
      <c r="E17" s="114">
        <v>14093</v>
      </c>
      <c r="F17" s="114">
        <v>13644</v>
      </c>
      <c r="G17" s="114">
        <v>13365</v>
      </c>
      <c r="H17" s="114">
        <v>13157</v>
      </c>
      <c r="I17" s="115">
        <v>406</v>
      </c>
      <c r="J17" s="116">
        <v>3.0858098350687846</v>
      </c>
    </row>
    <row r="18" spans="1:10" s="110" customFormat="1" ht="13.5" customHeight="1" x14ac:dyDescent="0.2">
      <c r="A18" s="120"/>
      <c r="B18" s="121" t="s">
        <v>111</v>
      </c>
      <c r="C18" s="113">
        <v>1.1875913036005843</v>
      </c>
      <c r="D18" s="114">
        <v>691</v>
      </c>
      <c r="E18" s="114">
        <v>711</v>
      </c>
      <c r="F18" s="114">
        <v>668</v>
      </c>
      <c r="G18" s="114">
        <v>629</v>
      </c>
      <c r="H18" s="114">
        <v>603</v>
      </c>
      <c r="I18" s="115">
        <v>88</v>
      </c>
      <c r="J18" s="116">
        <v>14.593698175787727</v>
      </c>
    </row>
    <row r="19" spans="1:10" s="110" customFormat="1" ht="13.5" customHeight="1" x14ac:dyDescent="0.2">
      <c r="A19" s="120"/>
      <c r="B19" s="121" t="s">
        <v>112</v>
      </c>
      <c r="C19" s="113">
        <v>0.33341926613388329</v>
      </c>
      <c r="D19" s="114">
        <v>194</v>
      </c>
      <c r="E19" s="114">
        <v>200</v>
      </c>
      <c r="F19" s="114">
        <v>180</v>
      </c>
      <c r="G19" s="114">
        <v>135</v>
      </c>
      <c r="H19" s="114">
        <v>134</v>
      </c>
      <c r="I19" s="115">
        <v>60</v>
      </c>
      <c r="J19" s="116">
        <v>44.776119402985074</v>
      </c>
    </row>
    <row r="20" spans="1:10" s="110" customFormat="1" ht="13.5" customHeight="1" x14ac:dyDescent="0.2">
      <c r="A20" s="118" t="s">
        <v>113</v>
      </c>
      <c r="B20" s="122" t="s">
        <v>114</v>
      </c>
      <c r="C20" s="113">
        <v>68.940448569218873</v>
      </c>
      <c r="D20" s="114">
        <v>40113</v>
      </c>
      <c r="E20" s="114">
        <v>40882</v>
      </c>
      <c r="F20" s="114">
        <v>40983</v>
      </c>
      <c r="G20" s="114">
        <v>40343</v>
      </c>
      <c r="H20" s="114">
        <v>40398</v>
      </c>
      <c r="I20" s="115">
        <v>-285</v>
      </c>
      <c r="J20" s="116">
        <v>-0.70548046933016484</v>
      </c>
    </row>
    <row r="21" spans="1:10" s="110" customFormat="1" ht="13.5" customHeight="1" x14ac:dyDescent="0.2">
      <c r="A21" s="120"/>
      <c r="B21" s="122" t="s">
        <v>115</v>
      </c>
      <c r="C21" s="113">
        <v>31.059551430781131</v>
      </c>
      <c r="D21" s="114">
        <v>18072</v>
      </c>
      <c r="E21" s="114">
        <v>19260</v>
      </c>
      <c r="F21" s="114">
        <v>18067</v>
      </c>
      <c r="G21" s="114">
        <v>17657</v>
      </c>
      <c r="H21" s="114">
        <v>17476</v>
      </c>
      <c r="I21" s="115">
        <v>596</v>
      </c>
      <c r="J21" s="116">
        <v>3.4103913939116501</v>
      </c>
    </row>
    <row r="22" spans="1:10" s="110" customFormat="1" ht="13.5" customHeight="1" x14ac:dyDescent="0.2">
      <c r="A22" s="118" t="s">
        <v>113</v>
      </c>
      <c r="B22" s="122" t="s">
        <v>116</v>
      </c>
      <c r="C22" s="113">
        <v>93.489731030334283</v>
      </c>
      <c r="D22" s="114">
        <v>54397</v>
      </c>
      <c r="E22" s="114">
        <v>56384</v>
      </c>
      <c r="F22" s="114">
        <v>55413</v>
      </c>
      <c r="G22" s="114">
        <v>54468</v>
      </c>
      <c r="H22" s="114">
        <v>54432</v>
      </c>
      <c r="I22" s="115">
        <v>-35</v>
      </c>
      <c r="J22" s="116">
        <v>-6.4300411522633744E-2</v>
      </c>
    </row>
    <row r="23" spans="1:10" s="110" customFormat="1" ht="13.5" customHeight="1" x14ac:dyDescent="0.2">
      <c r="A23" s="123"/>
      <c r="B23" s="124" t="s">
        <v>117</v>
      </c>
      <c r="C23" s="125">
        <v>6.4621466013577384</v>
      </c>
      <c r="D23" s="114">
        <v>3760</v>
      </c>
      <c r="E23" s="114">
        <v>3735</v>
      </c>
      <c r="F23" s="114">
        <v>3612</v>
      </c>
      <c r="G23" s="114">
        <v>3499</v>
      </c>
      <c r="H23" s="114">
        <v>3409</v>
      </c>
      <c r="I23" s="115">
        <v>351</v>
      </c>
      <c r="J23" s="116">
        <v>10.296274567321795</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9465</v>
      </c>
      <c r="E26" s="114">
        <v>9855</v>
      </c>
      <c r="F26" s="114">
        <v>9866</v>
      </c>
      <c r="G26" s="114">
        <v>9946</v>
      </c>
      <c r="H26" s="140">
        <v>9681</v>
      </c>
      <c r="I26" s="115">
        <v>-216</v>
      </c>
      <c r="J26" s="116">
        <v>-2.2311744654477845</v>
      </c>
    </row>
    <row r="27" spans="1:10" s="110" customFormat="1" ht="13.5" customHeight="1" x14ac:dyDescent="0.2">
      <c r="A27" s="118" t="s">
        <v>105</v>
      </c>
      <c r="B27" s="119" t="s">
        <v>106</v>
      </c>
      <c r="C27" s="113">
        <v>46.381405176967775</v>
      </c>
      <c r="D27" s="115">
        <v>4390</v>
      </c>
      <c r="E27" s="114">
        <v>4569</v>
      </c>
      <c r="F27" s="114">
        <v>4568</v>
      </c>
      <c r="G27" s="114">
        <v>4625</v>
      </c>
      <c r="H27" s="140">
        <v>4507</v>
      </c>
      <c r="I27" s="115">
        <v>-117</v>
      </c>
      <c r="J27" s="116">
        <v>-2.5959618371422231</v>
      </c>
    </row>
    <row r="28" spans="1:10" s="110" customFormat="1" ht="13.5" customHeight="1" x14ac:dyDescent="0.2">
      <c r="A28" s="120"/>
      <c r="B28" s="119" t="s">
        <v>107</v>
      </c>
      <c r="C28" s="113">
        <v>53.618594823032225</v>
      </c>
      <c r="D28" s="115">
        <v>5075</v>
      </c>
      <c r="E28" s="114">
        <v>5286</v>
      </c>
      <c r="F28" s="114">
        <v>5298</v>
      </c>
      <c r="G28" s="114">
        <v>5321</v>
      </c>
      <c r="H28" s="140">
        <v>5174</v>
      </c>
      <c r="I28" s="115">
        <v>-99</v>
      </c>
      <c r="J28" s="116">
        <v>-1.9134132199458833</v>
      </c>
    </row>
    <row r="29" spans="1:10" s="110" customFormat="1" ht="13.5" customHeight="1" x14ac:dyDescent="0.2">
      <c r="A29" s="118" t="s">
        <v>105</v>
      </c>
      <c r="B29" s="121" t="s">
        <v>108</v>
      </c>
      <c r="C29" s="113">
        <v>14.696249339672477</v>
      </c>
      <c r="D29" s="115">
        <v>1391</v>
      </c>
      <c r="E29" s="114">
        <v>1477</v>
      </c>
      <c r="F29" s="114">
        <v>1491</v>
      </c>
      <c r="G29" s="114">
        <v>1578</v>
      </c>
      <c r="H29" s="140">
        <v>1358</v>
      </c>
      <c r="I29" s="115">
        <v>33</v>
      </c>
      <c r="J29" s="116">
        <v>2.430044182621502</v>
      </c>
    </row>
    <row r="30" spans="1:10" s="110" customFormat="1" ht="13.5" customHeight="1" x14ac:dyDescent="0.2">
      <c r="A30" s="118"/>
      <c r="B30" s="121" t="s">
        <v>109</v>
      </c>
      <c r="C30" s="113">
        <v>42.810353935552037</v>
      </c>
      <c r="D30" s="115">
        <v>4052</v>
      </c>
      <c r="E30" s="114">
        <v>4228</v>
      </c>
      <c r="F30" s="114">
        <v>4233</v>
      </c>
      <c r="G30" s="114">
        <v>4221</v>
      </c>
      <c r="H30" s="140">
        <v>4191</v>
      </c>
      <c r="I30" s="115">
        <v>-139</v>
      </c>
      <c r="J30" s="116">
        <v>-3.3166308756859939</v>
      </c>
    </row>
    <row r="31" spans="1:10" s="110" customFormat="1" ht="13.5" customHeight="1" x14ac:dyDescent="0.2">
      <c r="A31" s="118"/>
      <c r="B31" s="121" t="s">
        <v>110</v>
      </c>
      <c r="C31" s="113">
        <v>21.119915478077125</v>
      </c>
      <c r="D31" s="115">
        <v>1999</v>
      </c>
      <c r="E31" s="114">
        <v>2061</v>
      </c>
      <c r="F31" s="114">
        <v>2072</v>
      </c>
      <c r="G31" s="114">
        <v>2137</v>
      </c>
      <c r="H31" s="140">
        <v>2185</v>
      </c>
      <c r="I31" s="115">
        <v>-186</v>
      </c>
      <c r="J31" s="116">
        <v>-8.5125858123569795</v>
      </c>
    </row>
    <row r="32" spans="1:10" s="110" customFormat="1" ht="13.5" customHeight="1" x14ac:dyDescent="0.2">
      <c r="A32" s="120"/>
      <c r="B32" s="121" t="s">
        <v>111</v>
      </c>
      <c r="C32" s="113">
        <v>21.373481246698361</v>
      </c>
      <c r="D32" s="115">
        <v>2023</v>
      </c>
      <c r="E32" s="114">
        <v>2089</v>
      </c>
      <c r="F32" s="114">
        <v>2070</v>
      </c>
      <c r="G32" s="114">
        <v>2010</v>
      </c>
      <c r="H32" s="140">
        <v>1947</v>
      </c>
      <c r="I32" s="115">
        <v>76</v>
      </c>
      <c r="J32" s="116">
        <v>3.9034411915767846</v>
      </c>
    </row>
    <row r="33" spans="1:10" s="110" customFormat="1" ht="13.5" customHeight="1" x14ac:dyDescent="0.2">
      <c r="A33" s="120"/>
      <c r="B33" s="121" t="s">
        <v>112</v>
      </c>
      <c r="C33" s="113">
        <v>2.5462229265715797</v>
      </c>
      <c r="D33" s="115">
        <v>241</v>
      </c>
      <c r="E33" s="114">
        <v>254</v>
      </c>
      <c r="F33" s="114">
        <v>255</v>
      </c>
      <c r="G33" s="114">
        <v>207</v>
      </c>
      <c r="H33" s="140">
        <v>201</v>
      </c>
      <c r="I33" s="115">
        <v>40</v>
      </c>
      <c r="J33" s="116">
        <v>19.900497512437809</v>
      </c>
    </row>
    <row r="34" spans="1:10" s="110" customFormat="1" ht="13.5" customHeight="1" x14ac:dyDescent="0.2">
      <c r="A34" s="118" t="s">
        <v>113</v>
      </c>
      <c r="B34" s="122" t="s">
        <v>116</v>
      </c>
      <c r="C34" s="113">
        <v>93.967247754886429</v>
      </c>
      <c r="D34" s="115">
        <v>8894</v>
      </c>
      <c r="E34" s="114">
        <v>9210</v>
      </c>
      <c r="F34" s="114">
        <v>9249</v>
      </c>
      <c r="G34" s="114">
        <v>9275</v>
      </c>
      <c r="H34" s="140">
        <v>9040</v>
      </c>
      <c r="I34" s="115">
        <v>-146</v>
      </c>
      <c r="J34" s="116">
        <v>-1.6150442477876106</v>
      </c>
    </row>
    <row r="35" spans="1:10" s="110" customFormat="1" ht="13.5" customHeight="1" x14ac:dyDescent="0.2">
      <c r="A35" s="118"/>
      <c r="B35" s="119" t="s">
        <v>117</v>
      </c>
      <c r="C35" s="113">
        <v>5.7580559957739039</v>
      </c>
      <c r="D35" s="115">
        <v>545</v>
      </c>
      <c r="E35" s="114">
        <v>619</v>
      </c>
      <c r="F35" s="114">
        <v>587</v>
      </c>
      <c r="G35" s="114">
        <v>641</v>
      </c>
      <c r="H35" s="140">
        <v>610</v>
      </c>
      <c r="I35" s="115">
        <v>-65</v>
      </c>
      <c r="J35" s="116">
        <v>-10.655737704918034</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6206</v>
      </c>
      <c r="E37" s="114">
        <v>6460</v>
      </c>
      <c r="F37" s="114">
        <v>6463</v>
      </c>
      <c r="G37" s="114">
        <v>6610</v>
      </c>
      <c r="H37" s="140">
        <v>6456</v>
      </c>
      <c r="I37" s="115">
        <v>-250</v>
      </c>
      <c r="J37" s="116">
        <v>-3.872366790582404</v>
      </c>
    </row>
    <row r="38" spans="1:10" s="110" customFormat="1" ht="13.5" customHeight="1" x14ac:dyDescent="0.2">
      <c r="A38" s="118" t="s">
        <v>105</v>
      </c>
      <c r="B38" s="119" t="s">
        <v>106</v>
      </c>
      <c r="C38" s="113">
        <v>48.855945858846276</v>
      </c>
      <c r="D38" s="115">
        <v>3032</v>
      </c>
      <c r="E38" s="114">
        <v>3145</v>
      </c>
      <c r="F38" s="114">
        <v>3143</v>
      </c>
      <c r="G38" s="114">
        <v>3218</v>
      </c>
      <c r="H38" s="140">
        <v>3164</v>
      </c>
      <c r="I38" s="115">
        <v>-132</v>
      </c>
      <c r="J38" s="116">
        <v>-4.1719342604298353</v>
      </c>
    </row>
    <row r="39" spans="1:10" s="110" customFormat="1" ht="13.5" customHeight="1" x14ac:dyDescent="0.2">
      <c r="A39" s="120"/>
      <c r="B39" s="119" t="s">
        <v>107</v>
      </c>
      <c r="C39" s="113">
        <v>51.144054141153724</v>
      </c>
      <c r="D39" s="115">
        <v>3174</v>
      </c>
      <c r="E39" s="114">
        <v>3315</v>
      </c>
      <c r="F39" s="114">
        <v>3320</v>
      </c>
      <c r="G39" s="114">
        <v>3392</v>
      </c>
      <c r="H39" s="140">
        <v>3292</v>
      </c>
      <c r="I39" s="115">
        <v>-118</v>
      </c>
      <c r="J39" s="116">
        <v>-3.5844471445929527</v>
      </c>
    </row>
    <row r="40" spans="1:10" s="110" customFormat="1" ht="13.5" customHeight="1" x14ac:dyDescent="0.2">
      <c r="A40" s="118" t="s">
        <v>105</v>
      </c>
      <c r="B40" s="121" t="s">
        <v>108</v>
      </c>
      <c r="C40" s="113">
        <v>18.09539155655817</v>
      </c>
      <c r="D40" s="115">
        <v>1123</v>
      </c>
      <c r="E40" s="114">
        <v>1176</v>
      </c>
      <c r="F40" s="114">
        <v>1199</v>
      </c>
      <c r="G40" s="114">
        <v>1321</v>
      </c>
      <c r="H40" s="140">
        <v>1118</v>
      </c>
      <c r="I40" s="115">
        <v>5</v>
      </c>
      <c r="J40" s="116">
        <v>0.44722719141323791</v>
      </c>
    </row>
    <row r="41" spans="1:10" s="110" customFormat="1" ht="13.5" customHeight="1" x14ac:dyDescent="0.2">
      <c r="A41" s="118"/>
      <c r="B41" s="121" t="s">
        <v>109</v>
      </c>
      <c r="C41" s="113">
        <v>27.167257492748952</v>
      </c>
      <c r="D41" s="115">
        <v>1686</v>
      </c>
      <c r="E41" s="114">
        <v>1784</v>
      </c>
      <c r="F41" s="114">
        <v>1773</v>
      </c>
      <c r="G41" s="114">
        <v>1796</v>
      </c>
      <c r="H41" s="140">
        <v>1835</v>
      </c>
      <c r="I41" s="115">
        <v>-149</v>
      </c>
      <c r="J41" s="116">
        <v>-8.1198910081743865</v>
      </c>
    </row>
    <row r="42" spans="1:10" s="110" customFormat="1" ht="13.5" customHeight="1" x14ac:dyDescent="0.2">
      <c r="A42" s="118"/>
      <c r="B42" s="121" t="s">
        <v>110</v>
      </c>
      <c r="C42" s="113">
        <v>22.768288752819853</v>
      </c>
      <c r="D42" s="115">
        <v>1413</v>
      </c>
      <c r="E42" s="114">
        <v>1463</v>
      </c>
      <c r="F42" s="114">
        <v>1471</v>
      </c>
      <c r="G42" s="114">
        <v>1532</v>
      </c>
      <c r="H42" s="140">
        <v>1602</v>
      </c>
      <c r="I42" s="115">
        <v>-189</v>
      </c>
      <c r="J42" s="116">
        <v>-11.797752808988765</v>
      </c>
    </row>
    <row r="43" spans="1:10" s="110" customFormat="1" ht="13.5" customHeight="1" x14ac:dyDescent="0.2">
      <c r="A43" s="120"/>
      <c r="B43" s="121" t="s">
        <v>111</v>
      </c>
      <c r="C43" s="113">
        <v>31.969062197873026</v>
      </c>
      <c r="D43" s="115">
        <v>1984</v>
      </c>
      <c r="E43" s="114">
        <v>2037</v>
      </c>
      <c r="F43" s="114">
        <v>2020</v>
      </c>
      <c r="G43" s="114">
        <v>1961</v>
      </c>
      <c r="H43" s="140">
        <v>1901</v>
      </c>
      <c r="I43" s="115">
        <v>83</v>
      </c>
      <c r="J43" s="116">
        <v>4.3661230931088904</v>
      </c>
    </row>
    <row r="44" spans="1:10" s="110" customFormat="1" ht="13.5" customHeight="1" x14ac:dyDescent="0.2">
      <c r="A44" s="120"/>
      <c r="B44" s="121" t="s">
        <v>112</v>
      </c>
      <c r="C44" s="113">
        <v>3.7544311956171446</v>
      </c>
      <c r="D44" s="115">
        <v>233</v>
      </c>
      <c r="E44" s="114">
        <v>239</v>
      </c>
      <c r="F44" s="114">
        <v>242</v>
      </c>
      <c r="G44" s="114">
        <v>196</v>
      </c>
      <c r="H44" s="140">
        <v>189</v>
      </c>
      <c r="I44" s="115">
        <v>44</v>
      </c>
      <c r="J44" s="116">
        <v>23.280423280423282</v>
      </c>
    </row>
    <row r="45" spans="1:10" s="110" customFormat="1" ht="13.5" customHeight="1" x14ac:dyDescent="0.2">
      <c r="A45" s="118" t="s">
        <v>113</v>
      </c>
      <c r="B45" s="122" t="s">
        <v>116</v>
      </c>
      <c r="C45" s="113">
        <v>93.941347083467619</v>
      </c>
      <c r="D45" s="115">
        <v>5830</v>
      </c>
      <c r="E45" s="114">
        <v>6030</v>
      </c>
      <c r="F45" s="114">
        <v>6046</v>
      </c>
      <c r="G45" s="114">
        <v>6163</v>
      </c>
      <c r="H45" s="140">
        <v>6010</v>
      </c>
      <c r="I45" s="115">
        <v>-180</v>
      </c>
      <c r="J45" s="116">
        <v>-2.9950083194675541</v>
      </c>
    </row>
    <row r="46" spans="1:10" s="110" customFormat="1" ht="13.5" customHeight="1" x14ac:dyDescent="0.2">
      <c r="A46" s="118"/>
      <c r="B46" s="119" t="s">
        <v>117</v>
      </c>
      <c r="C46" s="113">
        <v>5.6397035127296169</v>
      </c>
      <c r="D46" s="115">
        <v>350</v>
      </c>
      <c r="E46" s="114">
        <v>404</v>
      </c>
      <c r="F46" s="114">
        <v>387</v>
      </c>
      <c r="G46" s="114">
        <v>417</v>
      </c>
      <c r="H46" s="140">
        <v>415</v>
      </c>
      <c r="I46" s="115">
        <v>-65</v>
      </c>
      <c r="J46" s="116">
        <v>-15.662650602409638</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3259</v>
      </c>
      <c r="E48" s="114">
        <v>3395</v>
      </c>
      <c r="F48" s="114">
        <v>3403</v>
      </c>
      <c r="G48" s="114">
        <v>3336</v>
      </c>
      <c r="H48" s="140">
        <v>3225</v>
      </c>
      <c r="I48" s="115">
        <v>34</v>
      </c>
      <c r="J48" s="116">
        <v>1.054263565891473</v>
      </c>
    </row>
    <row r="49" spans="1:12" s="110" customFormat="1" ht="13.5" customHeight="1" x14ac:dyDescent="0.2">
      <c r="A49" s="118" t="s">
        <v>105</v>
      </c>
      <c r="B49" s="119" t="s">
        <v>106</v>
      </c>
      <c r="C49" s="113">
        <v>41.669223688247932</v>
      </c>
      <c r="D49" s="115">
        <v>1358</v>
      </c>
      <c r="E49" s="114">
        <v>1424</v>
      </c>
      <c r="F49" s="114">
        <v>1425</v>
      </c>
      <c r="G49" s="114">
        <v>1407</v>
      </c>
      <c r="H49" s="140">
        <v>1343</v>
      </c>
      <c r="I49" s="115">
        <v>15</v>
      </c>
      <c r="J49" s="116">
        <v>1.1169024571854058</v>
      </c>
    </row>
    <row r="50" spans="1:12" s="110" customFormat="1" ht="13.5" customHeight="1" x14ac:dyDescent="0.2">
      <c r="A50" s="120"/>
      <c r="B50" s="119" t="s">
        <v>107</v>
      </c>
      <c r="C50" s="113">
        <v>58.330776311752068</v>
      </c>
      <c r="D50" s="115">
        <v>1901</v>
      </c>
      <c r="E50" s="114">
        <v>1971</v>
      </c>
      <c r="F50" s="114">
        <v>1978</v>
      </c>
      <c r="G50" s="114">
        <v>1929</v>
      </c>
      <c r="H50" s="140">
        <v>1882</v>
      </c>
      <c r="I50" s="115">
        <v>19</v>
      </c>
      <c r="J50" s="116">
        <v>1.0095642933049946</v>
      </c>
    </row>
    <row r="51" spans="1:12" s="110" customFormat="1" ht="13.5" customHeight="1" x14ac:dyDescent="0.2">
      <c r="A51" s="118" t="s">
        <v>105</v>
      </c>
      <c r="B51" s="121" t="s">
        <v>108</v>
      </c>
      <c r="C51" s="113">
        <v>8.2233814053390617</v>
      </c>
      <c r="D51" s="115">
        <v>268</v>
      </c>
      <c r="E51" s="114">
        <v>301</v>
      </c>
      <c r="F51" s="114">
        <v>292</v>
      </c>
      <c r="G51" s="114">
        <v>257</v>
      </c>
      <c r="H51" s="140">
        <v>240</v>
      </c>
      <c r="I51" s="115">
        <v>28</v>
      </c>
      <c r="J51" s="116">
        <v>11.666666666666666</v>
      </c>
    </row>
    <row r="52" spans="1:12" s="110" customFormat="1" ht="13.5" customHeight="1" x14ac:dyDescent="0.2">
      <c r="A52" s="118"/>
      <c r="B52" s="121" t="s">
        <v>109</v>
      </c>
      <c r="C52" s="113">
        <v>72.598956735194847</v>
      </c>
      <c r="D52" s="115">
        <v>2366</v>
      </c>
      <c r="E52" s="114">
        <v>2444</v>
      </c>
      <c r="F52" s="114">
        <v>2460</v>
      </c>
      <c r="G52" s="114">
        <v>2425</v>
      </c>
      <c r="H52" s="140">
        <v>2356</v>
      </c>
      <c r="I52" s="115">
        <v>10</v>
      </c>
      <c r="J52" s="116">
        <v>0.42444821731748728</v>
      </c>
    </row>
    <row r="53" spans="1:12" s="110" customFormat="1" ht="13.5" customHeight="1" x14ac:dyDescent="0.2">
      <c r="A53" s="118"/>
      <c r="B53" s="121" t="s">
        <v>110</v>
      </c>
      <c r="C53" s="113">
        <v>17.98097575943541</v>
      </c>
      <c r="D53" s="115">
        <v>586</v>
      </c>
      <c r="E53" s="114">
        <v>598</v>
      </c>
      <c r="F53" s="114">
        <v>601</v>
      </c>
      <c r="G53" s="114">
        <v>605</v>
      </c>
      <c r="H53" s="140">
        <v>583</v>
      </c>
      <c r="I53" s="115">
        <v>3</v>
      </c>
      <c r="J53" s="116">
        <v>0.51457975986277871</v>
      </c>
    </row>
    <row r="54" spans="1:12" s="110" customFormat="1" ht="13.5" customHeight="1" x14ac:dyDescent="0.2">
      <c r="A54" s="120"/>
      <c r="B54" s="121" t="s">
        <v>111</v>
      </c>
      <c r="C54" s="113">
        <v>1.1966861000306843</v>
      </c>
      <c r="D54" s="115">
        <v>39</v>
      </c>
      <c r="E54" s="114">
        <v>52</v>
      </c>
      <c r="F54" s="114">
        <v>50</v>
      </c>
      <c r="G54" s="114">
        <v>49</v>
      </c>
      <c r="H54" s="140">
        <v>46</v>
      </c>
      <c r="I54" s="115">
        <v>-7</v>
      </c>
      <c r="J54" s="116">
        <v>-15.217391304347826</v>
      </c>
    </row>
    <row r="55" spans="1:12" s="110" customFormat="1" ht="13.5" customHeight="1" x14ac:dyDescent="0.2">
      <c r="A55" s="120"/>
      <c r="B55" s="121" t="s">
        <v>112</v>
      </c>
      <c r="C55" s="113">
        <v>0.24547407180116601</v>
      </c>
      <c r="D55" s="115">
        <v>8</v>
      </c>
      <c r="E55" s="114">
        <v>15</v>
      </c>
      <c r="F55" s="114">
        <v>13</v>
      </c>
      <c r="G55" s="114">
        <v>11</v>
      </c>
      <c r="H55" s="140">
        <v>12</v>
      </c>
      <c r="I55" s="115">
        <v>-4</v>
      </c>
      <c r="J55" s="116">
        <v>-33.333333333333336</v>
      </c>
    </row>
    <row r="56" spans="1:12" s="110" customFormat="1" ht="13.5" customHeight="1" x14ac:dyDescent="0.2">
      <c r="A56" s="118" t="s">
        <v>113</v>
      </c>
      <c r="B56" s="122" t="s">
        <v>116</v>
      </c>
      <c r="C56" s="113">
        <v>94.016569499846582</v>
      </c>
      <c r="D56" s="115">
        <v>3064</v>
      </c>
      <c r="E56" s="114">
        <v>3180</v>
      </c>
      <c r="F56" s="114">
        <v>3203</v>
      </c>
      <c r="G56" s="114">
        <v>3112</v>
      </c>
      <c r="H56" s="140">
        <v>3030</v>
      </c>
      <c r="I56" s="115">
        <v>34</v>
      </c>
      <c r="J56" s="116">
        <v>1.1221122112211221</v>
      </c>
    </row>
    <row r="57" spans="1:12" s="110" customFormat="1" ht="13.5" customHeight="1" x14ac:dyDescent="0.2">
      <c r="A57" s="142"/>
      <c r="B57" s="124" t="s">
        <v>117</v>
      </c>
      <c r="C57" s="125">
        <v>5.9834305001534211</v>
      </c>
      <c r="D57" s="143">
        <v>195</v>
      </c>
      <c r="E57" s="144">
        <v>215</v>
      </c>
      <c r="F57" s="144">
        <v>200</v>
      </c>
      <c r="G57" s="144">
        <v>224</v>
      </c>
      <c r="H57" s="145">
        <v>195</v>
      </c>
      <c r="I57" s="143">
        <v>0</v>
      </c>
      <c r="J57" s="146">
        <v>0</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3" t="s">
        <v>515</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9" t="s">
        <v>57</v>
      </c>
      <c r="B6" s="599"/>
      <c r="C6" s="167"/>
      <c r="D6" s="600" t="s">
        <v>127</v>
      </c>
      <c r="E6" s="600"/>
      <c r="F6" s="600"/>
      <c r="G6" s="600"/>
      <c r="H6" s="600"/>
      <c r="I6" s="600"/>
      <c r="J6" s="160"/>
      <c r="K6" s="161"/>
    </row>
    <row r="7" spans="1:11" s="94" customFormat="1" ht="24.95" customHeight="1" x14ac:dyDescent="0.2">
      <c r="A7" s="168"/>
      <c r="B7" s="169"/>
      <c r="C7" s="170"/>
      <c r="D7" s="601" t="s">
        <v>66</v>
      </c>
      <c r="E7" s="601"/>
      <c r="F7" s="601"/>
      <c r="G7" s="601" t="s">
        <v>128</v>
      </c>
      <c r="H7" s="601"/>
      <c r="I7" s="601"/>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5" t="s">
        <v>13</v>
      </c>
      <c r="B15" s="572"/>
      <c r="C15" s="572"/>
      <c r="D15" s="572"/>
      <c r="E15" s="572"/>
      <c r="F15" s="572"/>
      <c r="G15" s="572"/>
      <c r="H15" s="572"/>
      <c r="I15" s="596"/>
      <c r="J15" s="188"/>
      <c r="K15" s="161"/>
    </row>
    <row r="16" spans="1:11" s="192" customFormat="1" ht="24.95" customHeight="1" x14ac:dyDescent="0.2">
      <c r="A16" s="597" t="s">
        <v>104</v>
      </c>
      <c r="B16" s="598"/>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3" t="s">
        <v>139</v>
      </c>
      <c r="C20" s="593"/>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3" t="s">
        <v>143</v>
      </c>
      <c r="C22" s="593"/>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3" t="s">
        <v>155</v>
      </c>
      <c r="C28" s="593"/>
      <c r="D28" s="196"/>
      <c r="E28" s="196"/>
      <c r="F28" s="196"/>
      <c r="G28" s="196"/>
      <c r="H28" s="196"/>
      <c r="I28" s="197"/>
    </row>
    <row r="29" spans="1:9" s="198" customFormat="1" ht="24.95" customHeight="1" x14ac:dyDescent="0.2">
      <c r="A29" s="193" t="s">
        <v>156</v>
      </c>
      <c r="B29" s="593" t="s">
        <v>157</v>
      </c>
      <c r="C29" s="593"/>
      <c r="D29" s="196"/>
      <c r="E29" s="196"/>
      <c r="F29" s="196"/>
      <c r="G29" s="196"/>
      <c r="H29" s="196"/>
      <c r="I29" s="197"/>
    </row>
    <row r="30" spans="1:9" s="198" customFormat="1" ht="24.95" customHeight="1" x14ac:dyDescent="0.2">
      <c r="A30" s="201" t="s">
        <v>158</v>
      </c>
      <c r="B30" s="592" t="s">
        <v>159</v>
      </c>
      <c r="C30" s="592"/>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3" t="s">
        <v>162</v>
      </c>
      <c r="C32" s="593"/>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3" t="s">
        <v>168</v>
      </c>
      <c r="C36" s="593"/>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4" t="s">
        <v>175</v>
      </c>
      <c r="B44" s="594"/>
      <c r="C44" s="594"/>
      <c r="D44" s="594"/>
      <c r="E44" s="594"/>
      <c r="F44" s="594"/>
      <c r="G44" s="594"/>
      <c r="H44" s="594"/>
      <c r="I44" s="594"/>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D7:F7"/>
    <mergeCell ref="G7:I7"/>
    <mergeCell ref="A3:I3"/>
    <mergeCell ref="A4:I4"/>
    <mergeCell ref="A5:D5"/>
    <mergeCell ref="A6:B6"/>
    <mergeCell ref="D6:I6"/>
    <mergeCell ref="B30:C30"/>
    <mergeCell ref="B32:C32"/>
    <mergeCell ref="B36:C36"/>
    <mergeCell ref="A44:I44"/>
    <mergeCell ref="A15:I15"/>
    <mergeCell ref="A16:B16"/>
    <mergeCell ref="B20:C20"/>
    <mergeCell ref="B22:C22"/>
    <mergeCell ref="B28:C28"/>
    <mergeCell ref="B29:C29"/>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58185</v>
      </c>
      <c r="E12" s="236">
        <v>60142</v>
      </c>
      <c r="F12" s="114">
        <v>59050</v>
      </c>
      <c r="G12" s="114">
        <v>58000</v>
      </c>
      <c r="H12" s="140">
        <v>57874</v>
      </c>
      <c r="I12" s="115">
        <v>311</v>
      </c>
      <c r="J12" s="116">
        <v>0.53737429588416219</v>
      </c>
    </row>
    <row r="13" spans="1:15" s="110" customFormat="1" ht="12" customHeight="1" x14ac:dyDescent="0.2">
      <c r="A13" s="118" t="s">
        <v>105</v>
      </c>
      <c r="B13" s="119" t="s">
        <v>106</v>
      </c>
      <c r="C13" s="113">
        <v>53.907364441007132</v>
      </c>
      <c r="D13" s="115">
        <v>31366</v>
      </c>
      <c r="E13" s="114">
        <v>31974</v>
      </c>
      <c r="F13" s="114">
        <v>31959</v>
      </c>
      <c r="G13" s="114">
        <v>31351</v>
      </c>
      <c r="H13" s="140">
        <v>31272</v>
      </c>
      <c r="I13" s="115">
        <v>94</v>
      </c>
      <c r="J13" s="116">
        <v>0.30058838577641339</v>
      </c>
    </row>
    <row r="14" spans="1:15" s="110" customFormat="1" ht="12" customHeight="1" x14ac:dyDescent="0.2">
      <c r="A14" s="118"/>
      <c r="B14" s="119" t="s">
        <v>107</v>
      </c>
      <c r="C14" s="113">
        <v>46.092635558992868</v>
      </c>
      <c r="D14" s="115">
        <v>26819</v>
      </c>
      <c r="E14" s="114">
        <v>28168</v>
      </c>
      <c r="F14" s="114">
        <v>27091</v>
      </c>
      <c r="G14" s="114">
        <v>26649</v>
      </c>
      <c r="H14" s="140">
        <v>26602</v>
      </c>
      <c r="I14" s="115">
        <v>217</v>
      </c>
      <c r="J14" s="116">
        <v>0.81572814074129762</v>
      </c>
    </row>
    <row r="15" spans="1:15" s="110" customFormat="1" ht="12" customHeight="1" x14ac:dyDescent="0.2">
      <c r="A15" s="118" t="s">
        <v>105</v>
      </c>
      <c r="B15" s="121" t="s">
        <v>108</v>
      </c>
      <c r="C15" s="113">
        <v>7.3747529431984189</v>
      </c>
      <c r="D15" s="115">
        <v>4291</v>
      </c>
      <c r="E15" s="114">
        <v>4559</v>
      </c>
      <c r="F15" s="114">
        <v>4516</v>
      </c>
      <c r="G15" s="114">
        <v>4012</v>
      </c>
      <c r="H15" s="140">
        <v>4103</v>
      </c>
      <c r="I15" s="115">
        <v>188</v>
      </c>
      <c r="J15" s="116">
        <v>4.5820131611016333</v>
      </c>
    </row>
    <row r="16" spans="1:15" s="110" customFormat="1" ht="12" customHeight="1" x14ac:dyDescent="0.2">
      <c r="A16" s="118"/>
      <c r="B16" s="121" t="s">
        <v>109</v>
      </c>
      <c r="C16" s="113">
        <v>68.12752427601616</v>
      </c>
      <c r="D16" s="115">
        <v>39640</v>
      </c>
      <c r="E16" s="114">
        <v>40779</v>
      </c>
      <c r="F16" s="114">
        <v>40222</v>
      </c>
      <c r="G16" s="114">
        <v>39994</v>
      </c>
      <c r="H16" s="140">
        <v>40011</v>
      </c>
      <c r="I16" s="115">
        <v>-371</v>
      </c>
      <c r="J16" s="116">
        <v>-0.92724500762290374</v>
      </c>
    </row>
    <row r="17" spans="1:10" s="110" customFormat="1" ht="12" customHeight="1" x14ac:dyDescent="0.2">
      <c r="A17" s="118"/>
      <c r="B17" s="121" t="s">
        <v>110</v>
      </c>
      <c r="C17" s="113">
        <v>23.310131477184843</v>
      </c>
      <c r="D17" s="115">
        <v>13563</v>
      </c>
      <c r="E17" s="114">
        <v>14093</v>
      </c>
      <c r="F17" s="114">
        <v>13644</v>
      </c>
      <c r="G17" s="114">
        <v>13365</v>
      </c>
      <c r="H17" s="140">
        <v>13157</v>
      </c>
      <c r="I17" s="115">
        <v>406</v>
      </c>
      <c r="J17" s="116">
        <v>3.0858098350687846</v>
      </c>
    </row>
    <row r="18" spans="1:10" s="110" customFormat="1" ht="12" customHeight="1" x14ac:dyDescent="0.2">
      <c r="A18" s="120"/>
      <c r="B18" s="121" t="s">
        <v>111</v>
      </c>
      <c r="C18" s="113">
        <v>1.1875913036005843</v>
      </c>
      <c r="D18" s="115">
        <v>691</v>
      </c>
      <c r="E18" s="114">
        <v>711</v>
      </c>
      <c r="F18" s="114">
        <v>668</v>
      </c>
      <c r="G18" s="114">
        <v>629</v>
      </c>
      <c r="H18" s="140">
        <v>603</v>
      </c>
      <c r="I18" s="115">
        <v>88</v>
      </c>
      <c r="J18" s="116">
        <v>14.593698175787727</v>
      </c>
    </row>
    <row r="19" spans="1:10" s="110" customFormat="1" ht="12" customHeight="1" x14ac:dyDescent="0.2">
      <c r="A19" s="120"/>
      <c r="B19" s="121" t="s">
        <v>112</v>
      </c>
      <c r="C19" s="113">
        <v>0.33341926613388329</v>
      </c>
      <c r="D19" s="115">
        <v>194</v>
      </c>
      <c r="E19" s="114">
        <v>200</v>
      </c>
      <c r="F19" s="114">
        <v>180</v>
      </c>
      <c r="G19" s="114">
        <v>135</v>
      </c>
      <c r="H19" s="140">
        <v>134</v>
      </c>
      <c r="I19" s="115">
        <v>60</v>
      </c>
      <c r="J19" s="116">
        <v>44.776119402985074</v>
      </c>
    </row>
    <row r="20" spans="1:10" s="110" customFormat="1" ht="12" customHeight="1" x14ac:dyDescent="0.2">
      <c r="A20" s="118" t="s">
        <v>113</v>
      </c>
      <c r="B20" s="119" t="s">
        <v>181</v>
      </c>
      <c r="C20" s="113">
        <v>68.940448569218873</v>
      </c>
      <c r="D20" s="115">
        <v>40113</v>
      </c>
      <c r="E20" s="114">
        <v>40882</v>
      </c>
      <c r="F20" s="114">
        <v>40983</v>
      </c>
      <c r="G20" s="114">
        <v>40343</v>
      </c>
      <c r="H20" s="140">
        <v>40398</v>
      </c>
      <c r="I20" s="115">
        <v>-285</v>
      </c>
      <c r="J20" s="116">
        <v>-0.70548046933016484</v>
      </c>
    </row>
    <row r="21" spans="1:10" s="110" customFormat="1" ht="12" customHeight="1" x14ac:dyDescent="0.2">
      <c r="A21" s="118"/>
      <c r="B21" s="119" t="s">
        <v>182</v>
      </c>
      <c r="C21" s="113">
        <v>31.059551430781131</v>
      </c>
      <c r="D21" s="115">
        <v>18072</v>
      </c>
      <c r="E21" s="114">
        <v>19260</v>
      </c>
      <c r="F21" s="114">
        <v>18067</v>
      </c>
      <c r="G21" s="114">
        <v>17657</v>
      </c>
      <c r="H21" s="140">
        <v>17476</v>
      </c>
      <c r="I21" s="115">
        <v>596</v>
      </c>
      <c r="J21" s="116">
        <v>3.4103913939116501</v>
      </c>
    </row>
    <row r="22" spans="1:10" s="110" customFormat="1" ht="12" customHeight="1" x14ac:dyDescent="0.2">
      <c r="A22" s="118" t="s">
        <v>113</v>
      </c>
      <c r="B22" s="119" t="s">
        <v>116</v>
      </c>
      <c r="C22" s="113">
        <v>93.489731030334283</v>
      </c>
      <c r="D22" s="115">
        <v>54397</v>
      </c>
      <c r="E22" s="114">
        <v>56384</v>
      </c>
      <c r="F22" s="114">
        <v>55413</v>
      </c>
      <c r="G22" s="114">
        <v>54468</v>
      </c>
      <c r="H22" s="140">
        <v>54432</v>
      </c>
      <c r="I22" s="115">
        <v>-35</v>
      </c>
      <c r="J22" s="116">
        <v>-6.4300411522633744E-2</v>
      </c>
    </row>
    <row r="23" spans="1:10" s="110" customFormat="1" ht="12" customHeight="1" x14ac:dyDescent="0.2">
      <c r="A23" s="118"/>
      <c r="B23" s="119" t="s">
        <v>117</v>
      </c>
      <c r="C23" s="113">
        <v>6.4621466013577384</v>
      </c>
      <c r="D23" s="115">
        <v>3760</v>
      </c>
      <c r="E23" s="114">
        <v>3735</v>
      </c>
      <c r="F23" s="114">
        <v>3612</v>
      </c>
      <c r="G23" s="114">
        <v>3499</v>
      </c>
      <c r="H23" s="140">
        <v>3409</v>
      </c>
      <c r="I23" s="115">
        <v>351</v>
      </c>
      <c r="J23" s="116">
        <v>10.296274567321795</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854699</v>
      </c>
      <c r="E25" s="236">
        <v>858523</v>
      </c>
      <c r="F25" s="236">
        <v>865473</v>
      </c>
      <c r="G25" s="236">
        <v>854164</v>
      </c>
      <c r="H25" s="241">
        <v>848724</v>
      </c>
      <c r="I25" s="235">
        <v>5975</v>
      </c>
      <c r="J25" s="116">
        <v>0.7039980017060905</v>
      </c>
    </row>
    <row r="26" spans="1:10" s="110" customFormat="1" ht="12" customHeight="1" x14ac:dyDescent="0.2">
      <c r="A26" s="118" t="s">
        <v>105</v>
      </c>
      <c r="B26" s="119" t="s">
        <v>106</v>
      </c>
      <c r="C26" s="113">
        <v>51.776824355708854</v>
      </c>
      <c r="D26" s="115">
        <v>442536</v>
      </c>
      <c r="E26" s="114">
        <v>443643</v>
      </c>
      <c r="F26" s="114">
        <v>449815</v>
      </c>
      <c r="G26" s="114">
        <v>443714</v>
      </c>
      <c r="H26" s="140">
        <v>439962</v>
      </c>
      <c r="I26" s="115">
        <v>2574</v>
      </c>
      <c r="J26" s="116">
        <v>0.58505052709097605</v>
      </c>
    </row>
    <row r="27" spans="1:10" s="110" customFormat="1" ht="12" customHeight="1" x14ac:dyDescent="0.2">
      <c r="A27" s="118"/>
      <c r="B27" s="119" t="s">
        <v>107</v>
      </c>
      <c r="C27" s="113">
        <v>48.223175644291146</v>
      </c>
      <c r="D27" s="115">
        <v>412163</v>
      </c>
      <c r="E27" s="114">
        <v>414880</v>
      </c>
      <c r="F27" s="114">
        <v>415658</v>
      </c>
      <c r="G27" s="114">
        <v>410450</v>
      </c>
      <c r="H27" s="140">
        <v>408762</v>
      </c>
      <c r="I27" s="115">
        <v>3401</v>
      </c>
      <c r="J27" s="116">
        <v>0.8320245032561735</v>
      </c>
    </row>
    <row r="28" spans="1:10" s="110" customFormat="1" ht="12" customHeight="1" x14ac:dyDescent="0.2">
      <c r="A28" s="118" t="s">
        <v>105</v>
      </c>
      <c r="B28" s="121" t="s">
        <v>108</v>
      </c>
      <c r="C28" s="113">
        <v>7.7565318316740743</v>
      </c>
      <c r="D28" s="115">
        <v>66295</v>
      </c>
      <c r="E28" s="114">
        <v>68319</v>
      </c>
      <c r="F28" s="114">
        <v>68519</v>
      </c>
      <c r="G28" s="114">
        <v>61519</v>
      </c>
      <c r="H28" s="140">
        <v>62450</v>
      </c>
      <c r="I28" s="115">
        <v>3845</v>
      </c>
      <c r="J28" s="116">
        <v>6.1569255404323462</v>
      </c>
    </row>
    <row r="29" spans="1:10" s="110" customFormat="1" ht="12" customHeight="1" x14ac:dyDescent="0.2">
      <c r="A29" s="118"/>
      <c r="B29" s="121" t="s">
        <v>109</v>
      </c>
      <c r="C29" s="113">
        <v>66.886588143896276</v>
      </c>
      <c r="D29" s="115">
        <v>571679</v>
      </c>
      <c r="E29" s="114">
        <v>573882</v>
      </c>
      <c r="F29" s="114">
        <v>580798</v>
      </c>
      <c r="G29" s="114">
        <v>580075</v>
      </c>
      <c r="H29" s="140">
        <v>577520</v>
      </c>
      <c r="I29" s="115">
        <v>-5841</v>
      </c>
      <c r="J29" s="116">
        <v>-1.0113935448123008</v>
      </c>
    </row>
    <row r="30" spans="1:10" s="110" customFormat="1" ht="12" customHeight="1" x14ac:dyDescent="0.2">
      <c r="A30" s="118"/>
      <c r="B30" s="121" t="s">
        <v>110</v>
      </c>
      <c r="C30" s="113">
        <v>24.301654734590773</v>
      </c>
      <c r="D30" s="115">
        <v>207706</v>
      </c>
      <c r="E30" s="114">
        <v>207185</v>
      </c>
      <c r="F30" s="114">
        <v>207334</v>
      </c>
      <c r="G30" s="114">
        <v>204199</v>
      </c>
      <c r="H30" s="140">
        <v>200804</v>
      </c>
      <c r="I30" s="115">
        <v>6902</v>
      </c>
      <c r="J30" s="116">
        <v>3.4371825262444973</v>
      </c>
    </row>
    <row r="31" spans="1:10" s="110" customFormat="1" ht="12" customHeight="1" x14ac:dyDescent="0.2">
      <c r="A31" s="120"/>
      <c r="B31" s="121" t="s">
        <v>111</v>
      </c>
      <c r="C31" s="113">
        <v>1.055225289838879</v>
      </c>
      <c r="D31" s="115">
        <v>9019</v>
      </c>
      <c r="E31" s="114">
        <v>9137</v>
      </c>
      <c r="F31" s="114">
        <v>8822</v>
      </c>
      <c r="G31" s="114">
        <v>8371</v>
      </c>
      <c r="H31" s="140">
        <v>7950</v>
      </c>
      <c r="I31" s="115">
        <v>1069</v>
      </c>
      <c r="J31" s="116">
        <v>13.446540880503145</v>
      </c>
    </row>
    <row r="32" spans="1:10" s="110" customFormat="1" ht="12" customHeight="1" x14ac:dyDescent="0.2">
      <c r="A32" s="120"/>
      <c r="B32" s="121" t="s">
        <v>112</v>
      </c>
      <c r="C32" s="113">
        <v>0.31964469362898518</v>
      </c>
      <c r="D32" s="115">
        <v>2732</v>
      </c>
      <c r="E32" s="114">
        <v>2747</v>
      </c>
      <c r="F32" s="114">
        <v>2722</v>
      </c>
      <c r="G32" s="114">
        <v>2334</v>
      </c>
      <c r="H32" s="140">
        <v>2178</v>
      </c>
      <c r="I32" s="115">
        <v>554</v>
      </c>
      <c r="J32" s="116">
        <v>25.436179981634528</v>
      </c>
    </row>
    <row r="33" spans="1:10" s="110" customFormat="1" ht="12" customHeight="1" x14ac:dyDescent="0.2">
      <c r="A33" s="118" t="s">
        <v>113</v>
      </c>
      <c r="B33" s="119" t="s">
        <v>181</v>
      </c>
      <c r="C33" s="113">
        <v>68.245897093596696</v>
      </c>
      <c r="D33" s="115">
        <v>583297</v>
      </c>
      <c r="E33" s="114">
        <v>586907</v>
      </c>
      <c r="F33" s="114">
        <v>593512</v>
      </c>
      <c r="G33" s="114">
        <v>586879</v>
      </c>
      <c r="H33" s="140">
        <v>585624</v>
      </c>
      <c r="I33" s="115">
        <v>-2327</v>
      </c>
      <c r="J33" s="116">
        <v>-0.39735393358195703</v>
      </c>
    </row>
    <row r="34" spans="1:10" s="110" customFormat="1" ht="12" customHeight="1" x14ac:dyDescent="0.2">
      <c r="A34" s="118"/>
      <c r="B34" s="119" t="s">
        <v>182</v>
      </c>
      <c r="C34" s="113">
        <v>31.754102906403308</v>
      </c>
      <c r="D34" s="115">
        <v>271402</v>
      </c>
      <c r="E34" s="114">
        <v>271616</v>
      </c>
      <c r="F34" s="114">
        <v>271961</v>
      </c>
      <c r="G34" s="114">
        <v>267285</v>
      </c>
      <c r="H34" s="140">
        <v>263100</v>
      </c>
      <c r="I34" s="115">
        <v>8302</v>
      </c>
      <c r="J34" s="116">
        <v>3.1554541999239833</v>
      </c>
    </row>
    <row r="35" spans="1:10" s="110" customFormat="1" ht="12" customHeight="1" x14ac:dyDescent="0.2">
      <c r="A35" s="118" t="s">
        <v>113</v>
      </c>
      <c r="B35" s="119" t="s">
        <v>116</v>
      </c>
      <c r="C35" s="113">
        <v>93.069372960539326</v>
      </c>
      <c r="D35" s="115">
        <v>795463</v>
      </c>
      <c r="E35" s="114">
        <v>800071</v>
      </c>
      <c r="F35" s="114">
        <v>806567</v>
      </c>
      <c r="G35" s="114">
        <v>795646</v>
      </c>
      <c r="H35" s="140">
        <v>792941</v>
      </c>
      <c r="I35" s="115">
        <v>2522</v>
      </c>
      <c r="J35" s="116">
        <v>0.31805645060603499</v>
      </c>
    </row>
    <row r="36" spans="1:10" s="110" customFormat="1" ht="12" customHeight="1" x14ac:dyDescent="0.2">
      <c r="A36" s="118"/>
      <c r="B36" s="119" t="s">
        <v>117</v>
      </c>
      <c r="C36" s="113">
        <v>6.8821889343499878</v>
      </c>
      <c r="D36" s="115">
        <v>58822</v>
      </c>
      <c r="E36" s="114">
        <v>58043</v>
      </c>
      <c r="F36" s="114">
        <v>58491</v>
      </c>
      <c r="G36" s="114">
        <v>58067</v>
      </c>
      <c r="H36" s="140">
        <v>55347</v>
      </c>
      <c r="I36" s="115">
        <v>3475</v>
      </c>
      <c r="J36" s="116">
        <v>6.2785697508446709</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6205288</v>
      </c>
      <c r="E38" s="236">
        <v>6228885</v>
      </c>
      <c r="F38" s="236">
        <v>6266099</v>
      </c>
      <c r="G38" s="236">
        <v>6182255</v>
      </c>
      <c r="H38" s="241">
        <v>6146594</v>
      </c>
      <c r="I38" s="235">
        <v>58694</v>
      </c>
      <c r="J38" s="116">
        <v>0.95490282911153723</v>
      </c>
    </row>
    <row r="39" spans="1:10" s="110" customFormat="1" ht="12" customHeight="1" x14ac:dyDescent="0.2">
      <c r="A39" s="118" t="s">
        <v>105</v>
      </c>
      <c r="B39" s="119" t="s">
        <v>106</v>
      </c>
      <c r="C39" s="113">
        <v>51.086750526325289</v>
      </c>
      <c r="D39" s="115">
        <v>3170080</v>
      </c>
      <c r="E39" s="114">
        <v>3179150</v>
      </c>
      <c r="F39" s="114">
        <v>3209502</v>
      </c>
      <c r="G39" s="114">
        <v>3160989</v>
      </c>
      <c r="H39" s="140">
        <v>3133242</v>
      </c>
      <c r="I39" s="115">
        <v>36838</v>
      </c>
      <c r="J39" s="116">
        <v>1.1757151219088726</v>
      </c>
    </row>
    <row r="40" spans="1:10" s="110" customFormat="1" ht="12" customHeight="1" x14ac:dyDescent="0.2">
      <c r="A40" s="118"/>
      <c r="B40" s="119" t="s">
        <v>107</v>
      </c>
      <c r="C40" s="113">
        <v>48.913249473674711</v>
      </c>
      <c r="D40" s="115">
        <v>3035208</v>
      </c>
      <c r="E40" s="114">
        <v>3049735</v>
      </c>
      <c r="F40" s="114">
        <v>3056597</v>
      </c>
      <c r="G40" s="114">
        <v>3021266</v>
      </c>
      <c r="H40" s="140">
        <v>3013352</v>
      </c>
      <c r="I40" s="115">
        <v>21856</v>
      </c>
      <c r="J40" s="116">
        <v>0.72530524147195552</v>
      </c>
    </row>
    <row r="41" spans="1:10" s="110" customFormat="1" ht="12" customHeight="1" x14ac:dyDescent="0.2">
      <c r="A41" s="118" t="s">
        <v>105</v>
      </c>
      <c r="B41" s="121" t="s">
        <v>108</v>
      </c>
      <c r="C41" s="113">
        <v>8.1121134103687051</v>
      </c>
      <c r="D41" s="115">
        <v>503380</v>
      </c>
      <c r="E41" s="114">
        <v>517562</v>
      </c>
      <c r="F41" s="114">
        <v>523920</v>
      </c>
      <c r="G41" s="114">
        <v>471499</v>
      </c>
      <c r="H41" s="140">
        <v>478492</v>
      </c>
      <c r="I41" s="115">
        <v>24888</v>
      </c>
      <c r="J41" s="116">
        <v>5.2013408792623492</v>
      </c>
    </row>
    <row r="42" spans="1:10" s="110" customFormat="1" ht="12" customHeight="1" x14ac:dyDescent="0.2">
      <c r="A42" s="118"/>
      <c r="B42" s="121" t="s">
        <v>109</v>
      </c>
      <c r="C42" s="113">
        <v>68.592078240365311</v>
      </c>
      <c r="D42" s="115">
        <v>4256336</v>
      </c>
      <c r="E42" s="114">
        <v>4269069</v>
      </c>
      <c r="F42" s="114">
        <v>4304095</v>
      </c>
      <c r="G42" s="114">
        <v>4293945</v>
      </c>
      <c r="H42" s="140">
        <v>4278085</v>
      </c>
      <c r="I42" s="115">
        <v>-21749</v>
      </c>
      <c r="J42" s="116">
        <v>-0.50838167077091734</v>
      </c>
    </row>
    <row r="43" spans="1:10" s="110" customFormat="1" ht="12" customHeight="1" x14ac:dyDescent="0.2">
      <c r="A43" s="118"/>
      <c r="B43" s="121" t="s">
        <v>110</v>
      </c>
      <c r="C43" s="113">
        <v>22.258273910896641</v>
      </c>
      <c r="D43" s="115">
        <v>1381190</v>
      </c>
      <c r="E43" s="114">
        <v>1376950</v>
      </c>
      <c r="F43" s="114">
        <v>1374667</v>
      </c>
      <c r="G43" s="114">
        <v>1356158</v>
      </c>
      <c r="H43" s="140">
        <v>1332189</v>
      </c>
      <c r="I43" s="115">
        <v>49001</v>
      </c>
      <c r="J43" s="116">
        <v>3.6782318424788074</v>
      </c>
    </row>
    <row r="44" spans="1:10" s="110" customFormat="1" ht="12" customHeight="1" x14ac:dyDescent="0.2">
      <c r="A44" s="120"/>
      <c r="B44" s="121" t="s">
        <v>111</v>
      </c>
      <c r="C44" s="113">
        <v>1.0375344383693392</v>
      </c>
      <c r="D44" s="115">
        <v>64382</v>
      </c>
      <c r="E44" s="114">
        <v>65303</v>
      </c>
      <c r="F44" s="114">
        <v>63416</v>
      </c>
      <c r="G44" s="114">
        <v>60650</v>
      </c>
      <c r="H44" s="140">
        <v>57826</v>
      </c>
      <c r="I44" s="115">
        <v>6556</v>
      </c>
      <c r="J44" s="116">
        <v>11.337460657835576</v>
      </c>
    </row>
    <row r="45" spans="1:10" s="110" customFormat="1" ht="12" customHeight="1" x14ac:dyDescent="0.2">
      <c r="A45" s="120"/>
      <c r="B45" s="121" t="s">
        <v>112</v>
      </c>
      <c r="C45" s="113">
        <v>0.31611747915648719</v>
      </c>
      <c r="D45" s="115">
        <v>19616</v>
      </c>
      <c r="E45" s="114">
        <v>19529</v>
      </c>
      <c r="F45" s="114">
        <v>19574</v>
      </c>
      <c r="G45" s="114">
        <v>17018</v>
      </c>
      <c r="H45" s="140">
        <v>16038</v>
      </c>
      <c r="I45" s="115">
        <v>3578</v>
      </c>
      <c r="J45" s="116">
        <v>22.309514902107495</v>
      </c>
    </row>
    <row r="46" spans="1:10" s="110" customFormat="1" ht="12" customHeight="1" x14ac:dyDescent="0.2">
      <c r="A46" s="118" t="s">
        <v>113</v>
      </c>
      <c r="B46" s="119" t="s">
        <v>181</v>
      </c>
      <c r="C46" s="113">
        <v>68.504749497525339</v>
      </c>
      <c r="D46" s="115">
        <v>4250917</v>
      </c>
      <c r="E46" s="114">
        <v>4270897</v>
      </c>
      <c r="F46" s="114">
        <v>4313879</v>
      </c>
      <c r="G46" s="114">
        <v>4260713</v>
      </c>
      <c r="H46" s="140">
        <v>4251738</v>
      </c>
      <c r="I46" s="115">
        <v>-821</v>
      </c>
      <c r="J46" s="116">
        <v>-1.930975050673395E-2</v>
      </c>
    </row>
    <row r="47" spans="1:10" s="110" customFormat="1" ht="12" customHeight="1" x14ac:dyDescent="0.2">
      <c r="A47" s="118"/>
      <c r="B47" s="119" t="s">
        <v>182</v>
      </c>
      <c r="C47" s="113">
        <v>31.495250502474665</v>
      </c>
      <c r="D47" s="115">
        <v>1954371</v>
      </c>
      <c r="E47" s="114">
        <v>1957988</v>
      </c>
      <c r="F47" s="114">
        <v>1952220</v>
      </c>
      <c r="G47" s="114">
        <v>1921542</v>
      </c>
      <c r="H47" s="140">
        <v>1894856</v>
      </c>
      <c r="I47" s="115">
        <v>59515</v>
      </c>
      <c r="J47" s="116">
        <v>3.1408719184993479</v>
      </c>
    </row>
    <row r="48" spans="1:10" s="110" customFormat="1" ht="12" customHeight="1" x14ac:dyDescent="0.2">
      <c r="A48" s="118" t="s">
        <v>113</v>
      </c>
      <c r="B48" s="119" t="s">
        <v>116</v>
      </c>
      <c r="C48" s="113">
        <v>91.824489048695241</v>
      </c>
      <c r="D48" s="115">
        <v>5697974</v>
      </c>
      <c r="E48" s="114">
        <v>5728083</v>
      </c>
      <c r="F48" s="114">
        <v>5767106</v>
      </c>
      <c r="G48" s="114">
        <v>5694299</v>
      </c>
      <c r="H48" s="140">
        <v>5677585</v>
      </c>
      <c r="I48" s="115">
        <v>20389</v>
      </c>
      <c r="J48" s="116">
        <v>0.3591139542604822</v>
      </c>
    </row>
    <row r="49" spans="1:10" s="110" customFormat="1" ht="12" customHeight="1" x14ac:dyDescent="0.2">
      <c r="A49" s="118"/>
      <c r="B49" s="119" t="s">
        <v>117</v>
      </c>
      <c r="C49" s="113">
        <v>8.1035239621432567</v>
      </c>
      <c r="D49" s="115">
        <v>502847</v>
      </c>
      <c r="E49" s="114">
        <v>496442</v>
      </c>
      <c r="F49" s="114">
        <v>494714</v>
      </c>
      <c r="G49" s="114">
        <v>483539</v>
      </c>
      <c r="H49" s="140">
        <v>464720</v>
      </c>
      <c r="I49" s="115">
        <v>38127</v>
      </c>
      <c r="J49" s="116">
        <v>8.204295059390601</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86575</v>
      </c>
      <c r="E64" s="236">
        <v>86885</v>
      </c>
      <c r="F64" s="236">
        <v>86921</v>
      </c>
      <c r="G64" s="236">
        <v>85618</v>
      </c>
      <c r="H64" s="140">
        <v>85207</v>
      </c>
      <c r="I64" s="115">
        <v>1368</v>
      </c>
      <c r="J64" s="116">
        <v>1.605501895384182</v>
      </c>
    </row>
    <row r="65" spans="1:12" s="110" customFormat="1" ht="12" customHeight="1" x14ac:dyDescent="0.2">
      <c r="A65" s="118" t="s">
        <v>105</v>
      </c>
      <c r="B65" s="119" t="s">
        <v>106</v>
      </c>
      <c r="C65" s="113">
        <v>50.452209067282702</v>
      </c>
      <c r="D65" s="235">
        <v>43679</v>
      </c>
      <c r="E65" s="236">
        <v>43768</v>
      </c>
      <c r="F65" s="236">
        <v>43985</v>
      </c>
      <c r="G65" s="236">
        <v>43234</v>
      </c>
      <c r="H65" s="140">
        <v>42871</v>
      </c>
      <c r="I65" s="115">
        <v>808</v>
      </c>
      <c r="J65" s="116">
        <v>1.8847239392596393</v>
      </c>
    </row>
    <row r="66" spans="1:12" s="110" customFormat="1" ht="12" customHeight="1" x14ac:dyDescent="0.2">
      <c r="A66" s="118"/>
      <c r="B66" s="119" t="s">
        <v>107</v>
      </c>
      <c r="C66" s="113">
        <v>49.547790932717298</v>
      </c>
      <c r="D66" s="235">
        <v>42896</v>
      </c>
      <c r="E66" s="236">
        <v>43117</v>
      </c>
      <c r="F66" s="236">
        <v>42936</v>
      </c>
      <c r="G66" s="236">
        <v>42384</v>
      </c>
      <c r="H66" s="140">
        <v>42336</v>
      </c>
      <c r="I66" s="115">
        <v>560</v>
      </c>
      <c r="J66" s="116">
        <v>1.3227513227513228</v>
      </c>
    </row>
    <row r="67" spans="1:12" s="110" customFormat="1" ht="12" customHeight="1" x14ac:dyDescent="0.2">
      <c r="A67" s="118" t="s">
        <v>105</v>
      </c>
      <c r="B67" s="121" t="s">
        <v>108</v>
      </c>
      <c r="C67" s="113">
        <v>7.4686687842910775</v>
      </c>
      <c r="D67" s="235">
        <v>6466</v>
      </c>
      <c r="E67" s="236">
        <v>6677</v>
      </c>
      <c r="F67" s="236">
        <v>6644</v>
      </c>
      <c r="G67" s="236">
        <v>5892</v>
      </c>
      <c r="H67" s="140">
        <v>6041</v>
      </c>
      <c r="I67" s="115">
        <v>425</v>
      </c>
      <c r="J67" s="116">
        <v>7.0352590630690282</v>
      </c>
    </row>
    <row r="68" spans="1:12" s="110" customFormat="1" ht="12" customHeight="1" x14ac:dyDescent="0.2">
      <c r="A68" s="118"/>
      <c r="B68" s="121" t="s">
        <v>109</v>
      </c>
      <c r="C68" s="113">
        <v>67.220329194340167</v>
      </c>
      <c r="D68" s="235">
        <v>58196</v>
      </c>
      <c r="E68" s="236">
        <v>58469</v>
      </c>
      <c r="F68" s="236">
        <v>58772</v>
      </c>
      <c r="G68" s="236">
        <v>58607</v>
      </c>
      <c r="H68" s="140">
        <v>58497</v>
      </c>
      <c r="I68" s="115">
        <v>-301</v>
      </c>
      <c r="J68" s="116">
        <v>-0.51455630203258285</v>
      </c>
    </row>
    <row r="69" spans="1:12" s="110" customFormat="1" ht="12" customHeight="1" x14ac:dyDescent="0.2">
      <c r="A69" s="118"/>
      <c r="B69" s="121" t="s">
        <v>110</v>
      </c>
      <c r="C69" s="113">
        <v>24.199826739820963</v>
      </c>
      <c r="D69" s="235">
        <v>20951</v>
      </c>
      <c r="E69" s="236">
        <v>20761</v>
      </c>
      <c r="F69" s="236">
        <v>20561</v>
      </c>
      <c r="G69" s="236">
        <v>20228</v>
      </c>
      <c r="H69" s="140">
        <v>19823</v>
      </c>
      <c r="I69" s="115">
        <v>1128</v>
      </c>
      <c r="J69" s="116">
        <v>5.690359683196287</v>
      </c>
    </row>
    <row r="70" spans="1:12" s="110" customFormat="1" ht="12" customHeight="1" x14ac:dyDescent="0.2">
      <c r="A70" s="120"/>
      <c r="B70" s="121" t="s">
        <v>111</v>
      </c>
      <c r="C70" s="113">
        <v>1.1111752815477909</v>
      </c>
      <c r="D70" s="235">
        <v>962</v>
      </c>
      <c r="E70" s="236">
        <v>978</v>
      </c>
      <c r="F70" s="236">
        <v>944</v>
      </c>
      <c r="G70" s="236">
        <v>891</v>
      </c>
      <c r="H70" s="140">
        <v>846</v>
      </c>
      <c r="I70" s="115">
        <v>116</v>
      </c>
      <c r="J70" s="116">
        <v>13.711583924349881</v>
      </c>
    </row>
    <row r="71" spans="1:12" s="110" customFormat="1" ht="12" customHeight="1" x14ac:dyDescent="0.2">
      <c r="A71" s="120"/>
      <c r="B71" s="121" t="s">
        <v>112</v>
      </c>
      <c r="C71" s="113">
        <v>0.32572913658677449</v>
      </c>
      <c r="D71" s="235">
        <v>282</v>
      </c>
      <c r="E71" s="236">
        <v>295</v>
      </c>
      <c r="F71" s="236">
        <v>293</v>
      </c>
      <c r="G71" s="236">
        <v>246</v>
      </c>
      <c r="H71" s="140">
        <v>226</v>
      </c>
      <c r="I71" s="115">
        <v>56</v>
      </c>
      <c r="J71" s="116">
        <v>24.778761061946902</v>
      </c>
    </row>
    <row r="72" spans="1:12" s="110" customFormat="1" ht="12" customHeight="1" x14ac:dyDescent="0.2">
      <c r="A72" s="118" t="s">
        <v>113</v>
      </c>
      <c r="B72" s="119" t="s">
        <v>181</v>
      </c>
      <c r="C72" s="113">
        <v>69.618250072191742</v>
      </c>
      <c r="D72" s="235">
        <v>60272</v>
      </c>
      <c r="E72" s="236">
        <v>60576</v>
      </c>
      <c r="F72" s="236">
        <v>60759</v>
      </c>
      <c r="G72" s="236">
        <v>59953</v>
      </c>
      <c r="H72" s="140">
        <v>59788</v>
      </c>
      <c r="I72" s="115">
        <v>484</v>
      </c>
      <c r="J72" s="116">
        <v>0.809526995383689</v>
      </c>
    </row>
    <row r="73" spans="1:12" s="110" customFormat="1" ht="12" customHeight="1" x14ac:dyDescent="0.2">
      <c r="A73" s="118"/>
      <c r="B73" s="119" t="s">
        <v>182</v>
      </c>
      <c r="C73" s="113">
        <v>30.381749927808258</v>
      </c>
      <c r="D73" s="115">
        <v>26303</v>
      </c>
      <c r="E73" s="114">
        <v>26309</v>
      </c>
      <c r="F73" s="114">
        <v>26162</v>
      </c>
      <c r="G73" s="114">
        <v>25665</v>
      </c>
      <c r="H73" s="140">
        <v>25419</v>
      </c>
      <c r="I73" s="115">
        <v>884</v>
      </c>
      <c r="J73" s="116">
        <v>3.4777135213816437</v>
      </c>
    </row>
    <row r="74" spans="1:12" s="110" customFormat="1" ht="12" customHeight="1" x14ac:dyDescent="0.2">
      <c r="A74" s="118" t="s">
        <v>113</v>
      </c>
      <c r="B74" s="119" t="s">
        <v>116</v>
      </c>
      <c r="C74" s="113">
        <v>96.160554432572908</v>
      </c>
      <c r="D74" s="115">
        <v>83251</v>
      </c>
      <c r="E74" s="114">
        <v>83615</v>
      </c>
      <c r="F74" s="114">
        <v>83731</v>
      </c>
      <c r="G74" s="114">
        <v>82492</v>
      </c>
      <c r="H74" s="140">
        <v>82152</v>
      </c>
      <c r="I74" s="115">
        <v>1099</v>
      </c>
      <c r="J74" s="116">
        <v>1.3377641445126107</v>
      </c>
    </row>
    <row r="75" spans="1:12" s="110" customFormat="1" ht="12" customHeight="1" x14ac:dyDescent="0.2">
      <c r="A75" s="142"/>
      <c r="B75" s="124" t="s">
        <v>117</v>
      </c>
      <c r="C75" s="125">
        <v>3.790932717297141</v>
      </c>
      <c r="D75" s="143">
        <v>3282</v>
      </c>
      <c r="E75" s="144">
        <v>3236</v>
      </c>
      <c r="F75" s="144">
        <v>3157</v>
      </c>
      <c r="G75" s="144">
        <v>3090</v>
      </c>
      <c r="H75" s="145">
        <v>3020</v>
      </c>
      <c r="I75" s="143">
        <v>262</v>
      </c>
      <c r="J75" s="146">
        <v>8.6754966887417222</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3" t="s">
        <v>515</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2"/>
      <c r="B80" s="603"/>
      <c r="C80" s="603"/>
      <c r="D80" s="603"/>
      <c r="E80" s="603"/>
      <c r="F80" s="603"/>
      <c r="G80" s="603"/>
      <c r="H80" s="603"/>
      <c r="I80" s="603"/>
      <c r="J80" s="603"/>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3:J3"/>
    <mergeCell ref="A4:J4"/>
    <mergeCell ref="A5:D5"/>
    <mergeCell ref="A7:B10"/>
    <mergeCell ref="C7:C10"/>
    <mergeCell ref="D7:H7"/>
    <mergeCell ref="I7:J8"/>
    <mergeCell ref="D8:D9"/>
    <mergeCell ref="E8:E9"/>
    <mergeCell ref="F8:F9"/>
    <mergeCell ref="G8:G9"/>
    <mergeCell ref="H8:H9"/>
    <mergeCell ref="A78:J78"/>
    <mergeCell ref="A79:J79"/>
    <mergeCell ref="A80:J80"/>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58185</v>
      </c>
      <c r="G11" s="114">
        <v>60142</v>
      </c>
      <c r="H11" s="114">
        <v>59050</v>
      </c>
      <c r="I11" s="114">
        <v>58000</v>
      </c>
      <c r="J11" s="140">
        <v>57874</v>
      </c>
      <c r="K11" s="114">
        <v>311</v>
      </c>
      <c r="L11" s="116">
        <v>0.53737429588416219</v>
      </c>
    </row>
    <row r="12" spans="1:17" s="110" customFormat="1" ht="24.95" customHeight="1" x14ac:dyDescent="0.2">
      <c r="A12" s="604" t="s">
        <v>185</v>
      </c>
      <c r="B12" s="605"/>
      <c r="C12" s="605"/>
      <c r="D12" s="606"/>
      <c r="E12" s="113">
        <v>53.907364441007132</v>
      </c>
      <c r="F12" s="115">
        <v>31366</v>
      </c>
      <c r="G12" s="114">
        <v>31974</v>
      </c>
      <c r="H12" s="114">
        <v>31959</v>
      </c>
      <c r="I12" s="114">
        <v>31351</v>
      </c>
      <c r="J12" s="140">
        <v>31272</v>
      </c>
      <c r="K12" s="114">
        <v>94</v>
      </c>
      <c r="L12" s="116">
        <v>0.30058838577641339</v>
      </c>
    </row>
    <row r="13" spans="1:17" s="110" customFormat="1" ht="15" customHeight="1" x14ac:dyDescent="0.2">
      <c r="A13" s="120"/>
      <c r="B13" s="612" t="s">
        <v>107</v>
      </c>
      <c r="C13" s="612"/>
      <c r="E13" s="113">
        <v>46.092635558992868</v>
      </c>
      <c r="F13" s="115">
        <v>26819</v>
      </c>
      <c r="G13" s="114">
        <v>28168</v>
      </c>
      <c r="H13" s="114">
        <v>27091</v>
      </c>
      <c r="I13" s="114">
        <v>26649</v>
      </c>
      <c r="J13" s="140">
        <v>26602</v>
      </c>
      <c r="K13" s="114">
        <v>217</v>
      </c>
      <c r="L13" s="116">
        <v>0.81572814074129762</v>
      </c>
    </row>
    <row r="14" spans="1:17" s="110" customFormat="1" ht="24.95" customHeight="1" x14ac:dyDescent="0.2">
      <c r="A14" s="604" t="s">
        <v>186</v>
      </c>
      <c r="B14" s="605"/>
      <c r="C14" s="605"/>
      <c r="D14" s="606"/>
      <c r="E14" s="113">
        <v>7.3747529431984189</v>
      </c>
      <c r="F14" s="115">
        <v>4291</v>
      </c>
      <c r="G14" s="114">
        <v>4559</v>
      </c>
      <c r="H14" s="114">
        <v>4516</v>
      </c>
      <c r="I14" s="114">
        <v>4012</v>
      </c>
      <c r="J14" s="140">
        <v>4103</v>
      </c>
      <c r="K14" s="114">
        <v>188</v>
      </c>
      <c r="L14" s="116">
        <v>4.5820131611016333</v>
      </c>
    </row>
    <row r="15" spans="1:17" s="110" customFormat="1" ht="15" customHeight="1" x14ac:dyDescent="0.2">
      <c r="A15" s="120"/>
      <c r="B15" s="119"/>
      <c r="C15" s="258" t="s">
        <v>106</v>
      </c>
      <c r="E15" s="113">
        <v>60.848287112561174</v>
      </c>
      <c r="F15" s="115">
        <v>2611</v>
      </c>
      <c r="G15" s="114">
        <v>2761</v>
      </c>
      <c r="H15" s="114">
        <v>2799</v>
      </c>
      <c r="I15" s="114">
        <v>2483</v>
      </c>
      <c r="J15" s="140">
        <v>2532</v>
      </c>
      <c r="K15" s="114">
        <v>79</v>
      </c>
      <c r="L15" s="116">
        <v>3.1200631911532386</v>
      </c>
    </row>
    <row r="16" spans="1:17" s="110" customFormat="1" ht="15" customHeight="1" x14ac:dyDescent="0.2">
      <c r="A16" s="120"/>
      <c r="B16" s="119"/>
      <c r="C16" s="258" t="s">
        <v>107</v>
      </c>
      <c r="E16" s="113">
        <v>39.151712887438826</v>
      </c>
      <c r="F16" s="115">
        <v>1680</v>
      </c>
      <c r="G16" s="114">
        <v>1798</v>
      </c>
      <c r="H16" s="114">
        <v>1717</v>
      </c>
      <c r="I16" s="114">
        <v>1529</v>
      </c>
      <c r="J16" s="140">
        <v>1571</v>
      </c>
      <c r="K16" s="114">
        <v>109</v>
      </c>
      <c r="L16" s="116">
        <v>6.9382558879694463</v>
      </c>
    </row>
    <row r="17" spans="1:12" s="110" customFormat="1" ht="15" customHeight="1" x14ac:dyDescent="0.2">
      <c r="A17" s="120"/>
      <c r="B17" s="121" t="s">
        <v>109</v>
      </c>
      <c r="C17" s="258"/>
      <c r="E17" s="113">
        <v>68.12752427601616</v>
      </c>
      <c r="F17" s="115">
        <v>39640</v>
      </c>
      <c r="G17" s="114">
        <v>40779</v>
      </c>
      <c r="H17" s="114">
        <v>40222</v>
      </c>
      <c r="I17" s="114">
        <v>39994</v>
      </c>
      <c r="J17" s="140">
        <v>40011</v>
      </c>
      <c r="K17" s="114">
        <v>-371</v>
      </c>
      <c r="L17" s="116">
        <v>-0.92724500762290374</v>
      </c>
    </row>
    <row r="18" spans="1:12" s="110" customFormat="1" ht="15" customHeight="1" x14ac:dyDescent="0.2">
      <c r="A18" s="120"/>
      <c r="B18" s="119"/>
      <c r="C18" s="258" t="s">
        <v>106</v>
      </c>
      <c r="E18" s="113">
        <v>53.874873864783048</v>
      </c>
      <c r="F18" s="115">
        <v>21356</v>
      </c>
      <c r="G18" s="114">
        <v>21694</v>
      </c>
      <c r="H18" s="114">
        <v>21717</v>
      </c>
      <c r="I18" s="114">
        <v>21599</v>
      </c>
      <c r="J18" s="140">
        <v>21608</v>
      </c>
      <c r="K18" s="114">
        <v>-252</v>
      </c>
      <c r="L18" s="116">
        <v>-1.1662347278785634</v>
      </c>
    </row>
    <row r="19" spans="1:12" s="110" customFormat="1" ht="15" customHeight="1" x14ac:dyDescent="0.2">
      <c r="A19" s="120"/>
      <c r="B19" s="119"/>
      <c r="C19" s="258" t="s">
        <v>107</v>
      </c>
      <c r="E19" s="113">
        <v>46.125126135216952</v>
      </c>
      <c r="F19" s="115">
        <v>18284</v>
      </c>
      <c r="G19" s="114">
        <v>19085</v>
      </c>
      <c r="H19" s="114">
        <v>18505</v>
      </c>
      <c r="I19" s="114">
        <v>18395</v>
      </c>
      <c r="J19" s="140">
        <v>18403</v>
      </c>
      <c r="K19" s="114">
        <v>-119</v>
      </c>
      <c r="L19" s="116">
        <v>-0.64663370102700646</v>
      </c>
    </row>
    <row r="20" spans="1:12" s="110" customFormat="1" ht="15" customHeight="1" x14ac:dyDescent="0.2">
      <c r="A20" s="120"/>
      <c r="B20" s="121" t="s">
        <v>110</v>
      </c>
      <c r="C20" s="258"/>
      <c r="E20" s="113">
        <v>23.310131477184843</v>
      </c>
      <c r="F20" s="115">
        <v>13563</v>
      </c>
      <c r="G20" s="114">
        <v>14093</v>
      </c>
      <c r="H20" s="114">
        <v>13644</v>
      </c>
      <c r="I20" s="114">
        <v>13365</v>
      </c>
      <c r="J20" s="140">
        <v>13157</v>
      </c>
      <c r="K20" s="114">
        <v>406</v>
      </c>
      <c r="L20" s="116">
        <v>3.0858098350687846</v>
      </c>
    </row>
    <row r="21" spans="1:12" s="110" customFormat="1" ht="15" customHeight="1" x14ac:dyDescent="0.2">
      <c r="A21" s="120"/>
      <c r="B21" s="119"/>
      <c r="C21" s="258" t="s">
        <v>106</v>
      </c>
      <c r="E21" s="113">
        <v>51.463540514635405</v>
      </c>
      <c r="F21" s="115">
        <v>6980</v>
      </c>
      <c r="G21" s="114">
        <v>7093</v>
      </c>
      <c r="H21" s="114">
        <v>7027</v>
      </c>
      <c r="I21" s="114">
        <v>6870</v>
      </c>
      <c r="J21" s="140">
        <v>6754</v>
      </c>
      <c r="K21" s="114">
        <v>226</v>
      </c>
      <c r="L21" s="116">
        <v>3.3461652354160498</v>
      </c>
    </row>
    <row r="22" spans="1:12" s="110" customFormat="1" ht="15" customHeight="1" x14ac:dyDescent="0.2">
      <c r="A22" s="120"/>
      <c r="B22" s="119"/>
      <c r="C22" s="258" t="s">
        <v>107</v>
      </c>
      <c r="E22" s="113">
        <v>48.536459485364595</v>
      </c>
      <c r="F22" s="115">
        <v>6583</v>
      </c>
      <c r="G22" s="114">
        <v>7000</v>
      </c>
      <c r="H22" s="114">
        <v>6617</v>
      </c>
      <c r="I22" s="114">
        <v>6495</v>
      </c>
      <c r="J22" s="140">
        <v>6403</v>
      </c>
      <c r="K22" s="114">
        <v>180</v>
      </c>
      <c r="L22" s="116">
        <v>2.8111822583164141</v>
      </c>
    </row>
    <row r="23" spans="1:12" s="110" customFormat="1" ht="15" customHeight="1" x14ac:dyDescent="0.2">
      <c r="A23" s="120"/>
      <c r="B23" s="121" t="s">
        <v>111</v>
      </c>
      <c r="C23" s="258"/>
      <c r="E23" s="113">
        <v>1.1875913036005843</v>
      </c>
      <c r="F23" s="115">
        <v>691</v>
      </c>
      <c r="G23" s="114">
        <v>711</v>
      </c>
      <c r="H23" s="114">
        <v>668</v>
      </c>
      <c r="I23" s="114">
        <v>629</v>
      </c>
      <c r="J23" s="140">
        <v>603</v>
      </c>
      <c r="K23" s="114">
        <v>88</v>
      </c>
      <c r="L23" s="116">
        <v>14.593698175787727</v>
      </c>
    </row>
    <row r="24" spans="1:12" s="110" customFormat="1" ht="15" customHeight="1" x14ac:dyDescent="0.2">
      <c r="A24" s="120"/>
      <c r="B24" s="119"/>
      <c r="C24" s="258" t="s">
        <v>106</v>
      </c>
      <c r="E24" s="113">
        <v>60.636758321273518</v>
      </c>
      <c r="F24" s="115">
        <v>419</v>
      </c>
      <c r="G24" s="114">
        <v>426</v>
      </c>
      <c r="H24" s="114">
        <v>416</v>
      </c>
      <c r="I24" s="114">
        <v>399</v>
      </c>
      <c r="J24" s="140">
        <v>378</v>
      </c>
      <c r="K24" s="114">
        <v>41</v>
      </c>
      <c r="L24" s="116">
        <v>10.846560846560847</v>
      </c>
    </row>
    <row r="25" spans="1:12" s="110" customFormat="1" ht="15" customHeight="1" x14ac:dyDescent="0.2">
      <c r="A25" s="120"/>
      <c r="B25" s="119"/>
      <c r="C25" s="258" t="s">
        <v>107</v>
      </c>
      <c r="E25" s="113">
        <v>39.363241678726482</v>
      </c>
      <c r="F25" s="115">
        <v>272</v>
      </c>
      <c r="G25" s="114">
        <v>285</v>
      </c>
      <c r="H25" s="114">
        <v>252</v>
      </c>
      <c r="I25" s="114">
        <v>230</v>
      </c>
      <c r="J25" s="140">
        <v>225</v>
      </c>
      <c r="K25" s="114">
        <v>47</v>
      </c>
      <c r="L25" s="116">
        <v>20.888888888888889</v>
      </c>
    </row>
    <row r="26" spans="1:12" s="110" customFormat="1" ht="15" customHeight="1" x14ac:dyDescent="0.2">
      <c r="A26" s="120"/>
      <c r="C26" s="121" t="s">
        <v>187</v>
      </c>
      <c r="D26" s="110" t="s">
        <v>188</v>
      </c>
      <c r="E26" s="113">
        <v>0.33341926613388329</v>
      </c>
      <c r="F26" s="115">
        <v>194</v>
      </c>
      <c r="G26" s="114">
        <v>200</v>
      </c>
      <c r="H26" s="114">
        <v>180</v>
      </c>
      <c r="I26" s="114">
        <v>135</v>
      </c>
      <c r="J26" s="140">
        <v>134</v>
      </c>
      <c r="K26" s="114">
        <v>60</v>
      </c>
      <c r="L26" s="116">
        <v>44.776119402985074</v>
      </c>
    </row>
    <row r="27" spans="1:12" s="110" customFormat="1" ht="15" customHeight="1" x14ac:dyDescent="0.2">
      <c r="A27" s="120"/>
      <c r="B27" s="119"/>
      <c r="D27" s="259" t="s">
        <v>106</v>
      </c>
      <c r="E27" s="113">
        <v>54.123711340206185</v>
      </c>
      <c r="F27" s="115">
        <v>105</v>
      </c>
      <c r="G27" s="114">
        <v>107</v>
      </c>
      <c r="H27" s="114">
        <v>99</v>
      </c>
      <c r="I27" s="114">
        <v>76</v>
      </c>
      <c r="J27" s="140">
        <v>74</v>
      </c>
      <c r="K27" s="114">
        <v>31</v>
      </c>
      <c r="L27" s="116">
        <v>41.891891891891895</v>
      </c>
    </row>
    <row r="28" spans="1:12" s="110" customFormat="1" ht="15" customHeight="1" x14ac:dyDescent="0.2">
      <c r="A28" s="120"/>
      <c r="B28" s="119"/>
      <c r="D28" s="259" t="s">
        <v>107</v>
      </c>
      <c r="E28" s="113">
        <v>45.876288659793815</v>
      </c>
      <c r="F28" s="115">
        <v>89</v>
      </c>
      <c r="G28" s="114">
        <v>93</v>
      </c>
      <c r="H28" s="114">
        <v>81</v>
      </c>
      <c r="I28" s="114">
        <v>59</v>
      </c>
      <c r="J28" s="140">
        <v>60</v>
      </c>
      <c r="K28" s="114">
        <v>29</v>
      </c>
      <c r="L28" s="116">
        <v>48.333333333333336</v>
      </c>
    </row>
    <row r="29" spans="1:12" s="110" customFormat="1" ht="24.95" customHeight="1" x14ac:dyDescent="0.2">
      <c r="A29" s="604" t="s">
        <v>189</v>
      </c>
      <c r="B29" s="605"/>
      <c r="C29" s="605"/>
      <c r="D29" s="606"/>
      <c r="E29" s="113">
        <v>93.489731030334283</v>
      </c>
      <c r="F29" s="115">
        <v>54397</v>
      </c>
      <c r="G29" s="114">
        <v>56384</v>
      </c>
      <c r="H29" s="114">
        <v>55413</v>
      </c>
      <c r="I29" s="114">
        <v>54468</v>
      </c>
      <c r="J29" s="140">
        <v>54432</v>
      </c>
      <c r="K29" s="114">
        <v>-35</v>
      </c>
      <c r="L29" s="116">
        <v>-6.4300411522633744E-2</v>
      </c>
    </row>
    <row r="30" spans="1:12" s="110" customFormat="1" ht="15" customHeight="1" x14ac:dyDescent="0.2">
      <c r="A30" s="120"/>
      <c r="B30" s="119"/>
      <c r="C30" s="258" t="s">
        <v>106</v>
      </c>
      <c r="E30" s="113">
        <v>52.725334117690316</v>
      </c>
      <c r="F30" s="115">
        <v>28681</v>
      </c>
      <c r="G30" s="114">
        <v>29357</v>
      </c>
      <c r="H30" s="114">
        <v>29414</v>
      </c>
      <c r="I30" s="114">
        <v>28892</v>
      </c>
      <c r="J30" s="140">
        <v>28880</v>
      </c>
      <c r="K30" s="114">
        <v>-199</v>
      </c>
      <c r="L30" s="116">
        <v>-0.68905817174515238</v>
      </c>
    </row>
    <row r="31" spans="1:12" s="110" customFormat="1" ht="15" customHeight="1" x14ac:dyDescent="0.2">
      <c r="A31" s="120"/>
      <c r="B31" s="119"/>
      <c r="C31" s="258" t="s">
        <v>107</v>
      </c>
      <c r="E31" s="113">
        <v>47.274665882309684</v>
      </c>
      <c r="F31" s="115">
        <v>25716</v>
      </c>
      <c r="G31" s="114">
        <v>27027</v>
      </c>
      <c r="H31" s="114">
        <v>25999</v>
      </c>
      <c r="I31" s="114">
        <v>25576</v>
      </c>
      <c r="J31" s="140">
        <v>25552</v>
      </c>
      <c r="K31" s="114">
        <v>164</v>
      </c>
      <c r="L31" s="116">
        <v>0.6418284283030683</v>
      </c>
    </row>
    <row r="32" spans="1:12" s="110" customFormat="1" ht="15" customHeight="1" x14ac:dyDescent="0.2">
      <c r="A32" s="120"/>
      <c r="B32" s="119" t="s">
        <v>117</v>
      </c>
      <c r="C32" s="258"/>
      <c r="E32" s="113">
        <v>6.4621466013577384</v>
      </c>
      <c r="F32" s="115">
        <v>3760</v>
      </c>
      <c r="G32" s="114">
        <v>3735</v>
      </c>
      <c r="H32" s="114">
        <v>3612</v>
      </c>
      <c r="I32" s="114">
        <v>3499</v>
      </c>
      <c r="J32" s="140">
        <v>3409</v>
      </c>
      <c r="K32" s="114">
        <v>351</v>
      </c>
      <c r="L32" s="116">
        <v>10.296274567321795</v>
      </c>
    </row>
    <row r="33" spans="1:12" s="110" customFormat="1" ht="15" customHeight="1" x14ac:dyDescent="0.2">
      <c r="A33" s="120"/>
      <c r="B33" s="119"/>
      <c r="C33" s="258" t="s">
        <v>106</v>
      </c>
      <c r="E33" s="113">
        <v>70.744680851063833</v>
      </c>
      <c r="F33" s="115">
        <v>2660</v>
      </c>
      <c r="G33" s="114">
        <v>2598</v>
      </c>
      <c r="H33" s="114">
        <v>2524</v>
      </c>
      <c r="I33" s="114">
        <v>2432</v>
      </c>
      <c r="J33" s="140">
        <v>2365</v>
      </c>
      <c r="K33" s="114">
        <v>295</v>
      </c>
      <c r="L33" s="116">
        <v>12.473572938689218</v>
      </c>
    </row>
    <row r="34" spans="1:12" s="110" customFormat="1" ht="15" customHeight="1" x14ac:dyDescent="0.2">
      <c r="A34" s="120"/>
      <c r="B34" s="119"/>
      <c r="C34" s="258" t="s">
        <v>107</v>
      </c>
      <c r="E34" s="113">
        <v>29.25531914893617</v>
      </c>
      <c r="F34" s="115">
        <v>1100</v>
      </c>
      <c r="G34" s="114">
        <v>1137</v>
      </c>
      <c r="H34" s="114">
        <v>1088</v>
      </c>
      <c r="I34" s="114">
        <v>1067</v>
      </c>
      <c r="J34" s="140">
        <v>1044</v>
      </c>
      <c r="K34" s="114">
        <v>56</v>
      </c>
      <c r="L34" s="116">
        <v>5.3639846743295019</v>
      </c>
    </row>
    <row r="35" spans="1:12" s="110" customFormat="1" ht="24.95" customHeight="1" x14ac:dyDescent="0.2">
      <c r="A35" s="604" t="s">
        <v>190</v>
      </c>
      <c r="B35" s="605"/>
      <c r="C35" s="605"/>
      <c r="D35" s="606"/>
      <c r="E35" s="113">
        <v>68.940448569218873</v>
      </c>
      <c r="F35" s="115">
        <v>40113</v>
      </c>
      <c r="G35" s="114">
        <v>40882</v>
      </c>
      <c r="H35" s="114">
        <v>40983</v>
      </c>
      <c r="I35" s="114">
        <v>40343</v>
      </c>
      <c r="J35" s="140">
        <v>40398</v>
      </c>
      <c r="K35" s="114">
        <v>-285</v>
      </c>
      <c r="L35" s="116">
        <v>-0.70548046933016484</v>
      </c>
    </row>
    <row r="36" spans="1:12" s="110" customFormat="1" ht="15" customHeight="1" x14ac:dyDescent="0.2">
      <c r="A36" s="120"/>
      <c r="B36" s="119"/>
      <c r="C36" s="258" t="s">
        <v>106</v>
      </c>
      <c r="E36" s="113">
        <v>67.741131304066016</v>
      </c>
      <c r="F36" s="115">
        <v>27173</v>
      </c>
      <c r="G36" s="114">
        <v>27595</v>
      </c>
      <c r="H36" s="114">
        <v>27773</v>
      </c>
      <c r="I36" s="114">
        <v>27234</v>
      </c>
      <c r="J36" s="140">
        <v>27263</v>
      </c>
      <c r="K36" s="114">
        <v>-90</v>
      </c>
      <c r="L36" s="116">
        <v>-0.33011774199464478</v>
      </c>
    </row>
    <row r="37" spans="1:12" s="110" customFormat="1" ht="15" customHeight="1" x14ac:dyDescent="0.2">
      <c r="A37" s="120"/>
      <c r="B37" s="119"/>
      <c r="C37" s="258" t="s">
        <v>107</v>
      </c>
      <c r="E37" s="113">
        <v>32.258868695933984</v>
      </c>
      <c r="F37" s="115">
        <v>12940</v>
      </c>
      <c r="G37" s="114">
        <v>13287</v>
      </c>
      <c r="H37" s="114">
        <v>13210</v>
      </c>
      <c r="I37" s="114">
        <v>13109</v>
      </c>
      <c r="J37" s="140">
        <v>13135</v>
      </c>
      <c r="K37" s="114">
        <v>-195</v>
      </c>
      <c r="L37" s="116">
        <v>-1.4845831747240199</v>
      </c>
    </row>
    <row r="38" spans="1:12" s="110" customFormat="1" ht="15" customHeight="1" x14ac:dyDescent="0.2">
      <c r="A38" s="120"/>
      <c r="B38" s="119" t="s">
        <v>182</v>
      </c>
      <c r="C38" s="258"/>
      <c r="E38" s="113">
        <v>31.059551430781131</v>
      </c>
      <c r="F38" s="115">
        <v>18072</v>
      </c>
      <c r="G38" s="114">
        <v>19260</v>
      </c>
      <c r="H38" s="114">
        <v>18067</v>
      </c>
      <c r="I38" s="114">
        <v>17657</v>
      </c>
      <c r="J38" s="140">
        <v>17476</v>
      </c>
      <c r="K38" s="114">
        <v>596</v>
      </c>
      <c r="L38" s="116">
        <v>3.4103913939116501</v>
      </c>
    </row>
    <row r="39" spans="1:12" s="110" customFormat="1" ht="15" customHeight="1" x14ac:dyDescent="0.2">
      <c r="A39" s="120"/>
      <c r="B39" s="119"/>
      <c r="C39" s="258" t="s">
        <v>106</v>
      </c>
      <c r="E39" s="113">
        <v>23.201637892872952</v>
      </c>
      <c r="F39" s="115">
        <v>4193</v>
      </c>
      <c r="G39" s="114">
        <v>4379</v>
      </c>
      <c r="H39" s="114">
        <v>4186</v>
      </c>
      <c r="I39" s="114">
        <v>4117</v>
      </c>
      <c r="J39" s="140">
        <v>4009</v>
      </c>
      <c r="K39" s="114">
        <v>184</v>
      </c>
      <c r="L39" s="116">
        <v>4.5896732352207534</v>
      </c>
    </row>
    <row r="40" spans="1:12" s="110" customFormat="1" ht="15" customHeight="1" x14ac:dyDescent="0.2">
      <c r="A40" s="120"/>
      <c r="B40" s="119"/>
      <c r="C40" s="258" t="s">
        <v>107</v>
      </c>
      <c r="E40" s="113">
        <v>76.798362107127048</v>
      </c>
      <c r="F40" s="115">
        <v>13879</v>
      </c>
      <c r="G40" s="114">
        <v>14881</v>
      </c>
      <c r="H40" s="114">
        <v>13881</v>
      </c>
      <c r="I40" s="114">
        <v>13540</v>
      </c>
      <c r="J40" s="140">
        <v>13467</v>
      </c>
      <c r="K40" s="114">
        <v>412</v>
      </c>
      <c r="L40" s="116">
        <v>3.0593302145986487</v>
      </c>
    </row>
    <row r="41" spans="1:12" s="110" customFormat="1" ht="24.75" customHeight="1" x14ac:dyDescent="0.2">
      <c r="A41" s="604" t="s">
        <v>518</v>
      </c>
      <c r="B41" s="605"/>
      <c r="C41" s="605"/>
      <c r="D41" s="606"/>
      <c r="E41" s="113">
        <v>3.2791956689868522</v>
      </c>
      <c r="F41" s="115">
        <v>1908</v>
      </c>
      <c r="G41" s="114">
        <v>2148</v>
      </c>
      <c r="H41" s="114">
        <v>2102</v>
      </c>
      <c r="I41" s="114">
        <v>1703</v>
      </c>
      <c r="J41" s="140">
        <v>1908</v>
      </c>
      <c r="K41" s="114">
        <v>0</v>
      </c>
      <c r="L41" s="116">
        <v>0</v>
      </c>
    </row>
    <row r="42" spans="1:12" s="110" customFormat="1" ht="15" customHeight="1" x14ac:dyDescent="0.2">
      <c r="A42" s="120"/>
      <c r="B42" s="119"/>
      <c r="C42" s="258" t="s">
        <v>106</v>
      </c>
      <c r="E42" s="113">
        <v>61.215932914046121</v>
      </c>
      <c r="F42" s="115">
        <v>1168</v>
      </c>
      <c r="G42" s="114">
        <v>1321</v>
      </c>
      <c r="H42" s="114">
        <v>1326</v>
      </c>
      <c r="I42" s="114">
        <v>1043</v>
      </c>
      <c r="J42" s="140">
        <v>1171</v>
      </c>
      <c r="K42" s="114">
        <v>-3</v>
      </c>
      <c r="L42" s="116">
        <v>-0.2561912894961571</v>
      </c>
    </row>
    <row r="43" spans="1:12" s="110" customFormat="1" ht="15" customHeight="1" x14ac:dyDescent="0.2">
      <c r="A43" s="123"/>
      <c r="B43" s="124"/>
      <c r="C43" s="260" t="s">
        <v>107</v>
      </c>
      <c r="D43" s="261"/>
      <c r="E43" s="125">
        <v>38.784067085953879</v>
      </c>
      <c r="F43" s="143">
        <v>740</v>
      </c>
      <c r="G43" s="144">
        <v>827</v>
      </c>
      <c r="H43" s="144">
        <v>776</v>
      </c>
      <c r="I43" s="144">
        <v>660</v>
      </c>
      <c r="J43" s="145">
        <v>737</v>
      </c>
      <c r="K43" s="144">
        <v>3</v>
      </c>
      <c r="L43" s="146">
        <v>0.40705563093622793</v>
      </c>
    </row>
    <row r="44" spans="1:12" s="110" customFormat="1" ht="45.75" customHeight="1" x14ac:dyDescent="0.2">
      <c r="A44" s="604" t="s">
        <v>191</v>
      </c>
      <c r="B44" s="605"/>
      <c r="C44" s="605"/>
      <c r="D44" s="606"/>
      <c r="E44" s="113">
        <v>1.8183380596373635</v>
      </c>
      <c r="F44" s="115">
        <v>1058</v>
      </c>
      <c r="G44" s="114">
        <v>1066</v>
      </c>
      <c r="H44" s="114">
        <v>1061</v>
      </c>
      <c r="I44" s="114">
        <v>1022</v>
      </c>
      <c r="J44" s="140">
        <v>1029</v>
      </c>
      <c r="K44" s="114">
        <v>29</v>
      </c>
      <c r="L44" s="116">
        <v>2.8182701652089408</v>
      </c>
    </row>
    <row r="45" spans="1:12" s="110" customFormat="1" ht="15" customHeight="1" x14ac:dyDescent="0.2">
      <c r="A45" s="120"/>
      <c r="B45" s="119"/>
      <c r="C45" s="258" t="s">
        <v>106</v>
      </c>
      <c r="E45" s="113">
        <v>58.412098298676746</v>
      </c>
      <c r="F45" s="115">
        <v>618</v>
      </c>
      <c r="G45" s="114">
        <v>621</v>
      </c>
      <c r="H45" s="114">
        <v>617</v>
      </c>
      <c r="I45" s="114">
        <v>594</v>
      </c>
      <c r="J45" s="140">
        <v>594</v>
      </c>
      <c r="K45" s="114">
        <v>24</v>
      </c>
      <c r="L45" s="116">
        <v>4.0404040404040407</v>
      </c>
    </row>
    <row r="46" spans="1:12" s="110" customFormat="1" ht="15" customHeight="1" x14ac:dyDescent="0.2">
      <c r="A46" s="123"/>
      <c r="B46" s="124"/>
      <c r="C46" s="260" t="s">
        <v>107</v>
      </c>
      <c r="D46" s="261"/>
      <c r="E46" s="125">
        <v>41.587901701323254</v>
      </c>
      <c r="F46" s="143">
        <v>440</v>
      </c>
      <c r="G46" s="144">
        <v>445</v>
      </c>
      <c r="H46" s="144">
        <v>444</v>
      </c>
      <c r="I46" s="144">
        <v>428</v>
      </c>
      <c r="J46" s="145">
        <v>435</v>
      </c>
      <c r="K46" s="144">
        <v>5</v>
      </c>
      <c r="L46" s="146">
        <v>1.1494252873563218</v>
      </c>
    </row>
    <row r="47" spans="1:12" s="110" customFormat="1" ht="39" customHeight="1" x14ac:dyDescent="0.2">
      <c r="A47" s="604" t="s">
        <v>519</v>
      </c>
      <c r="B47" s="607"/>
      <c r="C47" s="607"/>
      <c r="D47" s="608"/>
      <c r="E47" s="113">
        <v>0.14608576093494888</v>
      </c>
      <c r="F47" s="115">
        <v>85</v>
      </c>
      <c r="G47" s="114">
        <v>99</v>
      </c>
      <c r="H47" s="114">
        <v>83</v>
      </c>
      <c r="I47" s="114">
        <v>76</v>
      </c>
      <c r="J47" s="140">
        <v>89</v>
      </c>
      <c r="K47" s="114">
        <v>-4</v>
      </c>
      <c r="L47" s="116">
        <v>-4.4943820224719104</v>
      </c>
    </row>
    <row r="48" spans="1:12" s="110" customFormat="1" ht="15" customHeight="1" x14ac:dyDescent="0.2">
      <c r="A48" s="120"/>
      <c r="B48" s="119"/>
      <c r="C48" s="258" t="s">
        <v>106</v>
      </c>
      <c r="E48" s="113">
        <v>38.823529411764703</v>
      </c>
      <c r="F48" s="115">
        <v>33</v>
      </c>
      <c r="G48" s="114">
        <v>36</v>
      </c>
      <c r="H48" s="114">
        <v>29</v>
      </c>
      <c r="I48" s="114">
        <v>31</v>
      </c>
      <c r="J48" s="140">
        <v>37</v>
      </c>
      <c r="K48" s="114">
        <v>-4</v>
      </c>
      <c r="L48" s="116">
        <v>-10.810810810810811</v>
      </c>
    </row>
    <row r="49" spans="1:12" s="110" customFormat="1" ht="15" customHeight="1" x14ac:dyDescent="0.2">
      <c r="A49" s="123"/>
      <c r="B49" s="124"/>
      <c r="C49" s="260" t="s">
        <v>107</v>
      </c>
      <c r="D49" s="261"/>
      <c r="E49" s="125">
        <v>61.176470588235297</v>
      </c>
      <c r="F49" s="143">
        <v>52</v>
      </c>
      <c r="G49" s="144">
        <v>63</v>
      </c>
      <c r="H49" s="144">
        <v>54</v>
      </c>
      <c r="I49" s="144">
        <v>45</v>
      </c>
      <c r="J49" s="145">
        <v>52</v>
      </c>
      <c r="K49" s="144">
        <v>0</v>
      </c>
      <c r="L49" s="146">
        <v>0</v>
      </c>
    </row>
    <row r="50" spans="1:12" s="110" customFormat="1" ht="24.95" customHeight="1" x14ac:dyDescent="0.2">
      <c r="A50" s="609" t="s">
        <v>192</v>
      </c>
      <c r="B50" s="610"/>
      <c r="C50" s="610"/>
      <c r="D50" s="611"/>
      <c r="E50" s="262">
        <v>8.6139039271289857</v>
      </c>
      <c r="F50" s="263">
        <v>5012</v>
      </c>
      <c r="G50" s="264">
        <v>5336</v>
      </c>
      <c r="H50" s="264">
        <v>5251</v>
      </c>
      <c r="I50" s="264">
        <v>4801</v>
      </c>
      <c r="J50" s="265">
        <v>4886</v>
      </c>
      <c r="K50" s="263">
        <v>126</v>
      </c>
      <c r="L50" s="266">
        <v>2.5787965616045847</v>
      </c>
    </row>
    <row r="51" spans="1:12" s="110" customFormat="1" ht="15" customHeight="1" x14ac:dyDescent="0.2">
      <c r="A51" s="120"/>
      <c r="B51" s="119"/>
      <c r="C51" s="258" t="s">
        <v>106</v>
      </c>
      <c r="E51" s="113">
        <v>60.794094173982444</v>
      </c>
      <c r="F51" s="115">
        <v>3047</v>
      </c>
      <c r="G51" s="114">
        <v>3242</v>
      </c>
      <c r="H51" s="114">
        <v>3250</v>
      </c>
      <c r="I51" s="114">
        <v>2973</v>
      </c>
      <c r="J51" s="140">
        <v>3032</v>
      </c>
      <c r="K51" s="114">
        <v>15</v>
      </c>
      <c r="L51" s="116">
        <v>0.49472295514511871</v>
      </c>
    </row>
    <row r="52" spans="1:12" s="110" customFormat="1" ht="15" customHeight="1" x14ac:dyDescent="0.2">
      <c r="A52" s="120"/>
      <c r="B52" s="119"/>
      <c r="C52" s="258" t="s">
        <v>107</v>
      </c>
      <c r="E52" s="113">
        <v>39.205905826017556</v>
      </c>
      <c r="F52" s="115">
        <v>1965</v>
      </c>
      <c r="G52" s="114">
        <v>2094</v>
      </c>
      <c r="H52" s="114">
        <v>2001</v>
      </c>
      <c r="I52" s="114">
        <v>1828</v>
      </c>
      <c r="J52" s="140">
        <v>1854</v>
      </c>
      <c r="K52" s="114">
        <v>111</v>
      </c>
      <c r="L52" s="116">
        <v>5.9870550161812295</v>
      </c>
    </row>
    <row r="53" spans="1:12" s="110" customFormat="1" ht="15" customHeight="1" x14ac:dyDescent="0.2">
      <c r="A53" s="120"/>
      <c r="B53" s="119"/>
      <c r="C53" s="258" t="s">
        <v>187</v>
      </c>
      <c r="D53" s="110" t="s">
        <v>193</v>
      </c>
      <c r="E53" s="113">
        <v>27.214684756584198</v>
      </c>
      <c r="F53" s="115">
        <v>1364</v>
      </c>
      <c r="G53" s="114">
        <v>1602</v>
      </c>
      <c r="H53" s="114">
        <v>1589</v>
      </c>
      <c r="I53" s="114">
        <v>1225</v>
      </c>
      <c r="J53" s="140">
        <v>1384</v>
      </c>
      <c r="K53" s="114">
        <v>-20</v>
      </c>
      <c r="L53" s="116">
        <v>-1.4450867052023122</v>
      </c>
    </row>
    <row r="54" spans="1:12" s="110" customFormat="1" ht="15" customHeight="1" x14ac:dyDescent="0.2">
      <c r="A54" s="120"/>
      <c r="B54" s="119"/>
      <c r="D54" s="267" t="s">
        <v>194</v>
      </c>
      <c r="E54" s="113">
        <v>63.049853372434015</v>
      </c>
      <c r="F54" s="115">
        <v>860</v>
      </c>
      <c r="G54" s="114">
        <v>1006</v>
      </c>
      <c r="H54" s="114">
        <v>1037</v>
      </c>
      <c r="I54" s="114">
        <v>783</v>
      </c>
      <c r="J54" s="140">
        <v>881</v>
      </c>
      <c r="K54" s="114">
        <v>-21</v>
      </c>
      <c r="L54" s="116">
        <v>-2.3836549375709422</v>
      </c>
    </row>
    <row r="55" spans="1:12" s="110" customFormat="1" ht="15" customHeight="1" x14ac:dyDescent="0.2">
      <c r="A55" s="120"/>
      <c r="B55" s="119"/>
      <c r="D55" s="267" t="s">
        <v>195</v>
      </c>
      <c r="E55" s="113">
        <v>36.950146627565985</v>
      </c>
      <c r="F55" s="115">
        <v>504</v>
      </c>
      <c r="G55" s="114">
        <v>596</v>
      </c>
      <c r="H55" s="114">
        <v>552</v>
      </c>
      <c r="I55" s="114">
        <v>442</v>
      </c>
      <c r="J55" s="140">
        <v>503</v>
      </c>
      <c r="K55" s="114">
        <v>1</v>
      </c>
      <c r="L55" s="116">
        <v>0.19880715705765409</v>
      </c>
    </row>
    <row r="56" spans="1:12" s="110" customFormat="1" ht="15" customHeight="1" x14ac:dyDescent="0.2">
      <c r="A56" s="120"/>
      <c r="B56" s="119" t="s">
        <v>196</v>
      </c>
      <c r="C56" s="258"/>
      <c r="E56" s="113">
        <v>66.032482598607885</v>
      </c>
      <c r="F56" s="115">
        <v>38421</v>
      </c>
      <c r="G56" s="114">
        <v>39972</v>
      </c>
      <c r="H56" s="114">
        <v>38982</v>
      </c>
      <c r="I56" s="114">
        <v>38611</v>
      </c>
      <c r="J56" s="140">
        <v>38467</v>
      </c>
      <c r="K56" s="114">
        <v>-46</v>
      </c>
      <c r="L56" s="116">
        <v>-0.119583019211272</v>
      </c>
    </row>
    <row r="57" spans="1:12" s="110" customFormat="1" ht="15" customHeight="1" x14ac:dyDescent="0.2">
      <c r="A57" s="120"/>
      <c r="B57" s="119"/>
      <c r="C57" s="258" t="s">
        <v>106</v>
      </c>
      <c r="E57" s="113">
        <v>52.572811743577731</v>
      </c>
      <c r="F57" s="115">
        <v>20199</v>
      </c>
      <c r="G57" s="114">
        <v>20577</v>
      </c>
      <c r="H57" s="114">
        <v>20558</v>
      </c>
      <c r="I57" s="114">
        <v>20373</v>
      </c>
      <c r="J57" s="140">
        <v>20311</v>
      </c>
      <c r="K57" s="114">
        <v>-112</v>
      </c>
      <c r="L57" s="116">
        <v>-0.55142533602481414</v>
      </c>
    </row>
    <row r="58" spans="1:12" s="110" customFormat="1" ht="15" customHeight="1" x14ac:dyDescent="0.2">
      <c r="A58" s="120"/>
      <c r="B58" s="119"/>
      <c r="C58" s="258" t="s">
        <v>107</v>
      </c>
      <c r="E58" s="113">
        <v>47.427188256422269</v>
      </c>
      <c r="F58" s="115">
        <v>18222</v>
      </c>
      <c r="G58" s="114">
        <v>19395</v>
      </c>
      <c r="H58" s="114">
        <v>18424</v>
      </c>
      <c r="I58" s="114">
        <v>18238</v>
      </c>
      <c r="J58" s="140">
        <v>18156</v>
      </c>
      <c r="K58" s="114">
        <v>66</v>
      </c>
      <c r="L58" s="116">
        <v>0.36351619299405158</v>
      </c>
    </row>
    <row r="59" spans="1:12" s="110" customFormat="1" ht="15" customHeight="1" x14ac:dyDescent="0.2">
      <c r="A59" s="120"/>
      <c r="B59" s="119"/>
      <c r="C59" s="258" t="s">
        <v>105</v>
      </c>
      <c r="D59" s="110" t="s">
        <v>197</v>
      </c>
      <c r="E59" s="113">
        <v>91.663413237552376</v>
      </c>
      <c r="F59" s="115">
        <v>35218</v>
      </c>
      <c r="G59" s="114">
        <v>36745</v>
      </c>
      <c r="H59" s="114">
        <v>35801</v>
      </c>
      <c r="I59" s="114">
        <v>35479</v>
      </c>
      <c r="J59" s="140">
        <v>35345</v>
      </c>
      <c r="K59" s="114">
        <v>-127</v>
      </c>
      <c r="L59" s="116">
        <v>-0.35931532041307118</v>
      </c>
    </row>
    <row r="60" spans="1:12" s="110" customFormat="1" ht="15" customHeight="1" x14ac:dyDescent="0.2">
      <c r="A60" s="120"/>
      <c r="B60" s="119"/>
      <c r="C60" s="258"/>
      <c r="D60" s="267" t="s">
        <v>198</v>
      </c>
      <c r="E60" s="113">
        <v>53.165994661820662</v>
      </c>
      <c r="F60" s="115">
        <v>18724</v>
      </c>
      <c r="G60" s="114">
        <v>19104</v>
      </c>
      <c r="H60" s="114">
        <v>19095</v>
      </c>
      <c r="I60" s="114">
        <v>18958</v>
      </c>
      <c r="J60" s="140">
        <v>18905</v>
      </c>
      <c r="K60" s="114">
        <v>-181</v>
      </c>
      <c r="L60" s="116">
        <v>-0.95741867230891298</v>
      </c>
    </row>
    <row r="61" spans="1:12" s="110" customFormat="1" ht="15" customHeight="1" x14ac:dyDescent="0.2">
      <c r="A61" s="120"/>
      <c r="B61" s="119"/>
      <c r="C61" s="258"/>
      <c r="D61" s="267" t="s">
        <v>199</v>
      </c>
      <c r="E61" s="113">
        <v>46.834005338179338</v>
      </c>
      <c r="F61" s="115">
        <v>16494</v>
      </c>
      <c r="G61" s="114">
        <v>17641</v>
      </c>
      <c r="H61" s="114">
        <v>16706</v>
      </c>
      <c r="I61" s="114">
        <v>16521</v>
      </c>
      <c r="J61" s="140">
        <v>16440</v>
      </c>
      <c r="K61" s="114">
        <v>54</v>
      </c>
      <c r="L61" s="116">
        <v>0.32846715328467152</v>
      </c>
    </row>
    <row r="62" spans="1:12" s="110" customFormat="1" ht="15" customHeight="1" x14ac:dyDescent="0.2">
      <c r="A62" s="120"/>
      <c r="B62" s="119"/>
      <c r="C62" s="258"/>
      <c r="D62" s="258" t="s">
        <v>200</v>
      </c>
      <c r="E62" s="113">
        <v>8.3365867624476202</v>
      </c>
      <c r="F62" s="115">
        <v>3203</v>
      </c>
      <c r="G62" s="114">
        <v>3227</v>
      </c>
      <c r="H62" s="114">
        <v>3181</v>
      </c>
      <c r="I62" s="114">
        <v>3132</v>
      </c>
      <c r="J62" s="140">
        <v>3122</v>
      </c>
      <c r="K62" s="114">
        <v>81</v>
      </c>
      <c r="L62" s="116">
        <v>2.5944907110826394</v>
      </c>
    </row>
    <row r="63" spans="1:12" s="110" customFormat="1" ht="15" customHeight="1" x14ac:dyDescent="0.2">
      <c r="A63" s="120"/>
      <c r="B63" s="119"/>
      <c r="C63" s="258"/>
      <c r="D63" s="267" t="s">
        <v>198</v>
      </c>
      <c r="E63" s="113">
        <v>46.050577583515455</v>
      </c>
      <c r="F63" s="115">
        <v>1475</v>
      </c>
      <c r="G63" s="114">
        <v>1473</v>
      </c>
      <c r="H63" s="114">
        <v>1463</v>
      </c>
      <c r="I63" s="114">
        <v>1415</v>
      </c>
      <c r="J63" s="140">
        <v>1406</v>
      </c>
      <c r="K63" s="114">
        <v>69</v>
      </c>
      <c r="L63" s="116">
        <v>4.9075391180654337</v>
      </c>
    </row>
    <row r="64" spans="1:12" s="110" customFormat="1" ht="15" customHeight="1" x14ac:dyDescent="0.2">
      <c r="A64" s="120"/>
      <c r="B64" s="119"/>
      <c r="C64" s="258"/>
      <c r="D64" s="267" t="s">
        <v>199</v>
      </c>
      <c r="E64" s="113">
        <v>53.949422416484545</v>
      </c>
      <c r="F64" s="115">
        <v>1728</v>
      </c>
      <c r="G64" s="114">
        <v>1754</v>
      </c>
      <c r="H64" s="114">
        <v>1718</v>
      </c>
      <c r="I64" s="114">
        <v>1717</v>
      </c>
      <c r="J64" s="140">
        <v>1716</v>
      </c>
      <c r="K64" s="114">
        <v>12</v>
      </c>
      <c r="L64" s="116">
        <v>0.69930069930069927</v>
      </c>
    </row>
    <row r="65" spans="1:12" s="110" customFormat="1" ht="15" customHeight="1" x14ac:dyDescent="0.2">
      <c r="A65" s="120"/>
      <c r="B65" s="119" t="s">
        <v>201</v>
      </c>
      <c r="C65" s="258"/>
      <c r="E65" s="113">
        <v>13.610036951104236</v>
      </c>
      <c r="F65" s="115">
        <v>7919</v>
      </c>
      <c r="G65" s="114">
        <v>7963</v>
      </c>
      <c r="H65" s="114">
        <v>7866</v>
      </c>
      <c r="I65" s="114">
        <v>7741</v>
      </c>
      <c r="J65" s="140">
        <v>7653</v>
      </c>
      <c r="K65" s="114">
        <v>266</v>
      </c>
      <c r="L65" s="116">
        <v>3.4757611394224486</v>
      </c>
    </row>
    <row r="66" spans="1:12" s="110" customFormat="1" ht="15" customHeight="1" x14ac:dyDescent="0.2">
      <c r="A66" s="120"/>
      <c r="B66" s="119"/>
      <c r="C66" s="258" t="s">
        <v>106</v>
      </c>
      <c r="E66" s="113">
        <v>50.473544639474682</v>
      </c>
      <c r="F66" s="115">
        <v>3997</v>
      </c>
      <c r="G66" s="114">
        <v>4056</v>
      </c>
      <c r="H66" s="114">
        <v>4006</v>
      </c>
      <c r="I66" s="114">
        <v>3959</v>
      </c>
      <c r="J66" s="140">
        <v>3900</v>
      </c>
      <c r="K66" s="114">
        <v>97</v>
      </c>
      <c r="L66" s="116">
        <v>2.4871794871794872</v>
      </c>
    </row>
    <row r="67" spans="1:12" s="110" customFormat="1" ht="15" customHeight="1" x14ac:dyDescent="0.2">
      <c r="A67" s="120"/>
      <c r="B67" s="119"/>
      <c r="C67" s="258" t="s">
        <v>107</v>
      </c>
      <c r="E67" s="113">
        <v>49.526455360525318</v>
      </c>
      <c r="F67" s="115">
        <v>3922</v>
      </c>
      <c r="G67" s="114">
        <v>3907</v>
      </c>
      <c r="H67" s="114">
        <v>3860</v>
      </c>
      <c r="I67" s="114">
        <v>3782</v>
      </c>
      <c r="J67" s="140">
        <v>3753</v>
      </c>
      <c r="K67" s="114">
        <v>169</v>
      </c>
      <c r="L67" s="116">
        <v>4.5030642152944313</v>
      </c>
    </row>
    <row r="68" spans="1:12" s="110" customFormat="1" ht="15" customHeight="1" x14ac:dyDescent="0.2">
      <c r="A68" s="120"/>
      <c r="B68" s="119"/>
      <c r="C68" s="258" t="s">
        <v>105</v>
      </c>
      <c r="D68" s="110" t="s">
        <v>202</v>
      </c>
      <c r="E68" s="113">
        <v>15.532264174769542</v>
      </c>
      <c r="F68" s="115">
        <v>1230</v>
      </c>
      <c r="G68" s="114">
        <v>1204</v>
      </c>
      <c r="H68" s="114">
        <v>1159</v>
      </c>
      <c r="I68" s="114">
        <v>1126</v>
      </c>
      <c r="J68" s="140">
        <v>1085</v>
      </c>
      <c r="K68" s="114">
        <v>145</v>
      </c>
      <c r="L68" s="116">
        <v>13.364055299539171</v>
      </c>
    </row>
    <row r="69" spans="1:12" s="110" customFormat="1" ht="15" customHeight="1" x14ac:dyDescent="0.2">
      <c r="A69" s="120"/>
      <c r="B69" s="119"/>
      <c r="C69" s="258"/>
      <c r="D69" s="267" t="s">
        <v>198</v>
      </c>
      <c r="E69" s="113">
        <v>50.731707317073173</v>
      </c>
      <c r="F69" s="115">
        <v>624</v>
      </c>
      <c r="G69" s="114">
        <v>640</v>
      </c>
      <c r="H69" s="114">
        <v>611</v>
      </c>
      <c r="I69" s="114">
        <v>602</v>
      </c>
      <c r="J69" s="140">
        <v>573</v>
      </c>
      <c r="K69" s="114">
        <v>51</v>
      </c>
      <c r="L69" s="116">
        <v>8.9005235602094235</v>
      </c>
    </row>
    <row r="70" spans="1:12" s="110" customFormat="1" ht="15" customHeight="1" x14ac:dyDescent="0.2">
      <c r="A70" s="120"/>
      <c r="B70" s="119"/>
      <c r="C70" s="258"/>
      <c r="D70" s="267" t="s">
        <v>199</v>
      </c>
      <c r="E70" s="113">
        <v>49.268292682926827</v>
      </c>
      <c r="F70" s="115">
        <v>606</v>
      </c>
      <c r="G70" s="114">
        <v>564</v>
      </c>
      <c r="H70" s="114">
        <v>548</v>
      </c>
      <c r="I70" s="114">
        <v>524</v>
      </c>
      <c r="J70" s="140">
        <v>512</v>
      </c>
      <c r="K70" s="114">
        <v>94</v>
      </c>
      <c r="L70" s="116">
        <v>18.359375</v>
      </c>
    </row>
    <row r="71" spans="1:12" s="110" customFormat="1" ht="15" customHeight="1" x14ac:dyDescent="0.2">
      <c r="A71" s="120"/>
      <c r="B71" s="119"/>
      <c r="C71" s="258"/>
      <c r="D71" s="110" t="s">
        <v>203</v>
      </c>
      <c r="E71" s="113">
        <v>76.436418739739864</v>
      </c>
      <c r="F71" s="115">
        <v>6053</v>
      </c>
      <c r="G71" s="114">
        <v>6113</v>
      </c>
      <c r="H71" s="114">
        <v>6069</v>
      </c>
      <c r="I71" s="114">
        <v>5996</v>
      </c>
      <c r="J71" s="140">
        <v>5948</v>
      </c>
      <c r="K71" s="114">
        <v>105</v>
      </c>
      <c r="L71" s="116">
        <v>1.7652992602555482</v>
      </c>
    </row>
    <row r="72" spans="1:12" s="110" customFormat="1" ht="15" customHeight="1" x14ac:dyDescent="0.2">
      <c r="A72" s="120"/>
      <c r="B72" s="119"/>
      <c r="C72" s="258"/>
      <c r="D72" s="267" t="s">
        <v>198</v>
      </c>
      <c r="E72" s="113">
        <v>49.776970097472329</v>
      </c>
      <c r="F72" s="115">
        <v>3013</v>
      </c>
      <c r="G72" s="114">
        <v>3044</v>
      </c>
      <c r="H72" s="114">
        <v>3033</v>
      </c>
      <c r="I72" s="114">
        <v>3006</v>
      </c>
      <c r="J72" s="140">
        <v>2972</v>
      </c>
      <c r="K72" s="114">
        <v>41</v>
      </c>
      <c r="L72" s="116">
        <v>1.3795423956931359</v>
      </c>
    </row>
    <row r="73" spans="1:12" s="110" customFormat="1" ht="15" customHeight="1" x14ac:dyDescent="0.2">
      <c r="A73" s="120"/>
      <c r="B73" s="119"/>
      <c r="C73" s="258"/>
      <c r="D73" s="267" t="s">
        <v>199</v>
      </c>
      <c r="E73" s="113">
        <v>50.223029902527671</v>
      </c>
      <c r="F73" s="115">
        <v>3040</v>
      </c>
      <c r="G73" s="114">
        <v>3069</v>
      </c>
      <c r="H73" s="114">
        <v>3036</v>
      </c>
      <c r="I73" s="114">
        <v>2990</v>
      </c>
      <c r="J73" s="140">
        <v>2976</v>
      </c>
      <c r="K73" s="114">
        <v>64</v>
      </c>
      <c r="L73" s="116">
        <v>2.150537634408602</v>
      </c>
    </row>
    <row r="74" spans="1:12" s="110" customFormat="1" ht="15" customHeight="1" x14ac:dyDescent="0.2">
      <c r="A74" s="120"/>
      <c r="B74" s="119"/>
      <c r="C74" s="258"/>
      <c r="D74" s="110" t="s">
        <v>204</v>
      </c>
      <c r="E74" s="113">
        <v>8.031317085490592</v>
      </c>
      <c r="F74" s="115">
        <v>636</v>
      </c>
      <c r="G74" s="114">
        <v>646</v>
      </c>
      <c r="H74" s="114">
        <v>638</v>
      </c>
      <c r="I74" s="114">
        <v>619</v>
      </c>
      <c r="J74" s="140">
        <v>620</v>
      </c>
      <c r="K74" s="114">
        <v>16</v>
      </c>
      <c r="L74" s="116">
        <v>2.5806451612903225</v>
      </c>
    </row>
    <row r="75" spans="1:12" s="110" customFormat="1" ht="15" customHeight="1" x14ac:dyDescent="0.2">
      <c r="A75" s="120"/>
      <c r="B75" s="119"/>
      <c r="C75" s="258"/>
      <c r="D75" s="267" t="s">
        <v>198</v>
      </c>
      <c r="E75" s="113">
        <v>56.60377358490566</v>
      </c>
      <c r="F75" s="115">
        <v>360</v>
      </c>
      <c r="G75" s="114">
        <v>372</v>
      </c>
      <c r="H75" s="114">
        <v>362</v>
      </c>
      <c r="I75" s="114">
        <v>351</v>
      </c>
      <c r="J75" s="140">
        <v>355</v>
      </c>
      <c r="K75" s="114">
        <v>5</v>
      </c>
      <c r="L75" s="116">
        <v>1.408450704225352</v>
      </c>
    </row>
    <row r="76" spans="1:12" s="110" customFormat="1" ht="15" customHeight="1" x14ac:dyDescent="0.2">
      <c r="A76" s="120"/>
      <c r="B76" s="119"/>
      <c r="C76" s="258"/>
      <c r="D76" s="267" t="s">
        <v>199</v>
      </c>
      <c r="E76" s="113">
        <v>43.39622641509434</v>
      </c>
      <c r="F76" s="115">
        <v>276</v>
      </c>
      <c r="G76" s="114">
        <v>274</v>
      </c>
      <c r="H76" s="114">
        <v>276</v>
      </c>
      <c r="I76" s="114">
        <v>268</v>
      </c>
      <c r="J76" s="140">
        <v>265</v>
      </c>
      <c r="K76" s="114">
        <v>11</v>
      </c>
      <c r="L76" s="116">
        <v>4.1509433962264151</v>
      </c>
    </row>
    <row r="77" spans="1:12" s="110" customFormat="1" ht="15" customHeight="1" x14ac:dyDescent="0.2">
      <c r="A77" s="534"/>
      <c r="B77" s="119" t="s">
        <v>205</v>
      </c>
      <c r="C77" s="268"/>
      <c r="D77" s="182"/>
      <c r="E77" s="113">
        <v>11.74357652315889</v>
      </c>
      <c r="F77" s="115">
        <v>6833</v>
      </c>
      <c r="G77" s="114">
        <v>6871</v>
      </c>
      <c r="H77" s="114">
        <v>6951</v>
      </c>
      <c r="I77" s="114">
        <v>6847</v>
      </c>
      <c r="J77" s="140">
        <v>6868</v>
      </c>
      <c r="K77" s="114">
        <v>-35</v>
      </c>
      <c r="L77" s="116">
        <v>-0.50960978450786254</v>
      </c>
    </row>
    <row r="78" spans="1:12" s="110" customFormat="1" ht="15" customHeight="1" x14ac:dyDescent="0.2">
      <c r="A78" s="120"/>
      <c r="B78" s="119"/>
      <c r="C78" s="268" t="s">
        <v>106</v>
      </c>
      <c r="D78" s="182"/>
      <c r="E78" s="113">
        <v>60.339528757500368</v>
      </c>
      <c r="F78" s="115">
        <v>4123</v>
      </c>
      <c r="G78" s="114">
        <v>4099</v>
      </c>
      <c r="H78" s="114">
        <v>4145</v>
      </c>
      <c r="I78" s="114">
        <v>4046</v>
      </c>
      <c r="J78" s="140">
        <v>4029</v>
      </c>
      <c r="K78" s="114">
        <v>94</v>
      </c>
      <c r="L78" s="116">
        <v>2.3330851327872923</v>
      </c>
    </row>
    <row r="79" spans="1:12" s="110" customFormat="1" ht="15" customHeight="1" x14ac:dyDescent="0.2">
      <c r="A79" s="123"/>
      <c r="B79" s="124"/>
      <c r="C79" s="260" t="s">
        <v>107</v>
      </c>
      <c r="D79" s="261"/>
      <c r="E79" s="125">
        <v>39.660471242499632</v>
      </c>
      <c r="F79" s="143">
        <v>2710</v>
      </c>
      <c r="G79" s="144">
        <v>2772</v>
      </c>
      <c r="H79" s="144">
        <v>2806</v>
      </c>
      <c r="I79" s="144">
        <v>2801</v>
      </c>
      <c r="J79" s="145">
        <v>2839</v>
      </c>
      <c r="K79" s="144">
        <v>-129</v>
      </c>
      <c r="L79" s="146">
        <v>-4.5438534695315251</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86:L86"/>
    <mergeCell ref="A35:D35"/>
    <mergeCell ref="A41:D41"/>
    <mergeCell ref="A44:D44"/>
    <mergeCell ref="A47:D47"/>
    <mergeCell ref="A50:D50"/>
    <mergeCell ref="A85:L85"/>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3" t="s">
        <v>104</v>
      </c>
      <c r="B11" s="614"/>
      <c r="C11" s="285">
        <v>100</v>
      </c>
      <c r="D11" s="115">
        <v>58185</v>
      </c>
      <c r="E11" s="114">
        <v>60142</v>
      </c>
      <c r="F11" s="114">
        <v>59050</v>
      </c>
      <c r="G11" s="114">
        <v>58000</v>
      </c>
      <c r="H11" s="140">
        <v>57874</v>
      </c>
      <c r="I11" s="115">
        <v>311</v>
      </c>
      <c r="J11" s="116">
        <v>0.53737429588416219</v>
      </c>
    </row>
    <row r="12" spans="1:15" s="110" customFormat="1" ht="24.95" customHeight="1" x14ac:dyDescent="0.2">
      <c r="A12" s="193" t="s">
        <v>132</v>
      </c>
      <c r="B12" s="194" t="s">
        <v>133</v>
      </c>
      <c r="C12" s="113">
        <v>1.5811635301194467</v>
      </c>
      <c r="D12" s="115">
        <v>920</v>
      </c>
      <c r="E12" s="114">
        <v>906</v>
      </c>
      <c r="F12" s="114">
        <v>933</v>
      </c>
      <c r="G12" s="114">
        <v>951</v>
      </c>
      <c r="H12" s="140">
        <v>964</v>
      </c>
      <c r="I12" s="115">
        <v>-44</v>
      </c>
      <c r="J12" s="116">
        <v>-4.5643153526970952</v>
      </c>
    </row>
    <row r="13" spans="1:15" s="110" customFormat="1" ht="24.95" customHeight="1" x14ac:dyDescent="0.2">
      <c r="A13" s="193" t="s">
        <v>134</v>
      </c>
      <c r="B13" s="199" t="s">
        <v>214</v>
      </c>
      <c r="C13" s="113">
        <v>2.3511214230471773</v>
      </c>
      <c r="D13" s="115">
        <v>1368</v>
      </c>
      <c r="E13" s="114">
        <v>1356</v>
      </c>
      <c r="F13" s="114">
        <v>1370</v>
      </c>
      <c r="G13" s="114">
        <v>1329</v>
      </c>
      <c r="H13" s="140">
        <v>1318</v>
      </c>
      <c r="I13" s="115">
        <v>50</v>
      </c>
      <c r="J13" s="116">
        <v>3.793626707132018</v>
      </c>
    </row>
    <row r="14" spans="1:15" s="287" customFormat="1" ht="24" customHeight="1" x14ac:dyDescent="0.2">
      <c r="A14" s="193" t="s">
        <v>215</v>
      </c>
      <c r="B14" s="199" t="s">
        <v>137</v>
      </c>
      <c r="C14" s="113">
        <v>18.25384549282461</v>
      </c>
      <c r="D14" s="115">
        <v>10621</v>
      </c>
      <c r="E14" s="114">
        <v>10709</v>
      </c>
      <c r="F14" s="114">
        <v>10847</v>
      </c>
      <c r="G14" s="114">
        <v>10726</v>
      </c>
      <c r="H14" s="140">
        <v>10707</v>
      </c>
      <c r="I14" s="115">
        <v>-86</v>
      </c>
      <c r="J14" s="116">
        <v>-0.80321285140562249</v>
      </c>
      <c r="K14" s="110"/>
      <c r="L14" s="110"/>
      <c r="M14" s="110"/>
      <c r="N14" s="110"/>
      <c r="O14" s="110"/>
    </row>
    <row r="15" spans="1:15" s="110" customFormat="1" ht="24.75" customHeight="1" x14ac:dyDescent="0.2">
      <c r="A15" s="193" t="s">
        <v>216</v>
      </c>
      <c r="B15" s="199" t="s">
        <v>217</v>
      </c>
      <c r="C15" s="113">
        <v>4.0268110337715903</v>
      </c>
      <c r="D15" s="115">
        <v>2343</v>
      </c>
      <c r="E15" s="114">
        <v>2348</v>
      </c>
      <c r="F15" s="114">
        <v>2347</v>
      </c>
      <c r="G15" s="114">
        <v>2300</v>
      </c>
      <c r="H15" s="140">
        <v>2262</v>
      </c>
      <c r="I15" s="115">
        <v>81</v>
      </c>
      <c r="J15" s="116">
        <v>3.5809018567639259</v>
      </c>
    </row>
    <row r="16" spans="1:15" s="287" customFormat="1" ht="24.95" customHeight="1" x14ac:dyDescent="0.2">
      <c r="A16" s="193" t="s">
        <v>218</v>
      </c>
      <c r="B16" s="199" t="s">
        <v>141</v>
      </c>
      <c r="C16" s="113">
        <v>9.3168342356277396</v>
      </c>
      <c r="D16" s="115">
        <v>5421</v>
      </c>
      <c r="E16" s="114">
        <v>5504</v>
      </c>
      <c r="F16" s="114">
        <v>5644</v>
      </c>
      <c r="G16" s="114">
        <v>5647</v>
      </c>
      <c r="H16" s="140">
        <v>5654</v>
      </c>
      <c r="I16" s="115">
        <v>-233</v>
      </c>
      <c r="J16" s="116">
        <v>-4.1209762999646271</v>
      </c>
      <c r="K16" s="110"/>
      <c r="L16" s="110"/>
      <c r="M16" s="110"/>
      <c r="N16" s="110"/>
      <c r="O16" s="110"/>
    </row>
    <row r="17" spans="1:15" s="110" customFormat="1" ht="24.95" customHeight="1" x14ac:dyDescent="0.2">
      <c r="A17" s="193" t="s">
        <v>219</v>
      </c>
      <c r="B17" s="199" t="s">
        <v>220</v>
      </c>
      <c r="C17" s="113">
        <v>4.9102002234252815</v>
      </c>
      <c r="D17" s="115">
        <v>2857</v>
      </c>
      <c r="E17" s="114">
        <v>2857</v>
      </c>
      <c r="F17" s="114">
        <v>2856</v>
      </c>
      <c r="G17" s="114">
        <v>2779</v>
      </c>
      <c r="H17" s="140">
        <v>2791</v>
      </c>
      <c r="I17" s="115">
        <v>66</v>
      </c>
      <c r="J17" s="116">
        <v>2.3647438194195627</v>
      </c>
    </row>
    <row r="18" spans="1:15" s="287" customFormat="1" ht="24.95" customHeight="1" x14ac:dyDescent="0.2">
      <c r="A18" s="201" t="s">
        <v>144</v>
      </c>
      <c r="B18" s="202" t="s">
        <v>145</v>
      </c>
      <c r="C18" s="113">
        <v>9.0659104580218273</v>
      </c>
      <c r="D18" s="115">
        <v>5275</v>
      </c>
      <c r="E18" s="114">
        <v>5426</v>
      </c>
      <c r="F18" s="114">
        <v>5482</v>
      </c>
      <c r="G18" s="114">
        <v>5403</v>
      </c>
      <c r="H18" s="140">
        <v>5367</v>
      </c>
      <c r="I18" s="115">
        <v>-92</v>
      </c>
      <c r="J18" s="116">
        <v>-1.714179243525247</v>
      </c>
      <c r="K18" s="110"/>
      <c r="L18" s="110"/>
      <c r="M18" s="110"/>
      <c r="N18" s="110"/>
      <c r="O18" s="110"/>
    </row>
    <row r="19" spans="1:15" s="110" customFormat="1" ht="24.95" customHeight="1" x14ac:dyDescent="0.2">
      <c r="A19" s="193" t="s">
        <v>146</v>
      </c>
      <c r="B19" s="199" t="s">
        <v>147</v>
      </c>
      <c r="C19" s="113">
        <v>12.51525307209762</v>
      </c>
      <c r="D19" s="115">
        <v>7282</v>
      </c>
      <c r="E19" s="114">
        <v>7374</v>
      </c>
      <c r="F19" s="114">
        <v>7373</v>
      </c>
      <c r="G19" s="114">
        <v>7219</v>
      </c>
      <c r="H19" s="140">
        <v>7199</v>
      </c>
      <c r="I19" s="115">
        <v>83</v>
      </c>
      <c r="J19" s="116">
        <v>1.1529379080427837</v>
      </c>
    </row>
    <row r="20" spans="1:15" s="287" customFormat="1" ht="24.95" customHeight="1" x14ac:dyDescent="0.2">
      <c r="A20" s="193" t="s">
        <v>148</v>
      </c>
      <c r="B20" s="199" t="s">
        <v>149</v>
      </c>
      <c r="C20" s="113">
        <v>8.3079831571710923</v>
      </c>
      <c r="D20" s="115">
        <v>4834</v>
      </c>
      <c r="E20" s="114">
        <v>4827</v>
      </c>
      <c r="F20" s="114">
        <v>4858</v>
      </c>
      <c r="G20" s="114">
        <v>4827</v>
      </c>
      <c r="H20" s="140">
        <v>4882</v>
      </c>
      <c r="I20" s="115">
        <v>-48</v>
      </c>
      <c r="J20" s="116">
        <v>-0.98320360507988525</v>
      </c>
      <c r="K20" s="110"/>
      <c r="L20" s="110"/>
      <c r="M20" s="110"/>
      <c r="N20" s="110"/>
      <c r="O20" s="110"/>
    </row>
    <row r="21" spans="1:15" s="110" customFormat="1" ht="24.95" customHeight="1" x14ac:dyDescent="0.2">
      <c r="A21" s="201" t="s">
        <v>150</v>
      </c>
      <c r="B21" s="202" t="s">
        <v>151</v>
      </c>
      <c r="C21" s="113">
        <v>3.2602904528658589</v>
      </c>
      <c r="D21" s="115">
        <v>1897</v>
      </c>
      <c r="E21" s="114">
        <v>1989</v>
      </c>
      <c r="F21" s="114">
        <v>2011</v>
      </c>
      <c r="G21" s="114">
        <v>1950</v>
      </c>
      <c r="H21" s="140">
        <v>1863</v>
      </c>
      <c r="I21" s="115">
        <v>34</v>
      </c>
      <c r="J21" s="116">
        <v>1.8250134192163177</v>
      </c>
    </row>
    <row r="22" spans="1:15" s="110" customFormat="1" ht="24.95" customHeight="1" x14ac:dyDescent="0.2">
      <c r="A22" s="201" t="s">
        <v>152</v>
      </c>
      <c r="B22" s="199" t="s">
        <v>153</v>
      </c>
      <c r="C22" s="113">
        <v>1.0329122626106384</v>
      </c>
      <c r="D22" s="115">
        <v>601</v>
      </c>
      <c r="E22" s="114">
        <v>601</v>
      </c>
      <c r="F22" s="114">
        <v>595</v>
      </c>
      <c r="G22" s="114">
        <v>565</v>
      </c>
      <c r="H22" s="140">
        <v>548</v>
      </c>
      <c r="I22" s="115">
        <v>53</v>
      </c>
      <c r="J22" s="116">
        <v>9.6715328467153281</v>
      </c>
    </row>
    <row r="23" spans="1:15" s="110" customFormat="1" ht="24.95" customHeight="1" x14ac:dyDescent="0.2">
      <c r="A23" s="193" t="s">
        <v>154</v>
      </c>
      <c r="B23" s="199" t="s">
        <v>155</v>
      </c>
      <c r="C23" s="113">
        <v>0.79230042107072274</v>
      </c>
      <c r="D23" s="115">
        <v>461</v>
      </c>
      <c r="E23" s="114">
        <v>461</v>
      </c>
      <c r="F23" s="114">
        <v>461</v>
      </c>
      <c r="G23" s="114">
        <v>461</v>
      </c>
      <c r="H23" s="140">
        <v>470</v>
      </c>
      <c r="I23" s="115">
        <v>-9</v>
      </c>
      <c r="J23" s="116">
        <v>-1.9148936170212767</v>
      </c>
    </row>
    <row r="24" spans="1:15" s="110" customFormat="1" ht="24.95" customHeight="1" x14ac:dyDescent="0.2">
      <c r="A24" s="193" t="s">
        <v>156</v>
      </c>
      <c r="B24" s="199" t="s">
        <v>221</v>
      </c>
      <c r="C24" s="113">
        <v>5.984360230299905</v>
      </c>
      <c r="D24" s="115">
        <v>3482</v>
      </c>
      <c r="E24" s="114">
        <v>4894</v>
      </c>
      <c r="F24" s="114">
        <v>3497</v>
      </c>
      <c r="G24" s="114">
        <v>3461</v>
      </c>
      <c r="H24" s="140">
        <v>3423</v>
      </c>
      <c r="I24" s="115">
        <v>59</v>
      </c>
      <c r="J24" s="116">
        <v>1.7236342389716623</v>
      </c>
    </row>
    <row r="25" spans="1:15" s="110" customFormat="1" ht="24.95" customHeight="1" x14ac:dyDescent="0.2">
      <c r="A25" s="193" t="s">
        <v>222</v>
      </c>
      <c r="B25" s="204" t="s">
        <v>159</v>
      </c>
      <c r="C25" s="113">
        <v>4.2846094354215003</v>
      </c>
      <c r="D25" s="115">
        <v>2493</v>
      </c>
      <c r="E25" s="114">
        <v>2499</v>
      </c>
      <c r="F25" s="114">
        <v>2558</v>
      </c>
      <c r="G25" s="114">
        <v>2504</v>
      </c>
      <c r="H25" s="140">
        <v>2431</v>
      </c>
      <c r="I25" s="115">
        <v>62</v>
      </c>
      <c r="J25" s="116">
        <v>2.5503907856849035</v>
      </c>
    </row>
    <row r="26" spans="1:15" s="110" customFormat="1" ht="24.95" customHeight="1" x14ac:dyDescent="0.2">
      <c r="A26" s="201">
        <v>782.78300000000002</v>
      </c>
      <c r="B26" s="203" t="s">
        <v>160</v>
      </c>
      <c r="C26" s="113">
        <v>1.8647417719343473</v>
      </c>
      <c r="D26" s="115">
        <v>1085</v>
      </c>
      <c r="E26" s="114">
        <v>1164</v>
      </c>
      <c r="F26" s="114">
        <v>1194</v>
      </c>
      <c r="G26" s="114">
        <v>1155</v>
      </c>
      <c r="H26" s="140">
        <v>1169</v>
      </c>
      <c r="I26" s="115">
        <v>-84</v>
      </c>
      <c r="J26" s="116">
        <v>-7.1856287425149699</v>
      </c>
    </row>
    <row r="27" spans="1:15" s="110" customFormat="1" ht="24.95" customHeight="1" x14ac:dyDescent="0.2">
      <c r="A27" s="193" t="s">
        <v>161</v>
      </c>
      <c r="B27" s="199" t="s">
        <v>223</v>
      </c>
      <c r="C27" s="113">
        <v>8.7221792558219473</v>
      </c>
      <c r="D27" s="115">
        <v>5075</v>
      </c>
      <c r="E27" s="114">
        <v>5062</v>
      </c>
      <c r="F27" s="114">
        <v>5034</v>
      </c>
      <c r="G27" s="114">
        <v>4923</v>
      </c>
      <c r="H27" s="140">
        <v>4909</v>
      </c>
      <c r="I27" s="115">
        <v>166</v>
      </c>
      <c r="J27" s="116">
        <v>3.3815441026685678</v>
      </c>
    </row>
    <row r="28" spans="1:15" s="110" customFormat="1" ht="24.95" customHeight="1" x14ac:dyDescent="0.2">
      <c r="A28" s="193" t="s">
        <v>163</v>
      </c>
      <c r="B28" s="199" t="s">
        <v>164</v>
      </c>
      <c r="C28" s="113">
        <v>2.4697086878061354</v>
      </c>
      <c r="D28" s="115">
        <v>1437</v>
      </c>
      <c r="E28" s="114">
        <v>1478</v>
      </c>
      <c r="F28" s="114">
        <v>1465</v>
      </c>
      <c r="G28" s="114">
        <v>1402</v>
      </c>
      <c r="H28" s="140">
        <v>1474</v>
      </c>
      <c r="I28" s="115">
        <v>-37</v>
      </c>
      <c r="J28" s="116">
        <v>-2.5101763907734056</v>
      </c>
    </row>
    <row r="29" spans="1:15" s="110" customFormat="1" ht="24.95" customHeight="1" x14ac:dyDescent="0.2">
      <c r="A29" s="193">
        <v>86</v>
      </c>
      <c r="B29" s="199" t="s">
        <v>165</v>
      </c>
      <c r="C29" s="113">
        <v>7.6858296811893103</v>
      </c>
      <c r="D29" s="115">
        <v>4472</v>
      </c>
      <c r="E29" s="114">
        <v>4447</v>
      </c>
      <c r="F29" s="114">
        <v>4387</v>
      </c>
      <c r="G29" s="114">
        <v>4342</v>
      </c>
      <c r="H29" s="140">
        <v>4343</v>
      </c>
      <c r="I29" s="115">
        <v>129</v>
      </c>
      <c r="J29" s="116">
        <v>2.9702970297029703</v>
      </c>
    </row>
    <row r="30" spans="1:15" s="110" customFormat="1" ht="24.95" customHeight="1" x14ac:dyDescent="0.2">
      <c r="A30" s="193">
        <v>87.88</v>
      </c>
      <c r="B30" s="204" t="s">
        <v>166</v>
      </c>
      <c r="C30" s="113">
        <v>8.6396837672939757</v>
      </c>
      <c r="D30" s="115">
        <v>5027</v>
      </c>
      <c r="E30" s="114">
        <v>5071</v>
      </c>
      <c r="F30" s="114">
        <v>5113</v>
      </c>
      <c r="G30" s="114">
        <v>4918</v>
      </c>
      <c r="H30" s="140">
        <v>4918</v>
      </c>
      <c r="I30" s="115">
        <v>109</v>
      </c>
      <c r="J30" s="116">
        <v>2.2163481089873933</v>
      </c>
    </row>
    <row r="31" spans="1:15" s="110" customFormat="1" ht="24.95" customHeight="1" x14ac:dyDescent="0.2">
      <c r="A31" s="193" t="s">
        <v>167</v>
      </c>
      <c r="B31" s="199" t="s">
        <v>168</v>
      </c>
      <c r="C31" s="113">
        <v>3.1881069004038842</v>
      </c>
      <c r="D31" s="115">
        <v>1855</v>
      </c>
      <c r="E31" s="114">
        <v>1878</v>
      </c>
      <c r="F31" s="114">
        <v>1872</v>
      </c>
      <c r="G31" s="114">
        <v>1864</v>
      </c>
      <c r="H31" s="140">
        <v>1889</v>
      </c>
      <c r="I31" s="115">
        <v>-34</v>
      </c>
      <c r="J31" s="116">
        <v>-1.7998941238750661</v>
      </c>
    </row>
    <row r="32" spans="1:15" s="110" customFormat="1" ht="24.95" customHeight="1" x14ac:dyDescent="0.2">
      <c r="A32" s="193"/>
      <c r="B32" s="288" t="s">
        <v>224</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1.5811635301194467</v>
      </c>
      <c r="D34" s="115">
        <v>920</v>
      </c>
      <c r="E34" s="114">
        <v>906</v>
      </c>
      <c r="F34" s="114">
        <v>933</v>
      </c>
      <c r="G34" s="114">
        <v>951</v>
      </c>
      <c r="H34" s="140">
        <v>964</v>
      </c>
      <c r="I34" s="115">
        <v>-44</v>
      </c>
      <c r="J34" s="116">
        <v>-4.5643153526970952</v>
      </c>
    </row>
    <row r="35" spans="1:10" s="110" customFormat="1" ht="24.95" customHeight="1" x14ac:dyDescent="0.2">
      <c r="A35" s="292" t="s">
        <v>171</v>
      </c>
      <c r="B35" s="293" t="s">
        <v>172</v>
      </c>
      <c r="C35" s="113">
        <v>29.670877373893614</v>
      </c>
      <c r="D35" s="115">
        <v>17264</v>
      </c>
      <c r="E35" s="114">
        <v>17491</v>
      </c>
      <c r="F35" s="114">
        <v>17699</v>
      </c>
      <c r="G35" s="114">
        <v>17458</v>
      </c>
      <c r="H35" s="140">
        <v>17392</v>
      </c>
      <c r="I35" s="115">
        <v>-128</v>
      </c>
      <c r="J35" s="116">
        <v>-0.73597056117755288</v>
      </c>
    </row>
    <row r="36" spans="1:10" s="110" customFormat="1" ht="24.95" customHeight="1" x14ac:dyDescent="0.2">
      <c r="A36" s="294" t="s">
        <v>173</v>
      </c>
      <c r="B36" s="295" t="s">
        <v>174</v>
      </c>
      <c r="C36" s="125">
        <v>68.747959095986943</v>
      </c>
      <c r="D36" s="143">
        <v>40001</v>
      </c>
      <c r="E36" s="144">
        <v>41745</v>
      </c>
      <c r="F36" s="144">
        <v>40418</v>
      </c>
      <c r="G36" s="144">
        <v>39591</v>
      </c>
      <c r="H36" s="145">
        <v>39518</v>
      </c>
      <c r="I36" s="143">
        <v>483</v>
      </c>
      <c r="J36" s="146">
        <v>1.2222278455387419</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2020-09-25T12:40:52Z</dcterms:created>
  <dcterms:modified xsi:type="dcterms:W3CDTF">2020-09-28T08:12:51Z</dcterms:modified>
</cp:coreProperties>
</file>