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K75" i="24" s="1"/>
  <c r="G75" i="24"/>
  <c r="F75" i="24"/>
  <c r="E75" i="24"/>
  <c r="L74" i="24"/>
  <c r="H74" i="24" s="1"/>
  <c r="K74" i="24" s="1"/>
  <c r="I74" i="24"/>
  <c r="G74" i="24"/>
  <c r="F74" i="24"/>
  <c r="E74" i="24"/>
  <c r="L73" i="24"/>
  <c r="H73" i="24" s="1"/>
  <c r="G73" i="24"/>
  <c r="F73" i="24"/>
  <c r="E73" i="24"/>
  <c r="L72" i="24"/>
  <c r="H72" i="24" s="1"/>
  <c r="K72" i="24" s="1"/>
  <c r="I72" i="24"/>
  <c r="G72" i="24"/>
  <c r="F72" i="24"/>
  <c r="E72" i="24"/>
  <c r="L71" i="24"/>
  <c r="H71" i="24" s="1"/>
  <c r="K71" i="24" s="1"/>
  <c r="G71" i="24"/>
  <c r="F71" i="24"/>
  <c r="E71" i="24"/>
  <c r="L70" i="24"/>
  <c r="H70" i="24" s="1"/>
  <c r="K70" i="24" s="1"/>
  <c r="I70" i="24"/>
  <c r="G70" i="24"/>
  <c r="F70" i="24"/>
  <c r="E70" i="24"/>
  <c r="L69" i="24"/>
  <c r="H69" i="24" s="1"/>
  <c r="G69" i="24"/>
  <c r="F69" i="24"/>
  <c r="E69" i="24"/>
  <c r="L68" i="24"/>
  <c r="H68" i="24" s="1"/>
  <c r="K68" i="24" s="1"/>
  <c r="I68" i="24"/>
  <c r="G68" i="24"/>
  <c r="F68" i="24"/>
  <c r="E68" i="24"/>
  <c r="L67" i="24"/>
  <c r="H67" i="24" s="1"/>
  <c r="K67" i="24" s="1"/>
  <c r="G67" i="24"/>
  <c r="F67" i="24"/>
  <c r="E67" i="24"/>
  <c r="L66" i="24"/>
  <c r="H66" i="24" s="1"/>
  <c r="K66" i="24" s="1"/>
  <c r="I66" i="24"/>
  <c r="G66" i="24"/>
  <c r="F66" i="24"/>
  <c r="E66" i="24"/>
  <c r="L65" i="24"/>
  <c r="H65" i="24" s="1"/>
  <c r="G65" i="24"/>
  <c r="F65" i="24"/>
  <c r="E65" i="24"/>
  <c r="L64" i="24"/>
  <c r="H64" i="24" s="1"/>
  <c r="K64" i="24" s="1"/>
  <c r="I64" i="24"/>
  <c r="G64" i="24"/>
  <c r="F64" i="24"/>
  <c r="E64" i="24"/>
  <c r="L63" i="24"/>
  <c r="H63" i="24" s="1"/>
  <c r="K63" i="24" s="1"/>
  <c r="G63" i="24"/>
  <c r="F63" i="24"/>
  <c r="E63" i="24"/>
  <c r="L62" i="24"/>
  <c r="H62" i="24" s="1"/>
  <c r="K62" i="24" s="1"/>
  <c r="I62" i="24"/>
  <c r="G62" i="24"/>
  <c r="F62" i="24"/>
  <c r="E62" i="24"/>
  <c r="L61" i="24"/>
  <c r="H61" i="24" s="1"/>
  <c r="G61" i="24"/>
  <c r="F61" i="24"/>
  <c r="E61" i="24"/>
  <c r="L60" i="24"/>
  <c r="H60" i="24" s="1"/>
  <c r="K60" i="24" s="1"/>
  <c r="I60" i="24"/>
  <c r="G60" i="24"/>
  <c r="F60" i="24"/>
  <c r="E60" i="24"/>
  <c r="L59" i="24"/>
  <c r="H59" i="24" s="1"/>
  <c r="K59" i="24" s="1"/>
  <c r="G59" i="24"/>
  <c r="F59" i="24"/>
  <c r="E59" i="24"/>
  <c r="L58" i="24"/>
  <c r="H58" i="24" s="1"/>
  <c r="K58" i="24" s="1"/>
  <c r="I58" i="24"/>
  <c r="G58" i="24"/>
  <c r="F58" i="24"/>
  <c r="E58" i="24"/>
  <c r="L57" i="24"/>
  <c r="H57" i="24" s="1"/>
  <c r="G57" i="24"/>
  <c r="F57" i="24"/>
  <c r="E57" i="24"/>
  <c r="L56" i="24"/>
  <c r="H56" i="24" s="1"/>
  <c r="K56" i="24" s="1"/>
  <c r="I56" i="24"/>
  <c r="G56" i="24"/>
  <c r="F56" i="24"/>
  <c r="E56" i="24"/>
  <c r="L55" i="24"/>
  <c r="H55" i="24" s="1"/>
  <c r="K55" i="24" s="1"/>
  <c r="G55" i="24"/>
  <c r="F55" i="24"/>
  <c r="E55" i="24"/>
  <c r="L54" i="24"/>
  <c r="H54" i="24" s="1"/>
  <c r="K54" i="24" s="1"/>
  <c r="I54" i="24"/>
  <c r="G54" i="24"/>
  <c r="F54" i="24"/>
  <c r="E54" i="24"/>
  <c r="L53" i="24"/>
  <c r="H53" i="24" s="1"/>
  <c r="G53" i="24"/>
  <c r="F53" i="24"/>
  <c r="E53" i="24"/>
  <c r="L52" i="24"/>
  <c r="H52" i="24" s="1"/>
  <c r="K52" i="24" s="1"/>
  <c r="I52" i="24"/>
  <c r="G52" i="24"/>
  <c r="F52" i="24"/>
  <c r="E52" i="24"/>
  <c r="L51" i="24"/>
  <c r="H51" i="24" s="1"/>
  <c r="K51" i="24" s="1"/>
  <c r="G51" i="24"/>
  <c r="F51" i="24"/>
  <c r="E51" i="24"/>
  <c r="K44" i="24"/>
  <c r="I44" i="24"/>
  <c r="G44" i="24"/>
  <c r="F44" i="24"/>
  <c r="C44" i="24"/>
  <c r="M44" i="24" s="1"/>
  <c r="B44" i="24"/>
  <c r="D44" i="24" s="1"/>
  <c r="K43" i="24"/>
  <c r="J43" i="24"/>
  <c r="C43" i="24"/>
  <c r="M43" i="24" s="1"/>
  <c r="B43" i="24"/>
  <c r="K42" i="24"/>
  <c r="I42" i="24"/>
  <c r="G42" i="24"/>
  <c r="F42" i="24"/>
  <c r="C42" i="24"/>
  <c r="M42" i="24" s="1"/>
  <c r="B42" i="24"/>
  <c r="D42" i="24" s="1"/>
  <c r="M41" i="24"/>
  <c r="J41" i="24"/>
  <c r="C41" i="24"/>
  <c r="B41" i="24"/>
  <c r="K40" i="24"/>
  <c r="I40" i="24"/>
  <c r="G40" i="24"/>
  <c r="F40" i="24"/>
  <c r="C40" i="24"/>
  <c r="M40" i="24" s="1"/>
  <c r="B40" i="24"/>
  <c r="D40" i="24" s="1"/>
  <c r="M36" i="24"/>
  <c r="L36" i="24"/>
  <c r="K36" i="24"/>
  <c r="J36" i="24"/>
  <c r="I36" i="24"/>
  <c r="H36" i="24"/>
  <c r="G36" i="24"/>
  <c r="F36" i="24"/>
  <c r="E36" i="24"/>
  <c r="D36" i="24"/>
  <c r="C25" i="24"/>
  <c r="K57" i="15"/>
  <c r="L57" i="15" s="1"/>
  <c r="C38" i="24"/>
  <c r="C37" i="24"/>
  <c r="C35" i="24"/>
  <c r="C34" i="24"/>
  <c r="G34" i="24" s="1"/>
  <c r="C33" i="24"/>
  <c r="C32" i="24"/>
  <c r="C31" i="24"/>
  <c r="C30" i="24"/>
  <c r="C29" i="24"/>
  <c r="C28" i="24"/>
  <c r="C27" i="24"/>
  <c r="C26" i="24"/>
  <c r="G26" i="24" s="1"/>
  <c r="C24" i="24"/>
  <c r="C23" i="24"/>
  <c r="C22" i="24"/>
  <c r="C21" i="24"/>
  <c r="C20" i="24"/>
  <c r="C19" i="24"/>
  <c r="C18" i="24"/>
  <c r="G18" i="24" s="1"/>
  <c r="C17" i="24"/>
  <c r="C16" i="24"/>
  <c r="C15" i="24"/>
  <c r="C9" i="24"/>
  <c r="C8" i="24"/>
  <c r="C7" i="24"/>
  <c r="B38" i="24"/>
  <c r="B37" i="24"/>
  <c r="B35" i="24"/>
  <c r="B34" i="24"/>
  <c r="B33" i="24"/>
  <c r="B32" i="24"/>
  <c r="B31" i="24"/>
  <c r="B30" i="24"/>
  <c r="B29" i="24"/>
  <c r="B28" i="24"/>
  <c r="B27" i="24"/>
  <c r="B26" i="24"/>
  <c r="B25" i="24"/>
  <c r="B24" i="24"/>
  <c r="B23" i="24"/>
  <c r="B22" i="24"/>
  <c r="B21" i="24"/>
  <c r="B20" i="24"/>
  <c r="B19" i="24"/>
  <c r="B18" i="24"/>
  <c r="B17" i="24"/>
  <c r="B16" i="24"/>
  <c r="B15" i="24"/>
  <c r="B9" i="24"/>
  <c r="B8" i="24"/>
  <c r="B7" i="24"/>
  <c r="F21" i="24" l="1"/>
  <c r="D21" i="24"/>
  <c r="J21" i="24"/>
  <c r="K21" i="24"/>
  <c r="H21" i="24"/>
  <c r="F31" i="24"/>
  <c r="D31" i="24"/>
  <c r="J31" i="24"/>
  <c r="H31" i="24"/>
  <c r="K31" i="24"/>
  <c r="G9" i="24"/>
  <c r="L9" i="24"/>
  <c r="M9" i="24"/>
  <c r="I9" i="24"/>
  <c r="E9" i="24"/>
  <c r="G17" i="24"/>
  <c r="L17" i="24"/>
  <c r="M17" i="24"/>
  <c r="I17" i="24"/>
  <c r="E17" i="24"/>
  <c r="G33" i="24"/>
  <c r="L33" i="24"/>
  <c r="M33" i="24"/>
  <c r="I33" i="24"/>
  <c r="E33" i="24"/>
  <c r="K8" i="24"/>
  <c r="J8" i="24"/>
  <c r="H8" i="24"/>
  <c r="F8" i="24"/>
  <c r="D8" i="24"/>
  <c r="F15" i="24"/>
  <c r="D15" i="24"/>
  <c r="J15" i="24"/>
  <c r="H15" i="24"/>
  <c r="K15" i="24"/>
  <c r="F25" i="24"/>
  <c r="D25" i="24"/>
  <c r="J25" i="24"/>
  <c r="K25" i="24"/>
  <c r="H25" i="24"/>
  <c r="G21" i="24"/>
  <c r="L21" i="24"/>
  <c r="M21" i="24"/>
  <c r="I21" i="24"/>
  <c r="E21" i="24"/>
  <c r="F19" i="24"/>
  <c r="D19" i="24"/>
  <c r="J19" i="24"/>
  <c r="H19" i="24"/>
  <c r="K19" i="24"/>
  <c r="F29" i="24"/>
  <c r="D29" i="24"/>
  <c r="J29" i="24"/>
  <c r="K29" i="24"/>
  <c r="H29" i="24"/>
  <c r="F35" i="24"/>
  <c r="D35" i="24"/>
  <c r="J35" i="24"/>
  <c r="H35" i="24"/>
  <c r="K35" i="24"/>
  <c r="K26" i="24"/>
  <c r="J26" i="24"/>
  <c r="H26" i="24"/>
  <c r="F26" i="24"/>
  <c r="D26" i="24"/>
  <c r="F9" i="24"/>
  <c r="D9" i="24"/>
  <c r="J9" i="24"/>
  <c r="K9" i="24"/>
  <c r="H9" i="24"/>
  <c r="F23" i="24"/>
  <c r="D23" i="24"/>
  <c r="J23" i="24"/>
  <c r="H23" i="24"/>
  <c r="K23" i="24"/>
  <c r="F33" i="24"/>
  <c r="D33" i="24"/>
  <c r="J33" i="24"/>
  <c r="K33" i="24"/>
  <c r="H33" i="24"/>
  <c r="F27" i="24"/>
  <c r="D27" i="24"/>
  <c r="J27" i="24"/>
  <c r="H27" i="24"/>
  <c r="K27" i="24"/>
  <c r="D38" i="24"/>
  <c r="K38" i="24"/>
  <c r="J38" i="24"/>
  <c r="H38" i="24"/>
  <c r="F38" i="24"/>
  <c r="G29" i="24"/>
  <c r="L29" i="24"/>
  <c r="M29" i="24"/>
  <c r="I29" i="24"/>
  <c r="E29" i="24"/>
  <c r="K18" i="24"/>
  <c r="J18" i="24"/>
  <c r="H18" i="24"/>
  <c r="F18" i="24"/>
  <c r="D18" i="24"/>
  <c r="F17" i="24"/>
  <c r="D17" i="24"/>
  <c r="J17" i="24"/>
  <c r="K17" i="24"/>
  <c r="H17" i="24"/>
  <c r="K34" i="24"/>
  <c r="J34" i="24"/>
  <c r="H34" i="24"/>
  <c r="F34" i="24"/>
  <c r="D34" i="24"/>
  <c r="M22" i="24"/>
  <c r="L22" i="24"/>
  <c r="I22" i="24"/>
  <c r="E22" i="24"/>
  <c r="G25" i="24"/>
  <c r="L25" i="24"/>
  <c r="M25" i="24"/>
  <c r="I25" i="24"/>
  <c r="E25" i="24"/>
  <c r="L28" i="24"/>
  <c r="I28" i="24"/>
  <c r="G28" i="24"/>
  <c r="E28" i="24"/>
  <c r="M28" i="24"/>
  <c r="K61" i="24"/>
  <c r="I61" i="24"/>
  <c r="J61" i="24"/>
  <c r="G35" i="24"/>
  <c r="L35" i="24"/>
  <c r="E35" i="24"/>
  <c r="M35" i="24"/>
  <c r="I35" i="24"/>
  <c r="L16" i="24"/>
  <c r="I16" i="24"/>
  <c r="G16" i="24"/>
  <c r="E16" i="24"/>
  <c r="M16" i="24"/>
  <c r="K65" i="24"/>
  <c r="I65" i="24"/>
  <c r="J65" i="24"/>
  <c r="G23" i="24"/>
  <c r="L23" i="24"/>
  <c r="E23" i="24"/>
  <c r="M23" i="24"/>
  <c r="I23" i="24"/>
  <c r="M26" i="24"/>
  <c r="L26" i="24"/>
  <c r="I26" i="24"/>
  <c r="E26" i="24"/>
  <c r="K20" i="24"/>
  <c r="J20" i="24"/>
  <c r="H20" i="24"/>
  <c r="F20" i="24"/>
  <c r="D20" i="24"/>
  <c r="H37" i="24"/>
  <c r="F37" i="24"/>
  <c r="D37" i="24"/>
  <c r="J37" i="24"/>
  <c r="G19" i="24"/>
  <c r="L19" i="24"/>
  <c r="E19" i="24"/>
  <c r="M19" i="24"/>
  <c r="I19" i="24"/>
  <c r="G7" i="24"/>
  <c r="L7" i="24"/>
  <c r="E7" i="24"/>
  <c r="M7" i="24"/>
  <c r="I7" i="24"/>
  <c r="L20" i="24"/>
  <c r="I20" i="24"/>
  <c r="G20" i="24"/>
  <c r="E20" i="24"/>
  <c r="M20" i="24"/>
  <c r="I37" i="24"/>
  <c r="G37" i="24"/>
  <c r="L37" i="24"/>
  <c r="E37" i="24"/>
  <c r="M37" i="24"/>
  <c r="K37" i="24"/>
  <c r="K53" i="24"/>
  <c r="I53" i="24"/>
  <c r="J53" i="24"/>
  <c r="K69" i="24"/>
  <c r="I69" i="24"/>
  <c r="J69" i="24"/>
  <c r="K16" i="24"/>
  <c r="J16" i="24"/>
  <c r="H16" i="24"/>
  <c r="F16" i="24"/>
  <c r="D16" i="24"/>
  <c r="K24" i="24"/>
  <c r="J24" i="24"/>
  <c r="H24" i="24"/>
  <c r="F24" i="24"/>
  <c r="D24" i="24"/>
  <c r="K32" i="24"/>
  <c r="J32" i="24"/>
  <c r="H32" i="24"/>
  <c r="F32" i="24"/>
  <c r="D32" i="24"/>
  <c r="L8" i="24"/>
  <c r="I8" i="24"/>
  <c r="G8" i="24"/>
  <c r="E8" i="24"/>
  <c r="M8" i="24"/>
  <c r="C14" i="24"/>
  <c r="C6" i="24"/>
  <c r="G27" i="24"/>
  <c r="L27" i="24"/>
  <c r="E27" i="24"/>
  <c r="M27" i="24"/>
  <c r="I27" i="24"/>
  <c r="M30" i="24"/>
  <c r="L30" i="24"/>
  <c r="I30" i="24"/>
  <c r="E30" i="24"/>
  <c r="G30" i="24"/>
  <c r="K28" i="24"/>
  <c r="J28" i="24"/>
  <c r="H28" i="24"/>
  <c r="F28" i="24"/>
  <c r="D28" i="24"/>
  <c r="C39" i="24"/>
  <c r="C45" i="24"/>
  <c r="L32" i="24"/>
  <c r="I32" i="24"/>
  <c r="G32" i="24"/>
  <c r="E32" i="24"/>
  <c r="M32" i="24"/>
  <c r="F7" i="24"/>
  <c r="D7" i="24"/>
  <c r="J7" i="24"/>
  <c r="H7" i="24"/>
  <c r="L24" i="24"/>
  <c r="I24" i="24"/>
  <c r="G24" i="24"/>
  <c r="E24" i="24"/>
  <c r="M24" i="24"/>
  <c r="M38" i="24"/>
  <c r="E38" i="24"/>
  <c r="L38" i="24"/>
  <c r="I38" i="24"/>
  <c r="G38" i="24"/>
  <c r="K57" i="24"/>
  <c r="I57" i="24"/>
  <c r="J57" i="24"/>
  <c r="K73" i="24"/>
  <c r="K77" i="24" s="1"/>
  <c r="I73" i="24"/>
  <c r="J73" i="24"/>
  <c r="B14" i="24"/>
  <c r="B6" i="24"/>
  <c r="K22" i="24"/>
  <c r="J22" i="24"/>
  <c r="H22" i="24"/>
  <c r="F22" i="24"/>
  <c r="D22" i="24"/>
  <c r="K30" i="24"/>
  <c r="J30" i="24"/>
  <c r="H30" i="24"/>
  <c r="F30" i="24"/>
  <c r="D30" i="24"/>
  <c r="B39" i="24"/>
  <c r="B45" i="24"/>
  <c r="G15" i="24"/>
  <c r="L15" i="24"/>
  <c r="E15" i="24"/>
  <c r="M15" i="24"/>
  <c r="I15" i="24"/>
  <c r="M18" i="24"/>
  <c r="L18" i="24"/>
  <c r="I18" i="24"/>
  <c r="E18" i="24"/>
  <c r="G31" i="24"/>
  <c r="L31" i="24"/>
  <c r="E31" i="24"/>
  <c r="M31" i="24"/>
  <c r="I31" i="24"/>
  <c r="M34" i="24"/>
  <c r="L34" i="24"/>
  <c r="I34" i="24"/>
  <c r="E34" i="24"/>
  <c r="K7" i="24"/>
  <c r="G22" i="24"/>
  <c r="E43" i="24"/>
  <c r="H41" i="24"/>
  <c r="F41" i="24"/>
  <c r="D41" i="24"/>
  <c r="J52" i="24"/>
  <c r="J56" i="24"/>
  <c r="J60" i="24"/>
  <c r="J64" i="24"/>
  <c r="J68" i="24"/>
  <c r="J72" i="24"/>
  <c r="I41" i="24"/>
  <c r="G41" i="24"/>
  <c r="L41" i="24"/>
  <c r="I51" i="24"/>
  <c r="I55" i="24"/>
  <c r="I59" i="24"/>
  <c r="I63" i="24"/>
  <c r="I67" i="24"/>
  <c r="I71" i="24"/>
  <c r="I75" i="24"/>
  <c r="I77" i="24" s="1"/>
  <c r="E41" i="24"/>
  <c r="J51" i="24"/>
  <c r="J55" i="24"/>
  <c r="J59" i="24"/>
  <c r="J63" i="24"/>
  <c r="J67" i="24"/>
  <c r="J71" i="24"/>
  <c r="J75" i="24"/>
  <c r="J77" i="24" s="1"/>
  <c r="K41" i="24"/>
  <c r="H43" i="24"/>
  <c r="F43" i="24"/>
  <c r="D43" i="24"/>
  <c r="J54" i="24"/>
  <c r="J58" i="24"/>
  <c r="J62" i="24"/>
  <c r="J66" i="24"/>
  <c r="J70" i="24"/>
  <c r="J74" i="24"/>
  <c r="I43" i="24"/>
  <c r="G43" i="24"/>
  <c r="L43" i="24"/>
  <c r="H40" i="24"/>
  <c r="H42" i="24"/>
  <c r="H44" i="24"/>
  <c r="J40" i="24"/>
  <c r="J42" i="24"/>
  <c r="J44" i="24"/>
  <c r="L40" i="24"/>
  <c r="L42" i="24"/>
  <c r="L44" i="24"/>
  <c r="E40" i="24"/>
  <c r="E42" i="24"/>
  <c r="E44" i="24"/>
  <c r="K79" i="24" l="1"/>
  <c r="K78" i="24"/>
  <c r="I45" i="24"/>
  <c r="G45" i="24"/>
  <c r="L45" i="24"/>
  <c r="M45" i="24"/>
  <c r="E45" i="24"/>
  <c r="I78" i="24"/>
  <c r="I79" i="24"/>
  <c r="H45" i="24"/>
  <c r="F45" i="24"/>
  <c r="D45" i="24"/>
  <c r="K45" i="24"/>
  <c r="J45" i="24"/>
  <c r="M6" i="24"/>
  <c r="L6" i="24"/>
  <c r="I6" i="24"/>
  <c r="E6" i="24"/>
  <c r="G6" i="24"/>
  <c r="H39" i="24"/>
  <c r="F39" i="24"/>
  <c r="D39" i="24"/>
  <c r="K39" i="24"/>
  <c r="J39" i="24"/>
  <c r="M14" i="24"/>
  <c r="L14" i="24"/>
  <c r="I14" i="24"/>
  <c r="E14" i="24"/>
  <c r="G14" i="24"/>
  <c r="J79" i="24"/>
  <c r="J78" i="24"/>
  <c r="I39" i="24"/>
  <c r="G39" i="24"/>
  <c r="L39" i="24"/>
  <c r="M39" i="24"/>
  <c r="E39" i="24"/>
  <c r="K6" i="24"/>
  <c r="J6" i="24"/>
  <c r="H6" i="24"/>
  <c r="F6" i="24"/>
  <c r="D6" i="24"/>
  <c r="K14" i="24"/>
  <c r="J14" i="24"/>
  <c r="H14" i="24"/>
  <c r="F14" i="24"/>
  <c r="D14" i="24"/>
  <c r="I83" i="24" l="1"/>
  <c r="I82" i="24"/>
  <c r="I81" i="24"/>
</calcChain>
</file>

<file path=xl/sharedStrings.xml><?xml version="1.0" encoding="utf-8"?>
<sst xmlns="http://schemas.openxmlformats.org/spreadsheetml/2006/main" count="1680" uniqueCount="520">
  <si>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</si>
  <si>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</si>
  <si>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</si>
  <si>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</si>
  <si>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</si>
  <si>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</si>
  <si>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</si>
  <si>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</si>
  <si>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</si>
  <si>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</si>
  <si>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</si>
  <si>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</si>
  <si>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</si>
  <si>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Vorpommern-Rügen (13073)</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</si>
  <si>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</si>
  <si>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</si>
  <si>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</si>
  <si>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</si>
  <si>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</si>
  <si>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</si>
  <si>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</si>
  <si>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</si>
  <si>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</si>
  <si>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</si>
  <si>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</si>
  <si>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</si>
  <si>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</si>
  <si>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</si>
  <si>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Nordost</t>
  </si>
  <si>
    <t>Spichernstr. 1</t>
  </si>
  <si>
    <t>30161 Hannover</t>
  </si>
  <si>
    <t>E-Mail:</t>
  </si>
  <si>
    <t>Statistik-Service-Nordost@arbeitsagentur.de</t>
  </si>
  <si>
    <t>Hotline:</t>
  </si>
  <si>
    <t>0511/919-3455</t>
  </si>
  <si>
    <t>Fax:</t>
  </si>
  <si>
    <t>0511/919-4103456</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</si>
  <si>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</si>
  <si>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</si>
  <si>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</si>
  <si>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</si>
  <si>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</si>
  <si>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</si>
  <si>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</si>
  <si>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</si>
  <si>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</si>
  <si>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</si>
  <si>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</si>
  <si>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</si>
  <si>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</si>
  <si>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</si>
  <si>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</si>
  <si>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</si>
  <si>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</si>
  <si>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</si>
  <si>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</si>
  <si>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</si>
  <si>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</si>
  <si>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</si>
  <si>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</si>
  <si>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</si>
  <si>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</si>
  <si>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</si>
  <si>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</si>
  <si>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</si>
  <si>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</si>
  <si>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</si>
  <si>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</si>
  <si>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</si>
  <si>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</si>
  <si>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</si>
  <si>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</si>
  <si>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</si>
  <si>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</si>
  <si>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</si>
  <si>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</si>
  <si>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</si>
  <si>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</si>
  <si>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</si>
  <si>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</si>
  <si>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</si>
  <si>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</si>
  <si>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</si>
  <si>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</si>
  <si>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</si>
  <si>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</si>
  <si>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</si>
  <si>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</si>
  <si>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</si>
  <si>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</si>
  <si>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</si>
  <si>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</si>
  <si>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Vorpommern-Rügen (13073);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</si>
  <si>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</si>
  <si>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</si>
  <si>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</si>
  <si>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</si>
  <si>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</si>
  <si>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</si>
  <si>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</si>
  <si>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</si>
  <si>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</si>
  <si>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</si>
  <si>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</si>
  <si>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</si>
  <si>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</si>
  <si>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</si>
  <si>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</si>
  <si>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</si>
  <si>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</si>
  <si>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</si>
  <si>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</si>
  <si>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</si>
  <si>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</si>
  <si>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</si>
  <si>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</si>
  <si>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</si>
  <si>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</si>
  <si>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</si>
  <si>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</si>
  <si>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</si>
  <si>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</si>
  <si>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</si>
  <si>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</si>
  <si>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</si>
  <si>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</si>
  <si>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</si>
  <si>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</si>
  <si>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</si>
  <si>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Bundesland Mecklenburg-Vorpommern</t>
  </si>
  <si>
    <t>Ostdeutschland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</si>
  <si>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</si>
  <si>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</si>
  <si>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</si>
  <si>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</si>
  <si>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</si>
  <si>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</si>
  <si>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</si>
  <si>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</si>
  <si>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</si>
  <si>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</si>
  <si>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</si>
  <si>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</si>
  <si>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</si>
  <si>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</si>
  <si>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</si>
  <si>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</si>
  <si>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</si>
  <si>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</si>
  <si>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</si>
  <si>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</si>
  <si>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</si>
  <si>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</si>
  <si>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</si>
  <si>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</si>
  <si>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</si>
  <si>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</si>
  <si>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</si>
  <si>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</si>
  <si>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</si>
  <si>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</si>
  <si>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</si>
  <si>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</si>
  <si>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</si>
  <si>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</si>
  <si>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</si>
  <si>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</si>
  <si>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</si>
  <si>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</si>
  <si>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</si>
  <si>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</si>
  <si>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</si>
  <si>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</si>
  <si>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</si>
  <si>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</si>
  <si>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</si>
  <si>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</si>
  <si>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</si>
  <si>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</si>
  <si>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</si>
  <si>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</si>
  <si>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</si>
  <si>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</si>
  <si>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Vorpommern-Rügen (13073)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</si>
  <si>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</si>
  <si>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</si>
  <si>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</si>
  <si>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</si>
  <si>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</si>
  <si>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</si>
  <si>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</si>
  <si>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</si>
  <si>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</si>
  <si>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</si>
  <si>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</si>
  <si>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</si>
  <si>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</si>
  <si>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</si>
  <si>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</si>
  <si>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</si>
  <si>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</si>
  <si>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</si>
  <si>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</si>
  <si>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</si>
  <si>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</si>
  <si>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</si>
  <si>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</si>
  <si>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</si>
  <si>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</si>
  <si>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</si>
  <si>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</si>
  <si>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</si>
  <si>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</si>
  <si>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</si>
  <si>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</si>
  <si>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</si>
  <si>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</si>
  <si>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</si>
  <si>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</si>
  <si>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</si>
  <si>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</si>
  <si>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</si>
  <si>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</si>
  <si>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</si>
  <si>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</si>
  <si>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</si>
  <si>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</si>
  <si>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</si>
  <si>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</si>
  <si>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</si>
  <si>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</si>
  <si>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</si>
  <si>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</si>
  <si>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</si>
  <si>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</si>
  <si>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</si>
  <si>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</si>
  <si>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</si>
  <si>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</si>
  <si>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</si>
  <si>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</si>
  <si>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</si>
  <si>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</si>
  <si>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</si>
  <si>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</si>
  <si>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</si>
  <si>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</si>
  <si>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</si>
  <si>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</si>
  <si>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</si>
  <si>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</si>
  <si>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</si>
  <si>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</si>
  <si>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</si>
  <si>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</si>
  <si>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</si>
  <si>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</si>
  <si>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</si>
  <si>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</si>
  <si>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</si>
  <si>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</si>
  <si>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</si>
  <si>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</si>
  <si>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</si>
  <si>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</si>
  <si>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</si>
  <si>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</si>
  <si>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</si>
  <si>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</si>
  <si>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</si>
  <si>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</si>
  <si>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</si>
  <si>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</si>
  <si>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</si>
  <si>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</si>
  <si>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</si>
  <si>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</si>
  <si>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</si>
  <si>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</si>
  <si>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</si>
  <si>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</si>
  <si>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</si>
  <si>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</si>
  <si>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</si>
  <si>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</si>
  <si>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</si>
  <si>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</si>
  <si>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</si>
  <si>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</si>
  <si>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</si>
  <si>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</si>
  <si>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</si>
  <si>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</si>
  <si>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</si>
  <si>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</si>
  <si>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</si>
  <si>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</si>
  <si>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</si>
  <si>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</si>
  <si>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</si>
  <si>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</si>
  <si>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</si>
  <si>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</si>
  <si>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</si>
  <si>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</si>
  <si>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</si>
  <si>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</si>
  <si>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</si>
  <si>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</si>
  <si>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</si>
  <si>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</si>
  <si>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</si>
  <si>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</si>
  <si>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</si>
  <si>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</si>
  <si>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</si>
  <si>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</si>
  <si>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</si>
  <si>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</si>
  <si>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</si>
  <si>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</si>
  <si>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</si>
  <si>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</si>
  <si>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</si>
  <si>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</si>
  <si>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</si>
  <si>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</si>
  <si>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</si>
  <si>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</si>
  <si>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</si>
  <si>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</si>
  <si>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</si>
  <si>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</si>
  <si>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</si>
  <si>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</si>
  <si>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</si>
  <si>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</si>
  <si>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</si>
  <si>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</si>
  <si>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</si>
  <si>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</si>
  <si>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</si>
  <si>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</si>
  <si>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</si>
  <si>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</si>
  <si>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</si>
  <si>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</si>
  <si>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</si>
  <si>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</si>
  <si>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</si>
  <si>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</si>
  <si>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</si>
  <si>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</si>
  <si>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</si>
  <si>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</si>
  <si>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</si>
  <si>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</si>
  <si>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</si>
  <si>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</si>
  <si>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</si>
  <si>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</si>
  <si>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</si>
  <si>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</si>
  <si>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</si>
  <si>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</si>
  <si>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</si>
  <si>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</si>
  <si>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</si>
  <si>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</si>
  <si>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</si>
  <si>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</si>
  <si>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</si>
  <si>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</si>
  <si>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Vorpommern-Rügen (13073);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</si>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</sst>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1">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164" fontId="16" fillId="0" borderId="0" xfId="12" applyNumberFormat="1" applyFont="1" applyFill="1" applyBorder="1" applyAlignment="1">
      <alignment horizontal="left"/>
    </xf>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9" fillId="0" borderId="0" xfId="4" applyFont="1" applyFill="1" applyBorder="1" applyAlignment="1">
      <alignment horizontal="left" wrapText="1"/>
    </xf>
    <xf numFmtId="0" fontId="3" fillId="0" borderId="0" xfId="3"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3" applyFont="1" applyFill="1" applyBorder="1" applyAlignment="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5" fillId="0" borderId="0" xfId="5" applyFont="1" applyFill="1" applyBorder="1" applyAlignment="1">
      <alignment horizontal="left"/>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3" fillId="0" borderId="0" xfId="4" applyFont="1" applyBorder="1" applyAlignment="1">
      <alignment horizontal="left"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64" fontId="16" fillId="0" borderId="6" xfId="4" applyNumberFormat="1" applyFont="1" applyBorder="1" applyAlignment="1">
      <alignment horizontal="center" vertical="top"/>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49" fontId="16" fillId="0" borderId="0" xfId="9" applyNumberFormat="1" applyFont="1" applyFill="1" applyBorder="1" applyAlignment="1"/>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7" fillId="0" borderId="0" xfId="4" applyFont="1" applyAlignment="1">
      <alignment wrapText="1"/>
    </xf>
    <xf numFmtId="0" fontId="34" fillId="0" borderId="0" xfId="6" applyFont="1" applyAlignment="1" applyProtection="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9" xfId="4" applyFont="1" applyBorder="1" applyAlignment="1">
      <alignment horizontal="center" vertical="center"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0" fontId="3" fillId="0" borderId="0" xfId="4" applyNumberFormat="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15" fillId="0" borderId="0" xfId="21" applyFill="1" applyAlignment="1" applyProtection="1"/>
    <xf numFmtId="0" fontId="15" fillId="0" borderId="0" xfId="21" applyFill="1" applyAlignment="1" applyProtection="1">
      <alignment horizontal="left"/>
    </xf>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xf numFmtId="0" fontId="15" fillId="0" borderId="0" xfId="21" applyAlignment="1" applyProtection="1">
      <alignment horizontal="left" wrapText="1" indent="2"/>
    </xf>
    <xf numFmtId="0" fontId="3" fillId="0" borderId="0" xfId="4" applyFont="1" applyAlignment="1">
      <alignment horizontal="left" wrapText="1"/>
    </xf>
    <xf numFmtId="0" fontId="3" fillId="0" borderId="0" xfId="4"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{C7213F42-3D0C-46D8-8F47-F9ADBFC7A32C}</c15:txfldGUID>
                      <c15:f>Daten_Diagramme!$D$6</c15:f>
                      <c15:dlblFieldTableCache>
                        <c:ptCount val="1"/>
                        <c:pt idx="0">
                          <c:v>0.2</c:v>
                        </c:pt>
                      </c15:dlblFieldTableCache>
                    </c15:dlblFTEntry>
                  </c15:dlblFieldTable>
                  <c15:showDataLabelsRange val="0"/>
                </c:ext>
                <c:ext xmlns:c16="http://schemas.microsoft.com/office/drawing/2014/chart" uri="{C3380CC4-5D6E-409C-BE32-E72D297353CC}">
                  <c16:uniqueId val="{00000000-67B7-4110-9776-E311FAD129AE}"/>
                </c:ext>
              </c:extLst>
            </c:dLbl>
            <c:dLbl>
              <c:idx val="1"/>
              <c:tx>
                <c:strRef>
                  <c:f>Daten_Diagramme!$D$7</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{58B8C8BF-5FFD-4A26-8D6D-270B9C5B2214}</c15:txfldGUID>
                      <c15:f>Daten_Diagramme!$D$7</c15:f>
                      <c15:dlblFieldTableCache>
                        <c:ptCount val="1"/>
                        <c:pt idx="0">
                          <c:v>0.7</c:v>
                        </c:pt>
                      </c15:dlblFieldTableCache>
                    </c15:dlblFTEntry>
                  </c15:dlblFieldTable>
                  <c15:showDataLabelsRange val="0"/>
                </c:ext>
                <c:ext xmlns:c16="http://schemas.microsoft.com/office/drawing/2014/chart" uri="{C3380CC4-5D6E-409C-BE32-E72D297353CC}">
                  <c16:uniqueId val="{00000001-67B7-4110-9776-E311FAD129AE}"/>
                </c:ext>
              </c:extLst>
            </c:dLbl>
            <c:dLbl>
              <c:idx val="2"/>
              <c:tx>
                <c:strRef>
                  <c:f>Daten_Diagramme!$D$8</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{3E4F48C9-B3D3-4F59-977A-CFB895C57DF9}</c15:txfldGUID>
                      <c15:f>Daten_Diagramme!$D$8</c15:f>
                      <c15:dlblFieldTableCache>
                        <c:ptCount val="1"/>
                        <c:pt idx="0">
                          <c:v>1.0</c:v>
                        </c:pt>
                      </c15:dlblFieldTableCache>
                    </c15:dlblFTEntry>
                  </c15:dlblFieldTable>
                  <c15:showDataLabelsRange val="0"/>
                </c:ext>
                <c:ext xmlns:c16="http://schemas.microsoft.com/office/drawing/2014/chart" uri="{C3380CC4-5D6E-409C-BE32-E72D297353CC}">
                  <c16:uniqueId val="{00000002-67B7-4110-9776-E311FAD129AE}"/>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{51A99905-C907-4B42-9345-8129AE109F1C}</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67B7-4110-9776-E311FAD129AE}"/>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0.2041524894104576</c:v>
                </c:pt>
                <c:pt idx="1">
                  <c:v>0.69046051187497259</c:v>
                </c:pt>
                <c:pt idx="2">
                  <c:v>0.95490282911153723</c:v>
                </c:pt>
                <c:pt idx="3">
                  <c:v>1.0875687030768</c:v>
                </c:pt>
              </c:numCache>
            </c:numRef>
          </c:val>
          <c:extLst>
            <c:ext xmlns:c16="http://schemas.microsoft.com/office/drawing/2014/chart" uri="{C3380CC4-5D6E-409C-BE32-E72D297353CC}">
              <c16:uniqueId val="{00000004-67B7-4110-9776-E311FAD129AE}"/>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{C900D137-F406-41D5-B98E-1411D9371C45}</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67B7-4110-9776-E311FAD129AE}"/>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{776798AA-041E-472D-AB31-52F758DA5490}</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67B7-4110-9776-E311FAD129AE}"/>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{EFCC7145-F0C3-4EA8-9804-65C0AAA0D989}</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67B7-4110-9776-E311FAD129AE}"/>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{1BCC009C-E95E-4C70-9C60-4504988FBF58}</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67B7-4110-9776-E311FAD129AE}"/>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67B7-4110-9776-E311FAD129AE}"/>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67B7-4110-9776-E311FAD129AE}"/>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-3.1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{F725022E-FDD9-494A-9BBF-2987016A8A43}</c15:txfldGUID>
                      <c15:f>Daten_Diagramme!$E$6</c15:f>
                      <c15:dlblFieldTableCache>
                        <c:ptCount val="1"/>
                        <c:pt idx="0">
                          <c:v>-3.1</c:v>
                        </c:pt>
                      </c15:dlblFieldTableCache>
                    </c15:dlblFTEntry>
                  </c15:dlblFieldTable>
                  <c15:showDataLabelsRange val="0"/>
                </c:ext>
                <c:ext xmlns:c16="http://schemas.microsoft.com/office/drawing/2014/chart" uri="{C3380CC4-5D6E-409C-BE32-E72D297353CC}">
                  <c16:uniqueId val="{00000000-ACF7-43EA-942F-843A4BD59C49}"/>
                </c:ext>
              </c:extLst>
            </c:dLbl>
            <c:dLbl>
              <c:idx val="1"/>
              <c:tx>
                <c:strRef>
                  <c:f>Daten_Diagramme!$E$7</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{94884177-E3ED-45E6-813D-36B14C3DDDEA}</c15:txfldGUID>
                      <c15:f>Daten_Diagramme!$E$7</c15:f>
                      <c15:dlblFieldTableCache>
                        <c:ptCount val="1"/>
                        <c:pt idx="0">
                          <c:v>-2.7</c:v>
                        </c:pt>
                      </c15:dlblFieldTableCache>
                    </c15:dlblFTEntry>
                  </c15:dlblFieldTable>
                  <c15:showDataLabelsRange val="0"/>
                </c:ext>
                <c:ext xmlns:c16="http://schemas.microsoft.com/office/drawing/2014/chart" uri="{C3380CC4-5D6E-409C-BE32-E72D297353CC}">
                  <c16:uniqueId val="{00000001-ACF7-43EA-942F-843A4BD59C49}"/>
                </c:ext>
              </c:extLst>
            </c:dLbl>
            <c:dLbl>
              <c:idx val="2"/>
              <c:tx>
                <c:strRef>
                  <c:f>Daten_Diagramme!$E$8</c:f>
                  <c:strCache>
                    <c:ptCount val="1"/>
                    <c:pt idx="0">
                      <c:v>-3.6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{B948B259-DE73-419C-BAA0-FEF378063BDA}</c15:txfldGUID>
                      <c15:f>Daten_Diagramme!$E$8</c15:f>
                      <c15:dlblFieldTableCache>
                        <c:ptCount val="1"/>
                        <c:pt idx="0">
                          <c:v>-3.6</c:v>
                        </c:pt>
                      </c15:dlblFieldTableCache>
                    </c15:dlblFTEntry>
                  </c15:dlblFieldTable>
                  <c15:showDataLabelsRange val="0"/>
                </c:ext>
                <c:ext xmlns:c16="http://schemas.microsoft.com/office/drawing/2014/chart" uri="{C3380CC4-5D6E-409C-BE32-E72D297353CC}">
                  <c16:uniqueId val="{00000002-ACF7-43EA-942F-843A4BD59C49}"/>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{C9F5CD75-116E-4AD2-96CA-E5EE3173BD11}</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ACF7-43EA-942F-843A4BD59C49}"/>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-3.0856936023889241</c:v>
                </c:pt>
                <c:pt idx="1">
                  <c:v>-2.7334199949911153</c:v>
                </c:pt>
                <c:pt idx="2">
                  <c:v>-3.6279896103654186</c:v>
                </c:pt>
                <c:pt idx="3">
                  <c:v>-2.8655893304673015</c:v>
                </c:pt>
              </c:numCache>
            </c:numRef>
          </c:val>
          <c:extLst>
            <c:ext xmlns:c16="http://schemas.microsoft.com/office/drawing/2014/chart" uri="{C3380CC4-5D6E-409C-BE32-E72D297353CC}">
              <c16:uniqueId val="{00000004-ACF7-43EA-942F-843A4BD59C49}"/>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{943AB31F-09FF-4729-9DFA-EA6F54B5AC4C}</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ACF7-43EA-942F-843A4BD59C49}"/>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{6B4EFD58-0AC7-4880-8C2F-FAA0FFEE7361}</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ACF7-43EA-942F-843A4BD59C49}"/>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{A320250B-ED3A-4577-BFBE-011D8F5B615D}</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ACF7-43EA-942F-843A4BD59C49}"/>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{4D108871-CF4B-4DE2-98CA-5758FB7E0C47}</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ACF7-43EA-942F-843A4BD59C49}"/>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ACF7-43EA-942F-843A4BD59C49}"/>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ACF7-43EA-942F-843A4BD59C49}"/>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{4D12EE5B-8E02-4D78-88AF-28E306A3C3E8}</c15:txfldGUID>
                      <c15:f>Daten_Diagramme!$D$14</c15:f>
                      <c15:dlblFieldTableCache>
                        <c:ptCount val="1"/>
                        <c:pt idx="0">
                          <c:v>0.2</c:v>
                        </c:pt>
                      </c15:dlblFieldTableCache>
                    </c15:dlblFTEntry>
                  </c15:dlblFieldTable>
                  <c15:showDataLabelsRange val="0"/>
                </c:ext>
                <c:ext xmlns:c16="http://schemas.microsoft.com/office/drawing/2014/chart" uri="{C3380CC4-5D6E-409C-BE32-E72D297353CC}">
                  <c16:uniqueId val="{00000000-17D5-4C9F-9F1E-5EA5C95FA738}"/>
                </c:ext>
              </c:extLst>
            </c:dLbl>
            <c:dLbl>
              <c:idx val="1"/>
              <c:tx>
                <c:strRef>
                  <c:f>Daten_Diagramme!$D$15</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{74ED1A20-AF0E-45FB-912F-24832A8604CD}</c15:txfldGUID>
                      <c15:f>Daten_Diagramme!$D$15</c15:f>
                      <c15:dlblFieldTableCache>
                        <c:ptCount val="1"/>
                        <c:pt idx="0">
                          <c:v>-0.2</c:v>
                        </c:pt>
                      </c15:dlblFieldTableCache>
                    </c15:dlblFTEntry>
                  </c15:dlblFieldTable>
                  <c15:showDataLabelsRange val="0"/>
                </c:ext>
                <c:ext xmlns:c16="http://schemas.microsoft.com/office/drawing/2014/chart" uri="{C3380CC4-5D6E-409C-BE32-E72D297353CC}">
                  <c16:uniqueId val="{00000001-17D5-4C9F-9F1E-5EA5C95FA738}"/>
                </c:ext>
              </c:extLst>
            </c:dLbl>
            <c:dLbl>
              <c:idx val="2"/>
              <c:tx>
                <c:strRef>
                  <c:f>Daten_Diagramme!$D$16</c:f>
                  <c:strCache>
                    <c:ptCount val="1"/>
                    <c:pt idx="0">
                      <c:v>3.6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{695C6251-2AD6-43D5-9C8F-94787655EFCE}</c15:txfldGUID>
                      <c15:f>Daten_Diagramme!$D$16</c15:f>
                      <c15:dlblFieldTableCache>
                        <c:ptCount val="1"/>
                        <c:pt idx="0">
                          <c:v>3.6</c:v>
                        </c:pt>
                      </c15:dlblFieldTableCache>
                    </c15:dlblFTEntry>
                  </c15:dlblFieldTable>
                  <c15:showDataLabelsRange val="0"/>
                </c:ext>
                <c:ext xmlns:c16="http://schemas.microsoft.com/office/drawing/2014/chart" uri="{C3380CC4-5D6E-409C-BE32-E72D297353CC}">
                  <c16:uniqueId val="{00000002-17D5-4C9F-9F1E-5EA5C95FA738}"/>
                </c:ext>
              </c:extLst>
            </c:dLbl>
            <c:dLbl>
              <c:idx val="3"/>
              <c:tx>
                <c:strRef>
                  <c:f>Daten_Diagramme!$D$17</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{1C69D873-EAB7-458B-8DEC-C14DB39DA8AC}</c15:txfldGUID>
                      <c15:f>Daten_Diagramme!$D$17</c15:f>
                      <c15:dlblFieldTableCache>
                        <c:ptCount val="1"/>
                        <c:pt idx="0">
                          <c:v>1.3</c:v>
                        </c:pt>
                      </c15:dlblFieldTableCache>
                    </c15:dlblFTEntry>
                  </c15:dlblFieldTable>
                  <c15:showDataLabelsRange val="0"/>
                </c:ext>
                <c:ext xmlns:c16="http://schemas.microsoft.com/office/drawing/2014/chart" uri="{C3380CC4-5D6E-409C-BE32-E72D297353CC}">
                  <c16:uniqueId val="{00000003-17D5-4C9F-9F1E-5EA5C95FA738}"/>
                </c:ext>
              </c:extLst>
            </c:dLbl>
            <c:dLbl>
              <c:idx val="4"/>
              <c:tx>
                <c:strRef>
                  <c:f>Daten_Diagramme!$D$18</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{84A2BC02-DA7B-4252-BEC8-E7E10F79474E}</c15:txfldGUID>
                      <c15:f>Daten_Diagramme!$D$18</c15:f>
                      <c15:dlblFieldTableCache>
                        <c:ptCount val="1"/>
                        <c:pt idx="0">
                          <c:v>-1.4</c:v>
                        </c:pt>
                      </c15:dlblFieldTableCache>
                    </c15:dlblFTEntry>
                  </c15:dlblFieldTable>
                  <c15:showDataLabelsRange val="0"/>
                </c:ext>
                <c:ext xmlns:c16="http://schemas.microsoft.com/office/drawing/2014/chart" uri="{C3380CC4-5D6E-409C-BE32-E72D297353CC}">
                  <c16:uniqueId val="{00000004-17D5-4C9F-9F1E-5EA5C95FA738}"/>
                </c:ext>
              </c:extLst>
            </c:dLbl>
            <c:dLbl>
              <c:idx val="5"/>
              <c:tx>
                <c:strRef>
                  <c:f>Daten_Diagramme!$D$19</c:f>
                  <c:strCache>
                    <c:ptCount val="1"/>
                    <c:pt idx="0">
                      <c:v>4.4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{90C01363-5CDE-49DF-8B0F-19FA9C26914C}</c15:txfldGUID>
                      <c15:f>Daten_Diagramme!$D$19</c15:f>
                      <c15:dlblFieldTableCache>
                        <c:ptCount val="1"/>
                        <c:pt idx="0">
                          <c:v>4.4</c:v>
                        </c:pt>
                      </c15:dlblFieldTableCache>
                    </c15:dlblFTEntry>
                  </c15:dlblFieldTable>
                  <c15:showDataLabelsRange val="0"/>
                </c:ext>
                <c:ext xmlns:c16="http://schemas.microsoft.com/office/drawing/2014/chart" uri="{C3380CC4-5D6E-409C-BE32-E72D297353CC}">
                  <c16:uniqueId val="{00000005-17D5-4C9F-9F1E-5EA5C95FA738}"/>
                </c:ext>
              </c:extLst>
            </c:dLbl>
            <c:dLbl>
              <c:idx val="6"/>
              <c:tx>
                <c:strRef>
                  <c:f>Daten_Diagramme!$D$20</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{5DAE87A7-0257-4D70-BB7D-8894B88E823A}</c15:txfldGUID>
                      <c15:f>Daten_Diagramme!$D$20</c15:f>
                      <c15:dlblFieldTableCache>
                        <c:ptCount val="1"/>
                        <c:pt idx="0">
                          <c:v>-2.4</c:v>
                        </c:pt>
                      </c15:dlblFieldTableCache>
                    </c15:dlblFTEntry>
                  </c15:dlblFieldTable>
                  <c15:showDataLabelsRange val="0"/>
                </c:ext>
                <c:ext xmlns:c16="http://schemas.microsoft.com/office/drawing/2014/chart" uri="{C3380CC4-5D6E-409C-BE32-E72D297353CC}">
                  <c16:uniqueId val="{00000006-17D5-4C9F-9F1E-5EA5C95FA738}"/>
                </c:ext>
              </c:extLst>
            </c:dLbl>
            <c:dLbl>
              <c:idx val="7"/>
              <c:tx>
                <c:strRef>
                  <c:f>Daten_Diagramme!$D$21</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{5AF02D9D-6AB6-4E55-9621-4069685BCCC5}</c15:txfldGUID>
                      <c15:f>Daten_Diagramme!$D$21</c15:f>
                      <c15:dlblFieldTableCache>
                        <c:ptCount val="1"/>
                        <c:pt idx="0">
                          <c:v>0.0</c:v>
                        </c:pt>
                      </c15:dlblFieldTableCache>
                    </c15:dlblFTEntry>
                  </c15:dlblFieldTable>
                  <c15:showDataLabelsRange val="0"/>
                </c:ext>
                <c:ext xmlns:c16="http://schemas.microsoft.com/office/drawing/2014/chart" uri="{C3380CC4-5D6E-409C-BE32-E72D297353CC}">
                  <c16:uniqueId val="{00000007-17D5-4C9F-9F1E-5EA5C95FA738}"/>
                </c:ext>
              </c:extLst>
            </c:dLbl>
            <c:dLbl>
              <c:idx val="8"/>
              <c:tx>
                <c:strRef>
                  <c:f>Daten_Diagramme!$D$22</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{55E6040D-5C65-41BC-9E82-44927D285F34}</c15:txfldGUID>
                      <c15:f>Daten_Diagramme!$D$22</c15:f>
                      <c15:dlblFieldTableCache>
                        <c:ptCount val="1"/>
                        <c:pt idx="0">
                          <c:v>-1.5</c:v>
                        </c:pt>
                      </c15:dlblFieldTableCache>
                    </c15:dlblFTEntry>
                  </c15:dlblFieldTable>
                  <c15:showDataLabelsRange val="0"/>
                </c:ext>
                <c:ext xmlns:c16="http://schemas.microsoft.com/office/drawing/2014/chart" uri="{C3380CC4-5D6E-409C-BE32-E72D297353CC}">
                  <c16:uniqueId val="{00000008-17D5-4C9F-9F1E-5EA5C95FA738}"/>
                </c:ext>
              </c:extLst>
            </c:dLbl>
            <c:dLbl>
              <c:idx val="9"/>
              <c:tx>
                <c:strRef>
                  <c:f>Daten_Diagramme!$D$23</c:f>
                  <c:strCache>
                    <c:ptCount val="1"/>
                    <c:pt idx="0">
                      <c:v>2.3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{9ED36A66-D7B7-448D-8F8A-B41FB77C0AFC}</c15:txfldGUID>
                      <c15:f>Daten_Diagramme!$D$23</c15:f>
                      <c15:dlblFieldTableCache>
                        <c:ptCount val="1"/>
                        <c:pt idx="0">
                          <c:v>2.3</c:v>
                        </c:pt>
                      </c15:dlblFieldTableCache>
                    </c15:dlblFTEntry>
                  </c15:dlblFieldTable>
                  <c15:showDataLabelsRange val="0"/>
                </c:ext>
                <c:ext xmlns:c16="http://schemas.microsoft.com/office/drawing/2014/chart" uri="{C3380CC4-5D6E-409C-BE32-E72D297353CC}">
                  <c16:uniqueId val="{00000009-17D5-4C9F-9F1E-5EA5C95FA738}"/>
                </c:ext>
              </c:extLst>
            </c:dLbl>
            <c:dLbl>
              <c:idx val="10"/>
              <c:tx>
                <c:strRef>
                  <c:f>Daten_Diagramme!$D$24</c:f>
                  <c:strCache>
                    <c:ptCount val="1"/>
                    <c:pt idx="0">
                      <c:v>-0.9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{2AF8364D-D6FE-4705-93B8-7FC2B47BEAC9}</c15:txfldGUID>
                      <c15:f>Daten_Diagramme!$D$24</c15:f>
                      <c15:dlblFieldTableCache>
                        <c:ptCount val="1"/>
                        <c:pt idx="0">
                          <c:v>-0.9</c:v>
                        </c:pt>
                      </c15:dlblFieldTableCache>
                    </c15:dlblFTEntry>
                  </c15:dlblFieldTable>
                  <c15:showDataLabelsRange val="0"/>
                </c:ext>
                <c:ext xmlns:c16="http://schemas.microsoft.com/office/drawing/2014/chart" uri="{C3380CC4-5D6E-409C-BE32-E72D297353CC}">
                  <c16:uniqueId val="{0000000A-17D5-4C9F-9F1E-5EA5C95FA738}"/>
                </c:ext>
              </c:extLst>
            </c:dLbl>
            <c:dLbl>
              <c:idx val="11"/>
              <c:tx>
                <c:strRef>
                  <c:f>Daten_Diagramme!$D$25</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{FDAC3F92-62FC-4FA6-93B9-6AA8B8731D73}</c15:txfldGUID>
                      <c15:f>Daten_Diagramme!$D$25</c15:f>
                      <c15:dlblFieldTableCache>
                        <c:ptCount val="1"/>
                        <c:pt idx="0">
                          <c:v>0.8</c:v>
                        </c:pt>
                      </c15:dlblFieldTableCache>
                    </c15:dlblFTEntry>
                  </c15:dlblFieldTable>
                  <c15:showDataLabelsRange val="0"/>
                </c:ext>
                <c:ext xmlns:c16="http://schemas.microsoft.com/office/drawing/2014/chart" uri="{C3380CC4-5D6E-409C-BE32-E72D297353CC}">
                  <c16:uniqueId val="{0000000B-17D5-4C9F-9F1E-5EA5C95FA738}"/>
                </c:ext>
              </c:extLst>
            </c:dLbl>
            <c:dLbl>
              <c:idx val="12"/>
              <c:tx>
                <c:strRef>
                  <c:f>Daten_Diagramme!$D$26</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{BC4A17E2-A796-43F9-A8D3-8D52B101B63D}</c15:txfldGUID>
                      <c15:f>Daten_Diagramme!$D$26</c15:f>
                      <c15:dlblFieldTableCache>
                        <c:ptCount val="1"/>
                        <c:pt idx="0">
                          <c:v>-0.4</c:v>
                        </c:pt>
                      </c15:dlblFieldTableCache>
                    </c15:dlblFTEntry>
                  </c15:dlblFieldTable>
                  <c15:showDataLabelsRange val="0"/>
                </c:ext>
                <c:ext xmlns:c16="http://schemas.microsoft.com/office/drawing/2014/chart" uri="{C3380CC4-5D6E-409C-BE32-E72D297353CC}">
                  <c16:uniqueId val="{0000000C-17D5-4C9F-9F1E-5EA5C95FA738}"/>
                </c:ext>
              </c:extLst>
            </c:dLbl>
            <c:dLbl>
              <c:idx val="13"/>
              <c:tx>
                <c:strRef>
                  <c:f>Daten_Diagramme!$D$27</c:f>
                  <c:strCache>
                    <c:ptCount val="1"/>
                    <c:pt idx="0">
                      <c:v>4.3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{F34709C8-D00B-40E0-B174-ADBE3D51EB31}</c15:txfldGUID>
                      <c15:f>Daten_Diagramme!$D$27</c15:f>
                      <c15:dlblFieldTableCache>
                        <c:ptCount val="1"/>
                        <c:pt idx="0">
                          <c:v>4.3</c:v>
                        </c:pt>
                      </c15:dlblFieldTableCache>
                    </c15:dlblFTEntry>
                  </c15:dlblFieldTable>
                  <c15:showDataLabelsRange val="0"/>
                </c:ext>
                <c:ext xmlns:c16="http://schemas.microsoft.com/office/drawing/2014/chart" uri="{C3380CC4-5D6E-409C-BE32-E72D297353CC}">
                  <c16:uniqueId val="{0000000D-17D5-4C9F-9F1E-5EA5C95FA738}"/>
                </c:ext>
              </c:extLst>
            </c:dLbl>
            <c:dLbl>
              <c:idx val="14"/>
              <c:tx>
                <c:strRef>
                  <c:f>Daten_Diagramme!$D$28</c:f>
                  <c:strCache>
                    <c:ptCount val="1"/>
                    <c:pt idx="0">
                      <c:v>-3.3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{48D9C600-5D3B-4E15-8C54-2ED46A27BB88}</c15:txfldGUID>
                      <c15:f>Daten_Diagramme!$D$28</c15:f>
                      <c15:dlblFieldTableCache>
                        <c:ptCount val="1"/>
                        <c:pt idx="0">
                          <c:v>-3.3</c:v>
                        </c:pt>
                      </c15:dlblFieldTableCache>
                    </c15:dlblFTEntry>
                  </c15:dlblFieldTable>
                  <c15:showDataLabelsRange val="0"/>
                </c:ext>
                <c:ext xmlns:c16="http://schemas.microsoft.com/office/drawing/2014/chart" uri="{C3380CC4-5D6E-409C-BE32-E72D297353CC}">
                  <c16:uniqueId val="{0000000E-17D5-4C9F-9F1E-5EA5C95FA738}"/>
                </c:ext>
              </c:extLst>
            </c:dLbl>
            <c:dLbl>
              <c:idx val="15"/>
              <c:tx>
                <c:strRef>
                  <c:f>Daten_Diagramme!$D$29</c:f>
                  <c:strCache>
                    <c:ptCount val="1"/>
                    <c:pt idx="0">
                      <c:v>-22.3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{194F1C7D-67EA-473A-841B-E0F2027B55EB}</c15:txfldGUID>
                      <c15:f>Daten_Diagramme!$D$29</c15:f>
                      <c15:dlblFieldTableCache>
                        <c:ptCount val="1"/>
                        <c:pt idx="0">
                          <c:v>-22.3</c:v>
                        </c:pt>
                      </c15:dlblFieldTableCache>
                    </c15:dlblFTEntry>
                  </c15:dlblFieldTable>
                  <c15:showDataLabelsRange val="0"/>
                </c:ext>
                <c:ext xmlns:c16="http://schemas.microsoft.com/office/drawing/2014/chart" uri="{C3380CC4-5D6E-409C-BE32-E72D297353CC}">
                  <c16:uniqueId val="{0000000F-17D5-4C9F-9F1E-5EA5C95FA738}"/>
                </c:ext>
              </c:extLst>
            </c:dLbl>
            <c:dLbl>
              <c:idx val="16"/>
              <c:tx>
                <c:strRef>
                  <c:f>Daten_Diagramme!$D$30</c:f>
                  <c:strCache>
                    <c:ptCount val="1"/>
                    <c:pt idx="0">
                      <c:v>3.1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{ABDAA154-DBF9-41D1-AA61-E8A8E6FE83D0}</c15:txfldGUID>
                      <c15:f>Daten_Diagramme!$D$30</c15:f>
                      <c15:dlblFieldTableCache>
                        <c:ptCount val="1"/>
                        <c:pt idx="0">
                          <c:v>3.1</c:v>
                        </c:pt>
                      </c15:dlblFieldTableCache>
                    </c15:dlblFTEntry>
                  </c15:dlblFieldTable>
                  <c15:showDataLabelsRange val="0"/>
                </c:ext>
                <c:ext xmlns:c16="http://schemas.microsoft.com/office/drawing/2014/chart" uri="{C3380CC4-5D6E-409C-BE32-E72D297353CC}">
                  <c16:uniqueId val="{00000010-17D5-4C9F-9F1E-5EA5C95FA738}"/>
                </c:ext>
              </c:extLst>
            </c:dLbl>
            <c:dLbl>
              <c:idx val="17"/>
              <c:tx>
                <c:strRef>
                  <c:f>Daten_Diagramme!$D$31</c:f>
                  <c:strCache>
                    <c:ptCount val="1"/>
                    <c:pt idx="0">
                      <c:v>-2.0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{4B28525C-B2ED-4CB0-8FB3-7984A499B60A}</c15:txfldGUID>
                      <c15:f>Daten_Diagramme!$D$31</c15:f>
                      <c15:dlblFieldTableCache>
                        <c:ptCount val="1"/>
                        <c:pt idx="0">
                          <c:v>-2.0</c:v>
                        </c:pt>
                      </c15:dlblFieldTableCache>
                    </c15:dlblFTEntry>
                  </c15:dlblFieldTable>
                  <c15:showDataLabelsRange val="0"/>
                </c:ext>
                <c:ext xmlns:c16="http://schemas.microsoft.com/office/drawing/2014/chart" uri="{C3380CC4-5D6E-409C-BE32-E72D297353CC}">
                  <c16:uniqueId val="{00000011-17D5-4C9F-9F1E-5EA5C95FA738}"/>
                </c:ext>
              </c:extLst>
            </c:dLbl>
            <c:dLbl>
              <c:idx val="18"/>
              <c:tx>
                <c:strRef>
                  <c:f>Daten_Diagramme!$D$32</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{DE4A62E0-A407-4192-8E02-DD4230D2EC51}</c15:txfldGUID>
                      <c15:f>Daten_Diagramme!$D$32</c15:f>
                      <c15:dlblFieldTableCache>
                        <c:ptCount val="1"/>
                        <c:pt idx="0">
                          <c:v>2.7</c:v>
                        </c:pt>
                      </c15:dlblFieldTableCache>
                    </c15:dlblFTEntry>
                  </c15:dlblFieldTable>
                  <c15:showDataLabelsRange val="0"/>
                </c:ext>
                <c:ext xmlns:c16="http://schemas.microsoft.com/office/drawing/2014/chart" uri="{C3380CC4-5D6E-409C-BE32-E72D297353CC}">
                  <c16:uniqueId val="{00000012-17D5-4C9F-9F1E-5EA5C95FA738}"/>
                </c:ext>
              </c:extLst>
            </c:dLbl>
            <c:dLbl>
              <c:idx val="19"/>
              <c:tx>
                <c:strRef>
                  <c:f>Daten_Diagramme!$D$33</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{59C8ACE4-0101-434F-986E-705C9C1752E5}</c15:txfldGUID>
                      <c15:f>Daten_Diagramme!$D$33</c15:f>
                      <c15:dlblFieldTableCache>
                        <c:ptCount val="1"/>
                        <c:pt idx="0">
                          <c:v>2.6</c:v>
                        </c:pt>
                      </c15:dlblFieldTableCache>
                    </c15:dlblFTEntry>
                  </c15:dlblFieldTable>
                  <c15:showDataLabelsRange val="0"/>
                </c:ext>
                <c:ext xmlns:c16="http://schemas.microsoft.com/office/drawing/2014/chart" uri="{C3380CC4-5D6E-409C-BE32-E72D297353CC}">
                  <c16:uniqueId val="{00000013-17D5-4C9F-9F1E-5EA5C95FA738}"/>
                </c:ext>
              </c:extLst>
            </c:dLbl>
            <c:dLbl>
              <c:idx val="20"/>
              <c:tx>
                <c:strRef>
                  <c:f>Daten_Diagramme!$D$34</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{C2C80851-BBA6-45F8-A0BF-D77E603F4134}</c15:txfldGUID>
                      <c15:f>Daten_Diagramme!$D$34</c15:f>
                      <c15:dlblFieldTableCache>
                        <c:ptCount val="1"/>
                        <c:pt idx="0">
                          <c:v>-0.4</c:v>
                        </c:pt>
                      </c15:dlblFieldTableCache>
                    </c15:dlblFTEntry>
                  </c15:dlblFieldTable>
                  <c15:showDataLabelsRange val="0"/>
                </c:ext>
                <c:ext xmlns:c16="http://schemas.microsoft.com/office/drawing/2014/chart" uri="{C3380CC4-5D6E-409C-BE32-E72D297353CC}">
                  <c16:uniqueId val="{00000014-17D5-4C9F-9F1E-5EA5C95FA738}"/>
                </c:ext>
              </c:extLst>
            </c:dLbl>
            <c:dLbl>
              <c:idx val="21"/>
              <c:tx>
                <c:strRef>
                  <c:f>Daten_Diagramme!$D$35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{23812E5F-EC3A-4715-9A43-73EF2163D7EA}</c15:txfldGUID>
                      <c15:f>Daten_Diagramme!$D$35</c15:f>
                      <c15:dlblFieldTableCache>
                        <c:ptCount val="1"/>
                        <c:pt idx="0">
                          <c:v>*</c:v>
                        </c:pt>
                      </c15:dlblFieldTableCache>
                    </c15:dlblFTEntry>
                  </c15:dlblFieldTable>
                  <c15:showDataLabelsRange val="0"/>
                </c:ext>
                <c:ext xmlns:c16="http://schemas.microsoft.com/office/drawing/2014/chart" uri="{C3380CC4-5D6E-409C-BE32-E72D297353CC}">
                  <c16:uniqueId val="{00000015-17D5-4C9F-9F1E-5EA5C95FA738}"/>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{4FC30E86-A606-4518-8FF3-CE3DF59C2699}</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17D5-4C9F-9F1E-5EA5C95FA738}"/>
                </c:ext>
              </c:extLst>
            </c:dLbl>
            <c:dLbl>
              <c:idx val="23"/>
              <c:tx>
                <c:strRef>
                  <c:f>Daten_Diagramme!$D$37</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{389EE6C7-27B3-4D01-9B83-D309C8CF7409}</c15:txfldGUID>
                      <c15:f>Daten_Diagramme!$D$37</c15:f>
                      <c15:dlblFieldTableCache>
                        <c:ptCount val="1"/>
                        <c:pt idx="0">
                          <c:v>-0.2</c:v>
                        </c:pt>
                      </c15:dlblFieldTableCache>
                    </c15:dlblFTEntry>
                  </c15:dlblFieldTable>
                  <c15:showDataLabelsRange val="0"/>
                </c:ext>
                <c:ext xmlns:c16="http://schemas.microsoft.com/office/drawing/2014/chart" uri="{C3380CC4-5D6E-409C-BE32-E72D297353CC}">
                  <c16:uniqueId val="{00000017-17D5-4C9F-9F1E-5EA5C95FA738}"/>
                </c:ext>
              </c:extLst>
            </c:dLbl>
            <c:dLbl>
              <c:idx val="24"/>
              <c:layout>
                <c:manualLayout>
                  <c:x val="4.7769028871392123E-3"/>
                  <c:y val="-4.6876052205785108E-5"/>
                </c:manualLayout>
              </c:layout>
              <c:tx>
                <c:strRef>
                  <c:f>Daten_Diagramme!$D$38</c:f>
                  <c:strCache>
                    <c:ptCount val="1"/>
                    <c:pt idx="0">
                      <c:v>0.9</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{F4375F9F-B134-4C65-9B7A-E52EF0116CC2}</c15:txfldGUID>
                      <c15:f>Daten_Diagramme!$D$38</c15:f>
                      <c15:dlblFieldTableCache>
                        <c:ptCount val="1"/>
                        <c:pt idx="0">
                          <c:v>0.9</c:v>
                        </c:pt>
                      </c15:dlblFieldTableCache>
                    </c15:dlblFTEntry>
                  </c15:dlblFieldTable>
                  <c15:showDataLabelsRange val="0"/>
                </c:ext>
                <c:ext xmlns:c16="http://schemas.microsoft.com/office/drawing/2014/chart" uri="{C3380CC4-5D6E-409C-BE32-E72D297353CC}">
                  <c16:uniqueId val="{00000018-17D5-4C9F-9F1E-5EA5C95FA738}"/>
                </c:ext>
              </c:extLst>
            </c:dLbl>
            <c:dLbl>
              <c:idx val="25"/>
              <c:tx>
                <c:strRef>
                  <c:f>Daten_Diagramme!$D$39</c:f>
                  <c:strCache>
                    <c:ptCount val="1"/>
                    <c:pt idx="0">
                      <c:v>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{EB2F8569-735A-4BD6-AD22-6C250597E5F8}</c15:txfldGUID>
                      <c15:f>Daten_Diagramme!$D$39</c15:f>
                      <c15:dlblFieldTableCache>
                        <c:ptCount val="1"/>
                        <c:pt idx="0">
                          <c:v>0.1</c:v>
                        </c:pt>
                      </c15:dlblFieldTableCache>
                    </c15:dlblFTEntry>
                  </c15:dlblFieldTable>
                  <c15:showDataLabelsRange val="0"/>
                </c:ext>
                <c:ext xmlns:c16="http://schemas.microsoft.com/office/drawing/2014/chart" uri="{C3380CC4-5D6E-409C-BE32-E72D297353CC}">
                  <c16:uniqueId val="{00000019-17D5-4C9F-9F1E-5EA5C95FA738}"/>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{9FDA243D-E0CF-4F70-A430-46560E2912B9}</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17D5-4C9F-9F1E-5EA5C95FA738}"/>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{897BC78D-C0C0-4E88-910A-3AA125B09AAF}</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17D5-4C9F-9F1E-5EA5C95FA738}"/>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{F5B89DAA-D662-47CE-A6A4-7A2A06B93989}</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17D5-4C9F-9F1E-5EA5C95FA738}"/>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{29E7C5E6-17DC-42F4-99E7-BE1BEF4B7DA3}</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17D5-4C9F-9F1E-5EA5C95FA738}"/>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{360671B9-616A-4F51-9309-6DC4B79C110F}</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17D5-4C9F-9F1E-5EA5C95FA738}"/>
                </c:ext>
              </c:extLst>
            </c:dLbl>
            <c:dLbl>
              <c:idx val="31"/>
              <c:tx>
                <c:strRef>
                  <c:f>Daten_Diagramme!$D$45</c:f>
                  <c:strCache>
                    <c:ptCount val="1"/>
                    <c:pt idx="0">
                      <c:v>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{B4530302-9D87-4C9E-8149-60C139F08BCD}</c15:txfldGUID>
                      <c15:f>Daten_Diagramme!$D$45</c15:f>
                      <c15:dlblFieldTableCache>
                        <c:ptCount val="1"/>
                        <c:pt idx="0">
                          <c:v>0.1</c:v>
                        </c:pt>
                      </c15:dlblFieldTableCache>
                    </c15:dlblFTEntry>
                  </c15:dlblFieldTable>
                  <c15:showDataLabelsRange val="0"/>
                </c:ext>
                <c:ext xmlns:c16="http://schemas.microsoft.com/office/drawing/2014/chart" uri="{C3380CC4-5D6E-409C-BE32-E72D297353CC}">
                  <c16:uniqueId val="{0000001F-17D5-4C9F-9F1E-5EA5C95FA738}"/>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0.2041524894104576</c:v>
                </c:pt>
                <c:pt idx="1">
                  <c:v>-0.18984337921214997</c:v>
                </c:pt>
                <c:pt idx="2">
                  <c:v>3.5856573705179282</c:v>
                </c:pt>
                <c:pt idx="3">
                  <c:v>1.273074474856779</c:v>
                </c:pt>
                <c:pt idx="4">
                  <c:v>-1.4105058365758756</c:v>
                </c:pt>
                <c:pt idx="5">
                  <c:v>4.4196428571428568</c:v>
                </c:pt>
                <c:pt idx="6">
                  <c:v>-2.3980815347721824</c:v>
                </c:pt>
                <c:pt idx="7">
                  <c:v>1.5807777426493835E-2</c:v>
                </c:pt>
                <c:pt idx="8">
                  <c:v>-1.4568363027857072</c:v>
                </c:pt>
                <c:pt idx="9">
                  <c:v>2.3487962419260131</c:v>
                </c:pt>
                <c:pt idx="10">
                  <c:v>-0.88507093583235719</c:v>
                </c:pt>
                <c:pt idx="11">
                  <c:v>0.78125</c:v>
                </c:pt>
                <c:pt idx="12">
                  <c:v>-0.42735042735042733</c:v>
                </c:pt>
                <c:pt idx="13">
                  <c:v>4.2732166890982501</c:v>
                </c:pt>
                <c:pt idx="14">
                  <c:v>-3.2961821199905148</c:v>
                </c:pt>
                <c:pt idx="15">
                  <c:v>-22.259414225941423</c:v>
                </c:pt>
                <c:pt idx="16">
                  <c:v>3.119584055459272</c:v>
                </c:pt>
                <c:pt idx="17">
                  <c:v>-2.0071487489689304</c:v>
                </c:pt>
                <c:pt idx="18">
                  <c:v>2.7134243097429387</c:v>
                </c:pt>
                <c:pt idx="19">
                  <c:v>2.5573424729765359</c:v>
                </c:pt>
                <c:pt idx="20">
                  <c:v>-0.40439052570768341</c:v>
                </c:pt>
                <c:pt idx="21">
                  <c:v>0</c:v>
                </c:pt>
                <c:pt idx="23">
                  <c:v>-0.18984337921214997</c:v>
                </c:pt>
                <c:pt idx="24">
                  <c:v>0.86220920774361476</c:v>
                </c:pt>
                <c:pt idx="25">
                  <c:v>7.8120931201499919E-2</c:v>
                </c:pt>
              </c:numCache>
            </c:numRef>
          </c:val>
          <c:extLst>
            <c:ext xmlns:c16="http://schemas.microsoft.com/office/drawing/2014/chart" uri="{C3380CC4-5D6E-409C-BE32-E72D297353CC}">
              <c16:uniqueId val="{00000020-17D5-4C9F-9F1E-5EA5C95FA738}"/>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{E3E51F04-44FE-492F-8F05-36E5058F87EE}</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17D5-4C9F-9F1E-5EA5C95FA738}"/>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{6922406B-E7C3-40C4-A624-530413B2523B}</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17D5-4C9F-9F1E-5EA5C95FA738}"/>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{3CE55996-E376-46E7-A756-64646FE6C96B}</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17D5-4C9F-9F1E-5EA5C95FA738}"/>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{6B4998EE-77AC-4FA3-9564-9A6C609B8128}</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17D5-4C9F-9F1E-5EA5C95FA738}"/>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{91CDFC2E-1316-4562-A05E-445A7898E5DC}</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17D5-4C9F-9F1E-5EA5C95FA738}"/>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{5112E96C-6B28-4E5B-98FE-0EA98585F582}</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17D5-4C9F-9F1E-5EA5C95FA738}"/>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{3A41178E-299F-4036-9D0E-2326987E5713}</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17D5-4C9F-9F1E-5EA5C95FA738}"/>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{40B1368E-8292-410C-811A-00AA72818C24}</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17D5-4C9F-9F1E-5EA5C95FA738}"/>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{E21727DA-7F70-49C4-822B-2AFF2EB1C2AC}</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17D5-4C9F-9F1E-5EA5C95FA738}"/>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{176AF5B8-F1B7-4F85-AA80-5F2F57F8C5DB}</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17D5-4C9F-9F1E-5EA5C95FA738}"/>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{59434D82-E774-43EC-95DE-74A0155F74C5}</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17D5-4C9F-9F1E-5EA5C95FA738}"/>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{8E009A75-8A75-487C-AA4B-F3BBD8A1578A}</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17D5-4C9F-9F1E-5EA5C95FA738}"/>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{61D762EB-D918-46E5-9E5A-326D6E863041}</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17D5-4C9F-9F1E-5EA5C95FA738}"/>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{C7585E7C-F85D-41FF-B0A4-1166D7CBD53E}</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17D5-4C9F-9F1E-5EA5C95FA738}"/>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{024C05F2-F066-41A4-912A-CD767340A189}</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17D5-4C9F-9F1E-5EA5C95FA738}"/>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{624C3D7C-D63A-4DB0-9386-40CD39F98A7C}</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17D5-4C9F-9F1E-5EA5C95FA738}"/>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{6F39318D-E7B0-44AA-A315-A92ED1B42B74}</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17D5-4C9F-9F1E-5EA5C95FA738}"/>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{3D3A0509-78AD-412D-9B4C-BB9B2EB36543}</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17D5-4C9F-9F1E-5EA5C95FA738}"/>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{894A1585-161E-44B5-928B-96DBDE01218B}</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17D5-4C9F-9F1E-5EA5C95FA738}"/>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{987CF291-C0BA-41E1-9DE8-E71CA849E532}</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17D5-4C9F-9F1E-5EA5C95FA738}"/>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{B366AE91-E1BD-41B3-B1CB-B8DB6595A8D1}</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17D5-4C9F-9F1E-5EA5C95FA738}"/>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{62DA06D7-0A8C-4EFA-89B9-E34E864ACF22}</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17D5-4C9F-9F1E-5EA5C95FA738}"/>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{EF48FF90-C52D-41F2-BFB1-BC23A21DAC53}</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17D5-4C9F-9F1E-5EA5C95FA738}"/>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{D2D831CB-EB3A-4E50-B65A-A0EE2FFE6FCD}</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17D5-4C9F-9F1E-5EA5C95FA738}"/>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{EC6D9AFF-DDDE-4471-A5AB-0EFD835C1821}</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17D5-4C9F-9F1E-5EA5C95FA738}"/>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{D637F715-0B20-4266-8E9F-3B120FBE7E58}</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17D5-4C9F-9F1E-5EA5C95FA738}"/>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{B92F741F-7FC8-4D0A-A8F6-239B168F9828}</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17D5-4C9F-9F1E-5EA5C95FA738}"/>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{00ADF42D-2E92-4A4A-8EB4-C372EE1B82A7}</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17D5-4C9F-9F1E-5EA5C95FA738}"/>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{DB9B9983-9DF4-416B-A83C-ED71DC77C47F}</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17D5-4C9F-9F1E-5EA5C95FA738}"/>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{34085201-AACE-4945-947E-F08D1022CE99}</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17D5-4C9F-9F1E-5EA5C95FA738}"/>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{0F97621A-40DC-4CFE-9918-59F5A94B72E6}</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17D5-4C9F-9F1E-5EA5C95FA738}"/>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{4D7F03A8-BFE1-4AF0-9A4F-59255D9F48E4}</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17D5-4C9F-9F1E-5EA5C95FA738}"/>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-0.75</c:v>
                </c:pt>
                <c:pt idx="22">
                  <c:v>0</c:v>
                </c:pt>
                <c:pt idx="23">
                  <c:v>0</c:v>
                </c:pt>
                <c:pt idx="24">
                  <c:v>0</c:v>
                </c:pt>
                <c:pt idx="25">
                  <c:v>0</c:v>
                </c:pt>
              </c:numCache>
            </c:numRef>
          </c:val>
          <c:extLst>
            <c:ext xmlns:c16="http://schemas.microsoft.com/office/drawing/2014/chart" uri="{C3380CC4-5D6E-409C-BE32-E72D297353CC}">
              <c16:uniqueId val="{00000041-17D5-4C9F-9F1E-5EA5C95FA738}"/>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45</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222</c:v>
                </c:pt>
                <c:pt idx="22">
                  <c:v>#N/A</c:v>
                </c:pt>
                <c:pt idx="23">
                  <c:v>#N/A</c:v>
                </c:pt>
                <c:pt idx="24">
                  <c:v>#N/A</c:v>
                </c:pt>
                <c:pt idx="25">
                  <c:v>#N/A</c:v>
                </c:pt>
              </c:numCache>
            </c:numRef>
          </c:yVal>
          <c:smooth val="0"/>
          <c:extLst>
            <c:ext xmlns:c16="http://schemas.microsoft.com/office/drawing/2014/chart" uri="{C3380CC4-5D6E-409C-BE32-E72D297353CC}">
              <c16:uniqueId val="{00000042-17D5-4C9F-9F1E-5EA5C95FA738}"/>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-3.1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{606C368D-47C7-4A83-B8A0-19BA1883D080}</c15:txfldGUID>
                      <c15:f>Daten_Diagramme!$E$14</c15:f>
                      <c15:dlblFieldTableCache>
                        <c:ptCount val="1"/>
                        <c:pt idx="0">
                          <c:v>-3.1</c:v>
                        </c:pt>
                      </c15:dlblFieldTableCache>
                    </c15:dlblFTEntry>
                  </c15:dlblFieldTable>
                  <c15:showDataLabelsRange val="0"/>
                </c:ext>
                <c:ext xmlns:c16="http://schemas.microsoft.com/office/drawing/2014/chart" uri="{C3380CC4-5D6E-409C-BE32-E72D297353CC}">
                  <c16:uniqueId val="{00000000-8046-45AF-806D-BAD9B88C299B}"/>
                </c:ext>
              </c:extLst>
            </c:dLbl>
            <c:dLbl>
              <c:idx val="1"/>
              <c:tx>
                <c:strRef>
                  <c:f>Daten_Diagramme!$E$15</c:f>
                  <c:strCache>
                    <c:ptCount val="1"/>
                    <c:pt idx="0">
                      <c:v>5.2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{5EA7D632-4710-4C27-BB7C-FB0C1858E6B9}</c15:txfldGUID>
                      <c15:f>Daten_Diagramme!$E$15</c15:f>
                      <c15:dlblFieldTableCache>
                        <c:ptCount val="1"/>
                        <c:pt idx="0">
                          <c:v>5.2</c:v>
                        </c:pt>
                      </c15:dlblFieldTableCache>
                    </c15:dlblFTEntry>
                  </c15:dlblFieldTable>
                  <c15:showDataLabelsRange val="0"/>
                </c:ext>
                <c:ext xmlns:c16="http://schemas.microsoft.com/office/drawing/2014/chart" uri="{C3380CC4-5D6E-409C-BE32-E72D297353CC}">
                  <c16:uniqueId val="{00000001-8046-45AF-806D-BAD9B88C299B}"/>
                </c:ext>
              </c:extLst>
            </c:dLbl>
            <c:dLbl>
              <c:idx val="2"/>
              <c:tx>
                <c:strRef>
                  <c:f>Daten_Diagramme!$E$16</c:f>
                  <c:strCache>
                    <c:ptCount val="1"/>
                    <c:pt idx="0">
                      <c:v>-9.2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{0A92162C-CD7D-43BA-A7D5-674E1717514F}</c15:txfldGUID>
                      <c15:f>Daten_Diagramme!$E$16</c15:f>
                      <c15:dlblFieldTableCache>
                        <c:ptCount val="1"/>
                        <c:pt idx="0">
                          <c:v>-9.2</c:v>
                        </c:pt>
                      </c15:dlblFieldTableCache>
                    </c15:dlblFTEntry>
                  </c15:dlblFieldTable>
                  <c15:showDataLabelsRange val="0"/>
                </c:ext>
                <c:ext xmlns:c16="http://schemas.microsoft.com/office/drawing/2014/chart" uri="{C3380CC4-5D6E-409C-BE32-E72D297353CC}">
                  <c16:uniqueId val="{00000002-8046-45AF-806D-BAD9B88C299B}"/>
                </c:ext>
              </c:extLst>
            </c:dLbl>
            <c:dLbl>
              <c:idx val="3"/>
              <c:tx>
                <c:strRef>
                  <c:f>Daten_Diagramme!$E$17</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{7F06D94F-1D99-4A01-9AD6-56315B4C3336}</c15:txfldGUID>
                      <c15:f>Daten_Diagramme!$E$17</c15:f>
                      <c15:dlblFieldTableCache>
                        <c:ptCount val="1"/>
                        <c:pt idx="0">
                          <c:v>-2.4</c:v>
                        </c:pt>
                      </c15:dlblFieldTableCache>
                    </c15:dlblFTEntry>
                  </c15:dlblFieldTable>
                  <c15:showDataLabelsRange val="0"/>
                </c:ext>
                <c:ext xmlns:c16="http://schemas.microsoft.com/office/drawing/2014/chart" uri="{C3380CC4-5D6E-409C-BE32-E72D297353CC}">
                  <c16:uniqueId val="{00000003-8046-45AF-806D-BAD9B88C299B}"/>
                </c:ext>
              </c:extLst>
            </c:dLbl>
            <c:dLbl>
              <c:idx val="4"/>
              <c:tx>
                <c:strRef>
                  <c:f>Daten_Diagramme!$E$18</c:f>
                  <c:strCache>
                    <c:ptCount val="1"/>
                    <c:pt idx="0">
                      <c:v>-5.3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{B9925315-8DF4-4DC1-A192-269485B2DCAE}</c15:txfldGUID>
                      <c15:f>Daten_Diagramme!$E$18</c15:f>
                      <c15:dlblFieldTableCache>
                        <c:ptCount val="1"/>
                        <c:pt idx="0">
                          <c:v>-5.3</c:v>
                        </c:pt>
                      </c15:dlblFieldTableCache>
                    </c15:dlblFTEntry>
                  </c15:dlblFieldTable>
                  <c15:showDataLabelsRange val="0"/>
                </c:ext>
                <c:ext xmlns:c16="http://schemas.microsoft.com/office/drawing/2014/chart" uri="{C3380CC4-5D6E-409C-BE32-E72D297353CC}">
                  <c16:uniqueId val="{00000004-8046-45AF-806D-BAD9B88C299B}"/>
                </c:ext>
              </c:extLst>
            </c:dLbl>
            <c:dLbl>
              <c:idx val="5"/>
              <c:tx>
                <c:strRef>
                  <c:f>Daten_Diagramme!$E$19</c:f>
                  <c:strCache>
                    <c:ptCount val="1"/>
                    <c:pt idx="0">
                      <c:v>-1.6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{8C351586-6B1B-4C68-8FCC-C1DE02EB3C7C}</c15:txfldGUID>
                      <c15:f>Daten_Diagramme!$E$19</c15:f>
                      <c15:dlblFieldTableCache>
                        <c:ptCount val="1"/>
                        <c:pt idx="0">
                          <c:v>-1.6</c:v>
                        </c:pt>
                      </c15:dlblFieldTableCache>
                    </c15:dlblFTEntry>
                  </c15:dlblFieldTable>
                  <c15:showDataLabelsRange val="0"/>
                </c:ext>
                <c:ext xmlns:c16="http://schemas.microsoft.com/office/drawing/2014/chart" uri="{C3380CC4-5D6E-409C-BE32-E72D297353CC}">
                  <c16:uniqueId val="{00000005-8046-45AF-806D-BAD9B88C299B}"/>
                </c:ext>
              </c:extLst>
            </c:dLbl>
            <c:dLbl>
              <c:idx val="6"/>
              <c:tx>
                <c:strRef>
                  <c:f>Daten_Diagramme!$E$20</c:f>
                  <c:strCache>
                    <c:ptCount val="1"/>
                    <c:pt idx="0">
                      <c:v>8.6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{ADB8D0CB-CC36-47B1-B86E-6E2DA318C0D2}</c15:txfldGUID>
                      <c15:f>Daten_Diagramme!$E$20</c15:f>
                      <c15:dlblFieldTableCache>
                        <c:ptCount val="1"/>
                        <c:pt idx="0">
                          <c:v>8.6</c:v>
                        </c:pt>
                      </c15:dlblFieldTableCache>
                    </c15:dlblFTEntry>
                  </c15:dlblFieldTable>
                  <c15:showDataLabelsRange val="0"/>
                </c:ext>
                <c:ext xmlns:c16="http://schemas.microsoft.com/office/drawing/2014/chart" uri="{C3380CC4-5D6E-409C-BE32-E72D297353CC}">
                  <c16:uniqueId val="{00000006-8046-45AF-806D-BAD9B88C299B}"/>
                </c:ext>
              </c:extLst>
            </c:dLbl>
            <c:dLbl>
              <c:idx val="7"/>
              <c:tx>
                <c:strRef>
                  <c:f>Daten_Diagramme!$E$21</c:f>
                  <c:strCache>
                    <c:ptCount val="1"/>
                    <c:pt idx="0">
                      <c:v>-4.8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{56C5383F-91F5-45C8-8DA6-085BC36273B2}</c15:txfldGUID>
                      <c15:f>Daten_Diagramme!$E$21</c15:f>
                      <c15:dlblFieldTableCache>
                        <c:ptCount val="1"/>
                        <c:pt idx="0">
                          <c:v>-4.8</c:v>
                        </c:pt>
                      </c15:dlblFieldTableCache>
                    </c15:dlblFTEntry>
                  </c15:dlblFieldTable>
                  <c15:showDataLabelsRange val="0"/>
                </c:ext>
                <c:ext xmlns:c16="http://schemas.microsoft.com/office/drawing/2014/chart" uri="{C3380CC4-5D6E-409C-BE32-E72D297353CC}">
                  <c16:uniqueId val="{00000007-8046-45AF-806D-BAD9B88C299B}"/>
                </c:ext>
              </c:extLst>
            </c:dLbl>
            <c:dLbl>
              <c:idx val="8"/>
              <c:tx>
                <c:strRef>
                  <c:f>Daten_Diagramme!$E$22</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{4574388B-929F-4FF5-AEB3-6EDE18B2CE4F}</c15:txfldGUID>
                      <c15:f>Daten_Diagramme!$E$22</c15:f>
                      <c15:dlblFieldTableCache>
                        <c:ptCount val="1"/>
                        <c:pt idx="0">
                          <c:v>-0.4</c:v>
                        </c:pt>
                      </c15:dlblFieldTableCache>
                    </c15:dlblFTEntry>
                  </c15:dlblFieldTable>
                  <c15:showDataLabelsRange val="0"/>
                </c:ext>
                <c:ext xmlns:c16="http://schemas.microsoft.com/office/drawing/2014/chart" uri="{C3380CC4-5D6E-409C-BE32-E72D297353CC}">
                  <c16:uniqueId val="{00000008-8046-45AF-806D-BAD9B88C299B}"/>
                </c:ext>
              </c:extLst>
            </c:dLbl>
            <c:dLbl>
              <c:idx val="9"/>
              <c:tx>
                <c:strRef>
                  <c:f>Daten_Diagramme!$E$23</c:f>
                  <c:strCache>
                    <c:ptCount val="1"/>
                    <c:pt idx="0">
                      <c:v>-5.0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{FEA8CF64-65C5-4650-9C1A-52E036B2B6FD}</c15:txfldGUID>
                      <c15:f>Daten_Diagramme!$E$23</c15:f>
                      <c15:dlblFieldTableCache>
                        <c:ptCount val="1"/>
                        <c:pt idx="0">
                          <c:v>-5.0</c:v>
                        </c:pt>
                      </c15:dlblFieldTableCache>
                    </c15:dlblFTEntry>
                  </c15:dlblFieldTable>
                  <c15:showDataLabelsRange val="0"/>
                </c:ext>
                <c:ext xmlns:c16="http://schemas.microsoft.com/office/drawing/2014/chart" uri="{C3380CC4-5D6E-409C-BE32-E72D297353CC}">
                  <c16:uniqueId val="{00000009-8046-45AF-806D-BAD9B88C299B}"/>
                </c:ext>
              </c:extLst>
            </c:dLbl>
            <c:dLbl>
              <c:idx val="10"/>
              <c:tx>
                <c:strRef>
                  <c:f>Daten_Diagramme!$E$24</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{21F71B50-92A7-4397-BF18-E9193A718283}</c15:txfldGUID>
                      <c15:f>Daten_Diagramme!$E$24</c15:f>
                      <c15:dlblFieldTableCache>
                        <c:ptCount val="1"/>
                        <c:pt idx="0">
                          <c:v>-2.6</c:v>
                        </c:pt>
                      </c15:dlblFieldTableCache>
                    </c15:dlblFTEntry>
                  </c15:dlblFieldTable>
                  <c15:showDataLabelsRange val="0"/>
                </c:ext>
                <c:ext xmlns:c16="http://schemas.microsoft.com/office/drawing/2014/chart" uri="{C3380CC4-5D6E-409C-BE32-E72D297353CC}">
                  <c16:uniqueId val="{0000000A-8046-45AF-806D-BAD9B88C299B}"/>
                </c:ext>
              </c:extLst>
            </c:dLbl>
            <c:dLbl>
              <c:idx val="11"/>
              <c:tx>
                <c:strRef>
                  <c:f>Daten_Diagramme!$E$25</c:f>
                  <c:strCache>
                    <c:ptCount val="1"/>
                    <c:pt idx="0">
                      <c:v>-7.9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{E436B25B-8F25-41E6-A8E3-7ADA8129FA25}</c15:txfldGUID>
                      <c15:f>Daten_Diagramme!$E$25</c15:f>
                      <c15:dlblFieldTableCache>
                        <c:ptCount val="1"/>
                        <c:pt idx="0">
                          <c:v>-7.9</c:v>
                        </c:pt>
                      </c15:dlblFieldTableCache>
                    </c15:dlblFTEntry>
                  </c15:dlblFieldTable>
                  <c15:showDataLabelsRange val="0"/>
                </c:ext>
                <c:ext xmlns:c16="http://schemas.microsoft.com/office/drawing/2014/chart" uri="{C3380CC4-5D6E-409C-BE32-E72D297353CC}">
                  <c16:uniqueId val="{0000000B-8046-45AF-806D-BAD9B88C299B}"/>
                </c:ext>
              </c:extLst>
            </c:dLbl>
            <c:dLbl>
              <c:idx val="12"/>
              <c:tx>
                <c:strRef>
                  <c:f>Daten_Diagramme!$E$26</c:f>
                  <c:strCache>
                    <c:ptCount val="1"/>
                    <c:pt idx="0">
                      <c:v>-10.5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{2B90D871-8A2A-443E-9FC4-52215FCD753A}</c15:txfldGUID>
                      <c15:f>Daten_Diagramme!$E$26</c15:f>
                      <c15:dlblFieldTableCache>
                        <c:ptCount val="1"/>
                        <c:pt idx="0">
                          <c:v>-10.5</c:v>
                        </c:pt>
                      </c15:dlblFieldTableCache>
                    </c15:dlblFTEntry>
                  </c15:dlblFieldTable>
                  <c15:showDataLabelsRange val="0"/>
                </c:ext>
                <c:ext xmlns:c16="http://schemas.microsoft.com/office/drawing/2014/chart" uri="{C3380CC4-5D6E-409C-BE32-E72D297353CC}">
                  <c16:uniqueId val="{0000000C-8046-45AF-806D-BAD9B88C299B}"/>
                </c:ext>
              </c:extLst>
            </c:dLbl>
            <c:dLbl>
              <c:idx val="13"/>
              <c:tx>
                <c:strRef>
                  <c:f>Daten_Diagramme!$E$27</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{85BDD4F1-1732-4176-A6BA-46EADE40E8B1}</c15:txfldGUID>
                      <c15:f>Daten_Diagramme!$E$27</c15:f>
                      <c15:dlblFieldTableCache>
                        <c:ptCount val="1"/>
                        <c:pt idx="0">
                          <c:v>-0.8</c:v>
                        </c:pt>
                      </c15:dlblFieldTableCache>
                    </c15:dlblFTEntry>
                  </c15:dlblFieldTable>
                  <c15:showDataLabelsRange val="0"/>
                </c:ext>
                <c:ext xmlns:c16="http://schemas.microsoft.com/office/drawing/2014/chart" uri="{C3380CC4-5D6E-409C-BE32-E72D297353CC}">
                  <c16:uniqueId val="{0000000D-8046-45AF-806D-BAD9B88C299B}"/>
                </c:ext>
              </c:extLst>
            </c:dLbl>
            <c:dLbl>
              <c:idx val="14"/>
              <c:tx>
                <c:strRef>
                  <c:f>Daten_Diagramme!$E$28</c:f>
                  <c:strCache>
                    <c:ptCount val="1"/>
                    <c:pt idx="0">
                      <c:v>-3.3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{653F5A66-B314-41D2-9DF2-ED72AE9A6547}</c15:txfldGUID>
                      <c15:f>Daten_Diagramme!$E$28</c15:f>
                      <c15:dlblFieldTableCache>
                        <c:ptCount val="1"/>
                        <c:pt idx="0">
                          <c:v>-3.3</c:v>
                        </c:pt>
                      </c15:dlblFieldTableCache>
                    </c15:dlblFTEntry>
                  </c15:dlblFieldTable>
                  <c15:showDataLabelsRange val="0"/>
                </c:ext>
                <c:ext xmlns:c16="http://schemas.microsoft.com/office/drawing/2014/chart" uri="{C3380CC4-5D6E-409C-BE32-E72D297353CC}">
                  <c16:uniqueId val="{0000000E-8046-45AF-806D-BAD9B88C299B}"/>
                </c:ext>
              </c:extLst>
            </c:dLbl>
            <c:dLbl>
              <c:idx val="15"/>
              <c:tx>
                <c:strRef>
                  <c:f>Daten_Diagramme!$E$29</c:f>
                  <c:strCache>
                    <c:ptCount val="1"/>
                    <c:pt idx="0">
                      <c:v>-29.7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{E84888DB-364A-4BC5-A28E-DEBB059DB191}</c15:txfldGUID>
                      <c15:f>Daten_Diagramme!$E$29</c15:f>
                      <c15:dlblFieldTableCache>
                        <c:ptCount val="1"/>
                        <c:pt idx="0">
                          <c:v>-29.7</c:v>
                        </c:pt>
                      </c15:dlblFieldTableCache>
                    </c15:dlblFTEntry>
                  </c15:dlblFieldTable>
                  <c15:showDataLabelsRange val="0"/>
                </c:ext>
                <c:ext xmlns:c16="http://schemas.microsoft.com/office/drawing/2014/chart" uri="{C3380CC4-5D6E-409C-BE32-E72D297353CC}">
                  <c16:uniqueId val="{0000000F-8046-45AF-806D-BAD9B88C299B}"/>
                </c:ext>
              </c:extLst>
            </c:dLbl>
            <c:dLbl>
              <c:idx val="16"/>
              <c:tx>
                <c:strRef>
                  <c:f>Daten_Diagramme!$E$30</c:f>
                  <c:strCache>
                    <c:ptCount val="1"/>
                    <c:pt idx="0">
                      <c:v>-4.1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{C3541112-9156-44C7-A880-E2B687465D6B}</c15:txfldGUID>
                      <c15:f>Daten_Diagramme!$E$30</c15:f>
                      <c15:dlblFieldTableCache>
                        <c:ptCount val="1"/>
                        <c:pt idx="0">
                          <c:v>-4.1</c:v>
                        </c:pt>
                      </c15:dlblFieldTableCache>
                    </c15:dlblFTEntry>
                  </c15:dlblFieldTable>
                  <c15:showDataLabelsRange val="0"/>
                </c:ext>
                <c:ext xmlns:c16="http://schemas.microsoft.com/office/drawing/2014/chart" uri="{C3380CC4-5D6E-409C-BE32-E72D297353CC}">
                  <c16:uniqueId val="{00000010-8046-45AF-806D-BAD9B88C299B}"/>
                </c:ext>
              </c:extLst>
            </c:dLbl>
            <c:dLbl>
              <c:idx val="17"/>
              <c:tx>
                <c:strRef>
                  <c:f>Daten_Diagramme!$E$31</c:f>
                  <c:strCache>
                    <c:ptCount val="1"/>
                    <c:pt idx="0">
                      <c:v>-13.6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{61D25338-F4B3-4C1A-8F41-3CF2B70BB4CB}</c15:txfldGUID>
                      <c15:f>Daten_Diagramme!$E$31</c15:f>
                      <c15:dlblFieldTableCache>
                        <c:ptCount val="1"/>
                        <c:pt idx="0">
                          <c:v>-13.6</c:v>
                        </c:pt>
                      </c15:dlblFieldTableCache>
                    </c15:dlblFTEntry>
                  </c15:dlblFieldTable>
                  <c15:showDataLabelsRange val="0"/>
                </c:ext>
                <c:ext xmlns:c16="http://schemas.microsoft.com/office/drawing/2014/chart" uri="{C3380CC4-5D6E-409C-BE32-E72D297353CC}">
                  <c16:uniqueId val="{00000011-8046-45AF-806D-BAD9B88C299B}"/>
                </c:ext>
              </c:extLst>
            </c:dLbl>
            <c:dLbl>
              <c:idx val="18"/>
              <c:tx>
                <c:strRef>
                  <c:f>Daten_Diagramme!$E$32</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{6600C125-1A23-4424-B1BE-D33E3980F846}</c15:txfldGUID>
                      <c15:f>Daten_Diagramme!$E$32</c15:f>
                      <c15:dlblFieldTableCache>
                        <c:ptCount val="1"/>
                        <c:pt idx="0">
                          <c:v>-2.7</c:v>
                        </c:pt>
                      </c15:dlblFieldTableCache>
                    </c15:dlblFTEntry>
                  </c15:dlblFieldTable>
                  <c15:showDataLabelsRange val="0"/>
                </c:ext>
                <c:ext xmlns:c16="http://schemas.microsoft.com/office/drawing/2014/chart" uri="{C3380CC4-5D6E-409C-BE32-E72D297353CC}">
                  <c16:uniqueId val="{00000012-8046-45AF-806D-BAD9B88C299B}"/>
                </c:ext>
              </c:extLst>
            </c:dLbl>
            <c:dLbl>
              <c:idx val="19"/>
              <c:tx>
                <c:strRef>
                  <c:f>Daten_Diagramme!$E$33</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{5C6C648E-1FCD-4357-9A54-AA75E9BB3921}</c15:txfldGUID>
                      <c15:f>Daten_Diagramme!$E$33</c15:f>
                      <c15:dlblFieldTableCache>
                        <c:ptCount val="1"/>
                        <c:pt idx="0">
                          <c:v>0.8</c:v>
                        </c:pt>
                      </c15:dlblFieldTableCache>
                    </c15:dlblFTEntry>
                  </c15:dlblFieldTable>
                  <c15:showDataLabelsRange val="0"/>
                </c:ext>
                <c:ext xmlns:c16="http://schemas.microsoft.com/office/drawing/2014/chart" uri="{C3380CC4-5D6E-409C-BE32-E72D297353CC}">
                  <c16:uniqueId val="{00000013-8046-45AF-806D-BAD9B88C299B}"/>
                </c:ext>
              </c:extLst>
            </c:dLbl>
            <c:dLbl>
              <c:idx val="20"/>
              <c:tx>
                <c:strRef>
                  <c:f>Daten_Diagramme!$E$34</c:f>
                  <c:strCache>
                    <c:ptCount val="1"/>
                    <c:pt idx="0">
                      <c:v>-6.2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{184F0F68-10ED-4B0D-B22D-5C6D520979CC}</c15:txfldGUID>
                      <c15:f>Daten_Diagramme!$E$34</c15:f>
                      <c15:dlblFieldTableCache>
                        <c:ptCount val="1"/>
                        <c:pt idx="0">
                          <c:v>-6.2</c:v>
                        </c:pt>
                      </c15:dlblFieldTableCache>
                    </c15:dlblFTEntry>
                  </c15:dlblFieldTable>
                  <c15:showDataLabelsRange val="0"/>
                </c:ext>
                <c:ext xmlns:c16="http://schemas.microsoft.com/office/drawing/2014/chart" uri="{C3380CC4-5D6E-409C-BE32-E72D297353CC}">
                  <c16:uniqueId val="{00000014-8046-45AF-806D-BAD9B88C299B}"/>
                </c:ext>
              </c:extLst>
            </c:dLbl>
            <c:dLbl>
              <c:idx val="21"/>
              <c:tx>
                <c:strRef>
                  <c:f>Daten_Diagramme!$E$35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{CF2C43A6-F31B-4B47-BB35-7CCB3E3DF5FD}</c15:txfldGUID>
                      <c15:f>Daten_Diagramme!$E$35</c15:f>
                      <c15:dlblFieldTableCache>
                        <c:ptCount val="1"/>
                        <c:pt idx="0">
                          <c:v>*</c:v>
                        </c:pt>
                      </c15:dlblFieldTableCache>
                    </c15:dlblFTEntry>
                  </c15:dlblFieldTable>
                  <c15:showDataLabelsRange val="0"/>
                </c:ext>
                <c:ext xmlns:c16="http://schemas.microsoft.com/office/drawing/2014/chart" uri="{C3380CC4-5D6E-409C-BE32-E72D297353CC}">
                  <c16:uniqueId val="{00000015-8046-45AF-806D-BAD9B88C299B}"/>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{ECC9987D-AC0C-43C2-B366-C908434169E4}</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8046-45AF-806D-BAD9B88C299B}"/>
                </c:ext>
              </c:extLst>
            </c:dLbl>
            <c:dLbl>
              <c:idx val="23"/>
              <c:tx>
                <c:strRef>
                  <c:f>Daten_Diagramme!$E$37</c:f>
                  <c:strCache>
                    <c:ptCount val="1"/>
                    <c:pt idx="0">
                      <c:v>5.2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{E891BB5D-1613-4198-A07B-D8C066AAEDDF}</c15:txfldGUID>
                      <c15:f>Daten_Diagramme!$E$37</c15:f>
                      <c15:dlblFieldTableCache>
                        <c:ptCount val="1"/>
                        <c:pt idx="0">
                          <c:v>5.2</c:v>
                        </c:pt>
                      </c15:dlblFieldTableCache>
                    </c15:dlblFTEntry>
                  </c15:dlblFieldTable>
                  <c15:showDataLabelsRange val="0"/>
                </c:ext>
                <c:ext xmlns:c16="http://schemas.microsoft.com/office/drawing/2014/chart" uri="{C3380CC4-5D6E-409C-BE32-E72D297353CC}">
                  <c16:uniqueId val="{00000017-8046-45AF-806D-BAD9B88C299B}"/>
                </c:ext>
              </c:extLst>
            </c:dLbl>
            <c:dLbl>
              <c:idx val="24"/>
              <c:tx>
                <c:strRef>
                  <c:f>Daten_Diagramme!$E$38</c:f>
                  <c:strCache>
                    <c:ptCount val="1"/>
                    <c:pt idx="0">
                      <c:v>-4.2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{B712A031-1A97-41EA-AA6A-0FDC0675DAA7}</c15:txfldGUID>
                      <c15:f>Daten_Diagramme!$E$38</c15:f>
                      <c15:dlblFieldTableCache>
                        <c:ptCount val="1"/>
                        <c:pt idx="0">
                          <c:v>-4.2</c:v>
                        </c:pt>
                      </c15:dlblFieldTableCache>
                    </c15:dlblFTEntry>
                  </c15:dlblFieldTable>
                  <c15:showDataLabelsRange val="0"/>
                </c:ext>
                <c:ext xmlns:c16="http://schemas.microsoft.com/office/drawing/2014/chart" uri="{C3380CC4-5D6E-409C-BE32-E72D297353CC}">
                  <c16:uniqueId val="{00000018-8046-45AF-806D-BAD9B88C299B}"/>
                </c:ext>
              </c:extLst>
            </c:dLbl>
            <c:dLbl>
              <c:idx val="25"/>
              <c:tx>
                <c:strRef>
                  <c:f>Daten_Diagramme!$E$39</c:f>
                  <c:strCache>
                    <c:ptCount val="1"/>
                    <c:pt idx="0">
                      <c:v>-3.3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{9CFE60BE-24FC-4F55-981B-3C06AEB73A2D}</c15:txfldGUID>
                      <c15:f>Daten_Diagramme!$E$39</c15:f>
                      <c15:dlblFieldTableCache>
                        <c:ptCount val="1"/>
                        <c:pt idx="0">
                          <c:v>-3.3</c:v>
                        </c:pt>
                      </c15:dlblFieldTableCache>
                    </c15:dlblFTEntry>
                  </c15:dlblFieldTable>
                  <c15:showDataLabelsRange val="0"/>
                </c:ext>
                <c:ext xmlns:c16="http://schemas.microsoft.com/office/drawing/2014/chart" uri="{C3380CC4-5D6E-409C-BE32-E72D297353CC}">
                  <c16:uniqueId val="{00000019-8046-45AF-806D-BAD9B88C299B}"/>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{17D04DC7-DD5D-4CC0-95AD-39BFBDD02C1D}</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8046-45AF-806D-BAD9B88C299B}"/>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{E90B6494-6ECF-42CB-9350-03033EC0B3AA}</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8046-45AF-806D-BAD9B88C299B}"/>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{CC799C71-6E9A-4557-9DAB-3029EEA384B2}</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8046-45AF-806D-BAD9B88C299B}"/>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{0936D51C-2828-42E3-9B94-FA95042FAAE1}</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8046-45AF-806D-BAD9B88C299B}"/>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{E2C5983C-C684-46DD-9142-B9C3074E4C27}</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8046-45AF-806D-BAD9B88C299B}"/>
                </c:ext>
              </c:extLst>
            </c:dLbl>
            <c:dLbl>
              <c:idx val="31"/>
              <c:tx>
                <c:strRef>
                  <c:f>Daten_Diagramme!$E$45</c:f>
                  <c:strCache>
                    <c:ptCount val="1"/>
                    <c:pt idx="0">
                      <c:v>-3.3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{3BBF171D-A746-4E24-AEC1-60DEC1CA7F77}</c15:txfldGUID>
                      <c15:f>Daten_Diagramme!$E$45</c15:f>
                      <c15:dlblFieldTableCache>
                        <c:ptCount val="1"/>
                        <c:pt idx="0">
                          <c:v>-3.3</c:v>
                        </c:pt>
                      </c15:dlblFieldTableCache>
                    </c15:dlblFTEntry>
                  </c15:dlblFieldTable>
                  <c15:showDataLabelsRange val="0"/>
                </c:ext>
                <c:ext xmlns:c16="http://schemas.microsoft.com/office/drawing/2014/chart" uri="{C3380CC4-5D6E-409C-BE32-E72D297353CC}">
                  <c16:uniqueId val="{0000001F-8046-45AF-806D-BAD9B88C299B}"/>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-3.0856936023889241</c:v>
                </c:pt>
                <c:pt idx="1">
                  <c:v>5.1918735891647856</c:v>
                </c:pt>
                <c:pt idx="2">
                  <c:v>-9.2307692307692299</c:v>
                </c:pt>
                <c:pt idx="3">
                  <c:v>-2.4154589371980677</c:v>
                </c:pt>
                <c:pt idx="4">
                  <c:v>-5.2631578947368425</c:v>
                </c:pt>
                <c:pt idx="5">
                  <c:v>-1.5873015873015872</c:v>
                </c:pt>
                <c:pt idx="6">
                  <c:v>8.5714285714285712</c:v>
                </c:pt>
                <c:pt idx="7">
                  <c:v>-4.8</c:v>
                </c:pt>
                <c:pt idx="8">
                  <c:v>-0.43532338308457713</c:v>
                </c:pt>
                <c:pt idx="9">
                  <c:v>-5.0359712230215825</c:v>
                </c:pt>
                <c:pt idx="10">
                  <c:v>-2.5809479117785079</c:v>
                </c:pt>
                <c:pt idx="11">
                  <c:v>-7.8787878787878789</c:v>
                </c:pt>
                <c:pt idx="12">
                  <c:v>-10.465116279069768</c:v>
                </c:pt>
                <c:pt idx="13">
                  <c:v>-0.78023407022106628</c:v>
                </c:pt>
                <c:pt idx="14">
                  <c:v>-3.3065236818588026</c:v>
                </c:pt>
                <c:pt idx="15">
                  <c:v>-29.670329670329672</c:v>
                </c:pt>
                <c:pt idx="16">
                  <c:v>-4.0816326530612246</c:v>
                </c:pt>
                <c:pt idx="17">
                  <c:v>-13.551401869158878</c:v>
                </c:pt>
                <c:pt idx="18">
                  <c:v>-2.6706231454005933</c:v>
                </c:pt>
                <c:pt idx="19">
                  <c:v>0.80321285140562249</c:v>
                </c:pt>
                <c:pt idx="20">
                  <c:v>-6.2003179650238476</c:v>
                </c:pt>
                <c:pt idx="21">
                  <c:v>0</c:v>
                </c:pt>
                <c:pt idx="23">
                  <c:v>5.1918735891647856</c:v>
                </c:pt>
                <c:pt idx="24">
                  <c:v>-4.166666666666667</c:v>
                </c:pt>
                <c:pt idx="25">
                  <c:v>-3.345959595959596</c:v>
                </c:pt>
              </c:numCache>
            </c:numRef>
          </c:val>
          <c:extLst>
            <c:ext xmlns:c16="http://schemas.microsoft.com/office/drawing/2014/chart" uri="{C3380CC4-5D6E-409C-BE32-E72D297353CC}">
              <c16:uniqueId val="{00000020-8046-45AF-806D-BAD9B88C299B}"/>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{6BCA0605-DD01-44CD-9502-4229EC9DA65D}</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8046-45AF-806D-BAD9B88C299B}"/>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{8D0311AC-0ABA-47A5-9972-257D671BA395}</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8046-45AF-806D-BAD9B88C299B}"/>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{607D9F36-9315-46BB-9FD3-028EB796DD28}</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8046-45AF-806D-BAD9B88C299B}"/>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{27C3C3DC-C3E2-4DB6-B39F-B362972473A2}</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8046-45AF-806D-BAD9B88C299B}"/>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{3F4E9032-379C-468F-9586-10A6F675ED5F}</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8046-45AF-806D-BAD9B88C299B}"/>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{AD55325E-52F9-49FB-970B-F14E6695A525}</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8046-45AF-806D-BAD9B88C299B}"/>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{DCAAF8DE-57C5-4A10-BAF8-0437AFE22A27}</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8046-45AF-806D-BAD9B88C299B}"/>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{51E632FA-29F5-418D-84D1-19FCD8F6FD10}</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8046-45AF-806D-BAD9B88C299B}"/>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{E7CBA229-B94D-4A97-B5E5-23DD7E4F234A}</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8046-45AF-806D-BAD9B88C299B}"/>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{CBC21A63-966A-4EB8-804C-E1A97862693F}</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8046-45AF-806D-BAD9B88C299B}"/>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{CA3067E9-8043-4B8A-9470-172CB0F9BC51}</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8046-45AF-806D-BAD9B88C299B}"/>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{58654ABD-34C8-4DCF-86A0-6EC20F5908F5}</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8046-45AF-806D-BAD9B88C299B}"/>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{257F699C-ACD1-4B93-9A91-37E0F3B4FA1B}</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8046-45AF-806D-BAD9B88C299B}"/>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{CBA4B244-965E-48A7-A0CF-EE83AC2E427F}</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8046-45AF-806D-BAD9B88C299B}"/>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{6D0EC3BA-F069-453C-8C09-8137637EE4F4}</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8046-45AF-806D-BAD9B88C299B}"/>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{1CB9F2E6-2188-4F95-AD7C-FCC065EE391C}</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8046-45AF-806D-BAD9B88C299B}"/>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{7AFC516E-AD3C-41C7-A840-7A210C751D42}</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8046-45AF-806D-BAD9B88C299B}"/>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{A560C28D-F3B7-453A-AB20-6D8098E1F07E}</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8046-45AF-806D-BAD9B88C299B}"/>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{0B095888-9522-4B86-BCCF-8818AE26E321}</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8046-45AF-806D-BAD9B88C299B}"/>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{B2563EB8-F566-4A17-A63B-3BF4022054BD}</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8046-45AF-806D-BAD9B88C299B}"/>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{0F715DD9-C135-46CB-8414-2A4F51B35AD3}</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8046-45AF-806D-BAD9B88C299B}"/>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{2B695F2F-D52D-4BA2-B618-277B1D01D42F}</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8046-45AF-806D-BAD9B88C299B}"/>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{DCFF28C4-4BA7-4D89-AB20-8A834BE2B584}</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8046-45AF-806D-BAD9B88C299B}"/>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{B9DCE5F2-8B06-4FF6-8C70-456985BE3D67}</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8046-45AF-806D-BAD9B88C299B}"/>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{42043810-D818-4E17-8D76-43152ADACA0C}</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8046-45AF-806D-BAD9B88C299B}"/>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{72CB4BF1-EB72-4710-B12A-32A15904C2BB}</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8046-45AF-806D-BAD9B88C299B}"/>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{9CBCF430-5400-4372-A9A4-02ABE79713B2}</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8046-45AF-806D-BAD9B88C299B}"/>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{349EACF0-F5FE-431E-BE55-2AB17DBA45F5}</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8046-45AF-806D-BAD9B88C299B}"/>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{86BF7C6B-9927-4C6C-B26E-3274998A6130}</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8046-45AF-806D-BAD9B88C299B}"/>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{CE1B7C26-A1DE-47F0-81DB-C47922C12B36}</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8046-45AF-806D-BAD9B88C299B}"/>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{26F40271-7B63-45FE-9175-08A5951985B1}</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8046-45AF-806D-BAD9B88C299B}"/>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{CE91EC6F-4AB7-4F00-96B5-2CEEC620D738}</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8046-45AF-806D-BAD9B88C299B}"/>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-0.75</c:v>
                </c:pt>
                <c:pt idx="22">
                  <c:v>0</c:v>
                </c:pt>
                <c:pt idx="23">
                  <c:v>0</c:v>
                </c:pt>
                <c:pt idx="24">
                  <c:v>0</c:v>
                </c:pt>
                <c:pt idx="25">
                  <c:v>0</c:v>
                </c:pt>
              </c:numCache>
            </c:numRef>
          </c:val>
          <c:extLst>
            <c:ext xmlns:c16="http://schemas.microsoft.com/office/drawing/2014/chart" uri="{C3380CC4-5D6E-409C-BE32-E72D297353CC}">
              <c16:uniqueId val="{00000041-8046-45AF-806D-BAD9B88C299B}"/>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45</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222</c:v>
                </c:pt>
                <c:pt idx="22">
                  <c:v>#N/A</c:v>
                </c:pt>
                <c:pt idx="23">
                  <c:v>#N/A</c:v>
                </c:pt>
                <c:pt idx="24">
                  <c:v>#N/A</c:v>
                </c:pt>
                <c:pt idx="25">
                  <c:v>#N/A</c:v>
                </c:pt>
              </c:numCache>
            </c:numRef>
          </c:yVal>
          <c:smooth val="0"/>
          <c:extLst>
            <c:ext xmlns:c16="http://schemas.microsoft.com/office/drawing/2014/chart" uri="{C3380CC4-5D6E-409C-BE32-E72D297353CC}">
              <c16:uniqueId val="{00000042-8046-45AF-806D-BAD9B88C299B}"/>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{25F864F2-7C18-4DC2-ACDA-6C85320C55D0}</c15:txfldGUID>
                      <c15:f>Diagramm!$I$46</c15:f>
                      <c15:dlblFieldTableCache>
                        <c:ptCount val="1"/>
                      </c15:dlblFieldTableCache>
                    </c15:dlblFTEntry>
                  </c15:dlblFieldTable>
                  <c15:showDataLabelsRange val="0"/>
                </c:ext>
                <c:ext xmlns:c16="http://schemas.microsoft.com/office/drawing/2014/chart" uri="{C3380CC4-5D6E-409C-BE32-E72D297353CC}">
                  <c16:uniqueId val="{00000000-B086-4EBA-932D-27BFE7A14EAE}"/>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{8BD16A04-0676-4932-813E-E6E7D0A496F5}</c15:txfldGUID>
                      <c15:f>Diagramm!$I$47</c15:f>
                      <c15:dlblFieldTableCache>
                        <c:ptCount val="1"/>
                      </c15:dlblFieldTableCache>
                    </c15:dlblFTEntry>
                  </c15:dlblFieldTable>
                  <c15:showDataLabelsRange val="0"/>
                </c:ext>
                <c:ext xmlns:c16="http://schemas.microsoft.com/office/drawing/2014/chart" uri="{C3380CC4-5D6E-409C-BE32-E72D297353CC}">
                  <c16:uniqueId val="{00000001-B086-4EBA-932D-27BFE7A14EAE}"/>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{5BD83BF3-3223-400F-B019-F39F9AE126F3}</c15:txfldGUID>
                      <c15:f>Diagramm!$I$48</c15:f>
                      <c15:dlblFieldTableCache>
                        <c:ptCount val="1"/>
                      </c15:dlblFieldTableCache>
                    </c15:dlblFTEntry>
                  </c15:dlblFieldTable>
                  <c15:showDataLabelsRange val="0"/>
                </c:ext>
                <c:ext xmlns:c16="http://schemas.microsoft.com/office/drawing/2014/chart" uri="{C3380CC4-5D6E-409C-BE32-E72D297353CC}">
                  <c16:uniqueId val="{00000002-B086-4EBA-932D-27BFE7A14EAE}"/>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{4773FC87-D43C-4B72-B85A-4909E4662533}</c15:txfldGUID>
                      <c15:f>Diagramm!$I$49</c15:f>
                      <c15:dlblFieldTableCache>
                        <c:ptCount val="1"/>
                      </c15:dlblFieldTableCache>
                    </c15:dlblFTEntry>
                  </c15:dlblFieldTable>
                  <c15:showDataLabelsRange val="0"/>
                </c:ext>
                <c:ext xmlns:c16="http://schemas.microsoft.com/office/drawing/2014/chart" uri="{C3380CC4-5D6E-409C-BE32-E72D297353CC}">
                  <c16:uniqueId val="{00000003-B086-4EBA-932D-27BFE7A14EAE}"/>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{CC2AF715-628C-432F-8BC8-A55088E0C8FF}</c15:txfldGUID>
                      <c15:f>Diagramm!$I$50</c15:f>
                      <c15:dlblFieldTableCache>
                        <c:ptCount val="1"/>
                      </c15:dlblFieldTableCache>
                    </c15:dlblFTEntry>
                  </c15:dlblFieldTable>
                  <c15:showDataLabelsRange val="0"/>
                </c:ext>
                <c:ext xmlns:c16="http://schemas.microsoft.com/office/drawing/2014/chart" uri="{C3380CC4-5D6E-409C-BE32-E72D297353CC}">
                  <c16:uniqueId val="{00000004-B086-4EBA-932D-27BFE7A14EAE}"/>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{DA69403D-361E-48BD-A34B-355695FAA143}</c15:txfldGUID>
                      <c15:f>Diagramm!$I$51</c15:f>
                      <c15:dlblFieldTableCache>
                        <c:ptCount val="1"/>
                      </c15:dlblFieldTableCache>
                    </c15:dlblFTEntry>
                  </c15:dlblFieldTable>
                  <c15:showDataLabelsRange val="0"/>
                </c:ext>
                <c:ext xmlns:c16="http://schemas.microsoft.com/office/drawing/2014/chart" uri="{C3380CC4-5D6E-409C-BE32-E72D297353CC}">
                  <c16:uniqueId val="{00000005-B086-4EBA-932D-27BFE7A14EAE}"/>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{5A4C76AE-2AA7-4398-A270-DACB9816FCF2}</c15:txfldGUID>
                      <c15:f>Diagramm!$I$52</c15:f>
                      <c15:dlblFieldTableCache>
                        <c:ptCount val="1"/>
                      </c15:dlblFieldTableCache>
                    </c15:dlblFTEntry>
                  </c15:dlblFieldTable>
                  <c15:showDataLabelsRange val="0"/>
                </c:ext>
                <c:ext xmlns:c16="http://schemas.microsoft.com/office/drawing/2014/chart" uri="{C3380CC4-5D6E-409C-BE32-E72D297353CC}">
                  <c16:uniqueId val="{00000006-B086-4EBA-932D-27BFE7A14EAE}"/>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{E76EA0BA-D88A-476E-9E57-A25A51A7B730}</c15:txfldGUID>
                      <c15:f>Diagramm!$I$53</c15:f>
                      <c15:dlblFieldTableCache>
                        <c:ptCount val="1"/>
                      </c15:dlblFieldTableCache>
                    </c15:dlblFTEntry>
                  </c15:dlblFieldTable>
                  <c15:showDataLabelsRange val="0"/>
                </c:ext>
                <c:ext xmlns:c16="http://schemas.microsoft.com/office/drawing/2014/chart" uri="{C3380CC4-5D6E-409C-BE32-E72D297353CC}">
                  <c16:uniqueId val="{00000007-B086-4EBA-932D-27BFE7A14EAE}"/>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{FD55A138-C082-4B9C-BE71-84DA4899864A}</c15:txfldGUID>
                      <c15:f>Diagramm!$I$54</c15:f>
                      <c15:dlblFieldTableCache>
                        <c:ptCount val="1"/>
                      </c15:dlblFieldTableCache>
                    </c15:dlblFTEntry>
                  </c15:dlblFieldTable>
                  <c15:showDataLabelsRange val="0"/>
                </c:ext>
                <c:ext xmlns:c16="http://schemas.microsoft.com/office/drawing/2014/chart" uri="{C3380CC4-5D6E-409C-BE32-E72D297353CC}">
                  <c16:uniqueId val="{00000008-B086-4EBA-932D-27BFE7A14EAE}"/>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{06068728-2090-4726-9DCF-27F2436E83C4}</c15:txfldGUID>
                      <c15:f>Diagramm!$I$55</c15:f>
                      <c15:dlblFieldTableCache>
                        <c:ptCount val="1"/>
                      </c15:dlblFieldTableCache>
                    </c15:dlblFTEntry>
                  </c15:dlblFieldTable>
                  <c15:showDataLabelsRange val="0"/>
                </c:ext>
                <c:ext xmlns:c16="http://schemas.microsoft.com/office/drawing/2014/chart" uri="{C3380CC4-5D6E-409C-BE32-E72D297353CC}">
                  <c16:uniqueId val="{00000009-B086-4EBA-932D-27BFE7A14EAE}"/>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{57647F27-F98A-4A84-8C2C-41D028514016}</c15:txfldGUID>
                      <c15:f>Diagramm!$I$56</c15:f>
                      <c15:dlblFieldTableCache>
                        <c:ptCount val="1"/>
                      </c15:dlblFieldTableCache>
                    </c15:dlblFTEntry>
                  </c15:dlblFieldTable>
                  <c15:showDataLabelsRange val="0"/>
                </c:ext>
                <c:ext xmlns:c16="http://schemas.microsoft.com/office/drawing/2014/chart" uri="{C3380CC4-5D6E-409C-BE32-E72D297353CC}">
                  <c16:uniqueId val="{0000000A-B086-4EBA-932D-27BFE7A14EAE}"/>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{89B7CDC2-F64C-4605-93E2-08DBDC568FC6}</c15:txfldGUID>
                      <c15:f>Diagramm!$I$57</c15:f>
                      <c15:dlblFieldTableCache>
                        <c:ptCount val="1"/>
                      </c15:dlblFieldTableCache>
                    </c15:dlblFTEntry>
                  </c15:dlblFieldTable>
                  <c15:showDataLabelsRange val="0"/>
                </c:ext>
                <c:ext xmlns:c16="http://schemas.microsoft.com/office/drawing/2014/chart" uri="{C3380CC4-5D6E-409C-BE32-E72D297353CC}">
                  <c16:uniqueId val="{0000000B-B086-4EBA-932D-27BFE7A14EAE}"/>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{76C640C1-4E02-41C5-8B7B-2FB85A026BAF}</c15:txfldGUID>
                      <c15:f>Diagramm!$I$58</c15:f>
                      <c15:dlblFieldTableCache>
                        <c:ptCount val="1"/>
                      </c15:dlblFieldTableCache>
                    </c15:dlblFTEntry>
                  </c15:dlblFieldTable>
                  <c15:showDataLabelsRange val="0"/>
                </c:ext>
                <c:ext xmlns:c16="http://schemas.microsoft.com/office/drawing/2014/chart" uri="{C3380CC4-5D6E-409C-BE32-E72D297353CC}">
                  <c16:uniqueId val="{0000000C-B086-4EBA-932D-27BFE7A14EAE}"/>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{A291882C-EE62-43A3-8B04-B3D314AE3593}</c15:txfldGUID>
                      <c15:f>Diagramm!$I$59</c15:f>
                      <c15:dlblFieldTableCache>
                        <c:ptCount val="1"/>
                      </c15:dlblFieldTableCache>
                    </c15:dlblFTEntry>
                  </c15:dlblFieldTable>
                  <c15:showDataLabelsRange val="0"/>
                </c:ext>
                <c:ext xmlns:c16="http://schemas.microsoft.com/office/drawing/2014/chart" uri="{C3380CC4-5D6E-409C-BE32-E72D297353CC}">
                  <c16:uniqueId val="{0000000D-B086-4EBA-932D-27BFE7A14EAE}"/>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{0EC354D5-A328-4384-9061-1FE6EDE84AAD}</c15:txfldGUID>
                      <c15:f>Diagramm!$I$60</c15:f>
                      <c15:dlblFieldTableCache>
                        <c:ptCount val="1"/>
                      </c15:dlblFieldTableCache>
                    </c15:dlblFTEntry>
                  </c15:dlblFieldTable>
                  <c15:showDataLabelsRange val="0"/>
                </c:ext>
                <c:ext xmlns:c16="http://schemas.microsoft.com/office/drawing/2014/chart" uri="{C3380CC4-5D6E-409C-BE32-E72D297353CC}">
                  <c16:uniqueId val="{0000000E-B086-4EBA-932D-27BFE7A14EAE}"/>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{8B7CE80B-36B1-4737-9E99-8AA93934B867}</c15:txfldGUID>
                      <c15:f>Diagramm!$I$61</c15:f>
                      <c15:dlblFieldTableCache>
                        <c:ptCount val="1"/>
                      </c15:dlblFieldTableCache>
                    </c15:dlblFTEntry>
                  </c15:dlblFieldTable>
                  <c15:showDataLabelsRange val="0"/>
                </c:ext>
                <c:ext xmlns:c16="http://schemas.microsoft.com/office/drawing/2014/chart" uri="{C3380CC4-5D6E-409C-BE32-E72D297353CC}">
                  <c16:uniqueId val="{0000000F-B086-4EBA-932D-27BFE7A14EAE}"/>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{6B62F8D0-6A66-4F2F-9B1E-67DFBC428F48}</c15:txfldGUID>
                      <c15:f>Diagramm!$I$62</c15:f>
                      <c15:dlblFieldTableCache>
                        <c:ptCount val="1"/>
                      </c15:dlblFieldTableCache>
                    </c15:dlblFTEntry>
                  </c15:dlblFieldTable>
                  <c15:showDataLabelsRange val="0"/>
                </c:ext>
                <c:ext xmlns:c16="http://schemas.microsoft.com/office/drawing/2014/chart" uri="{C3380CC4-5D6E-409C-BE32-E72D297353CC}">
                  <c16:uniqueId val="{00000010-B086-4EBA-932D-27BFE7A14EAE}"/>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{B2BE6148-61B9-4238-83DE-8D8A899505D5}</c15:txfldGUID>
                      <c15:f>Diagramm!$I$63</c15:f>
                      <c15:dlblFieldTableCache>
                        <c:ptCount val="1"/>
                      </c15:dlblFieldTableCache>
                    </c15:dlblFTEntry>
                  </c15:dlblFieldTable>
                  <c15:showDataLabelsRange val="0"/>
                </c:ext>
                <c:ext xmlns:c16="http://schemas.microsoft.com/office/drawing/2014/chart" uri="{C3380CC4-5D6E-409C-BE32-E72D297353CC}">
                  <c16:uniqueId val="{00000011-B086-4EBA-932D-27BFE7A14EAE}"/>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{49494AF9-2256-4A33-9724-DD04B6216A0D}</c15:txfldGUID>
                      <c15:f>Diagramm!$I$64</c15:f>
                      <c15:dlblFieldTableCache>
                        <c:ptCount val="1"/>
                      </c15:dlblFieldTableCache>
                    </c15:dlblFTEntry>
                  </c15:dlblFieldTable>
                  <c15:showDataLabelsRange val="0"/>
                </c:ext>
                <c:ext xmlns:c16="http://schemas.microsoft.com/office/drawing/2014/chart" uri="{C3380CC4-5D6E-409C-BE32-E72D297353CC}">
                  <c16:uniqueId val="{00000012-B086-4EBA-932D-27BFE7A14EAE}"/>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{1AB9C2CE-FB84-440F-BE9F-E624E41AC6D7}</c15:txfldGUID>
                      <c15:f>Diagramm!$I$65</c15:f>
                      <c15:dlblFieldTableCache>
                        <c:ptCount val="1"/>
                      </c15:dlblFieldTableCache>
                    </c15:dlblFTEntry>
                  </c15:dlblFieldTable>
                  <c15:showDataLabelsRange val="0"/>
                </c:ext>
                <c:ext xmlns:c16="http://schemas.microsoft.com/office/drawing/2014/chart" uri="{C3380CC4-5D6E-409C-BE32-E72D297353CC}">
                  <c16:uniqueId val="{00000013-B086-4EBA-932D-27BFE7A14EAE}"/>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{853E60D2-C99B-43B4-B691-BC4A6DD19A17}</c15:txfldGUID>
                      <c15:f>Diagramm!$I$66</c15:f>
                      <c15:dlblFieldTableCache>
                        <c:ptCount val="1"/>
                      </c15:dlblFieldTableCache>
                    </c15:dlblFTEntry>
                  </c15:dlblFieldTable>
                  <c15:showDataLabelsRange val="0"/>
                </c:ext>
                <c:ext xmlns:c16="http://schemas.microsoft.com/office/drawing/2014/chart" uri="{C3380CC4-5D6E-409C-BE32-E72D297353CC}">
                  <c16:uniqueId val="{00000014-B086-4EBA-932D-27BFE7A14EAE}"/>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{8182149E-2BA5-4C3B-B423-BAA86637F42C}</c15:txfldGUID>
                      <c15:f>Diagramm!$I$67</c15:f>
                      <c15:dlblFieldTableCache>
                        <c:ptCount val="1"/>
                      </c15:dlblFieldTableCache>
                    </c15:dlblFTEntry>
                  </c15:dlblFieldTable>
                  <c15:showDataLabelsRange val="0"/>
                </c:ext>
                <c:ext xmlns:c16="http://schemas.microsoft.com/office/drawing/2014/chart" uri="{C3380CC4-5D6E-409C-BE32-E72D297353CC}">
                  <c16:uniqueId val="{00000015-B086-4EBA-932D-27BFE7A14EAE}"/>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B086-4EBA-932D-27BFE7A14EAE}"/>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{2E5AF112-79B4-40F3-9515-ECDE9EEF7EF5}</c15:txfldGUID>
                      <c15:f>Diagramm!$K$46</c15:f>
                      <c15:dlblFieldTableCache>
                        <c:ptCount val="1"/>
                      </c15:dlblFieldTableCache>
                    </c15:dlblFTEntry>
                  </c15:dlblFieldTable>
                  <c15:showDataLabelsRange val="0"/>
                </c:ext>
                <c:ext xmlns:c16="http://schemas.microsoft.com/office/drawing/2014/chart" uri="{C3380CC4-5D6E-409C-BE32-E72D297353CC}">
                  <c16:uniqueId val="{00000017-B086-4EBA-932D-27BFE7A14EAE}"/>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{5740A7B7-A377-45F4-BC9D-33DDD649C2E3}</c15:txfldGUID>
                      <c15:f>Diagramm!$K$47</c15:f>
                      <c15:dlblFieldTableCache>
                        <c:ptCount val="1"/>
                      </c15:dlblFieldTableCache>
                    </c15:dlblFTEntry>
                  </c15:dlblFieldTable>
                  <c15:showDataLabelsRange val="0"/>
                </c:ext>
                <c:ext xmlns:c16="http://schemas.microsoft.com/office/drawing/2014/chart" uri="{C3380CC4-5D6E-409C-BE32-E72D297353CC}">
                  <c16:uniqueId val="{00000018-B086-4EBA-932D-27BFE7A14EAE}"/>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{D1A4176C-07CD-4256-BA21-53502E3238B8}</c15:txfldGUID>
                      <c15:f>Diagramm!$K$48</c15:f>
                      <c15:dlblFieldTableCache>
                        <c:ptCount val="1"/>
                      </c15:dlblFieldTableCache>
                    </c15:dlblFTEntry>
                  </c15:dlblFieldTable>
                  <c15:showDataLabelsRange val="0"/>
                </c:ext>
                <c:ext xmlns:c16="http://schemas.microsoft.com/office/drawing/2014/chart" uri="{C3380CC4-5D6E-409C-BE32-E72D297353CC}">
                  <c16:uniqueId val="{00000019-B086-4EBA-932D-27BFE7A14EAE}"/>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{095CC544-58CA-4EBD-B86B-F915151AE3A1}</c15:txfldGUID>
                      <c15:f>Diagramm!$K$49</c15:f>
                      <c15:dlblFieldTableCache>
                        <c:ptCount val="1"/>
                      </c15:dlblFieldTableCache>
                    </c15:dlblFTEntry>
                  </c15:dlblFieldTable>
                  <c15:showDataLabelsRange val="0"/>
                </c:ext>
                <c:ext xmlns:c16="http://schemas.microsoft.com/office/drawing/2014/chart" uri="{C3380CC4-5D6E-409C-BE32-E72D297353CC}">
                  <c16:uniqueId val="{0000001A-B086-4EBA-932D-27BFE7A14EAE}"/>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{6EB99687-8320-4B8A-9768-436497A85C19}</c15:txfldGUID>
                      <c15:f>Diagramm!$K$50</c15:f>
                      <c15:dlblFieldTableCache>
                        <c:ptCount val="1"/>
                      </c15:dlblFieldTableCache>
                    </c15:dlblFTEntry>
                  </c15:dlblFieldTable>
                  <c15:showDataLabelsRange val="0"/>
                </c:ext>
                <c:ext xmlns:c16="http://schemas.microsoft.com/office/drawing/2014/chart" uri="{C3380CC4-5D6E-409C-BE32-E72D297353CC}">
                  <c16:uniqueId val="{0000001B-B086-4EBA-932D-27BFE7A14EAE}"/>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{8C68CEA9-BCE5-4D75-A4F3-B617C16DC3FE}</c15:txfldGUID>
                      <c15:f>Diagramm!$K$51</c15:f>
                      <c15:dlblFieldTableCache>
                        <c:ptCount val="1"/>
                      </c15:dlblFieldTableCache>
                    </c15:dlblFTEntry>
                  </c15:dlblFieldTable>
                  <c15:showDataLabelsRange val="0"/>
                </c:ext>
                <c:ext xmlns:c16="http://schemas.microsoft.com/office/drawing/2014/chart" uri="{C3380CC4-5D6E-409C-BE32-E72D297353CC}">
                  <c16:uniqueId val="{0000001C-B086-4EBA-932D-27BFE7A14EAE}"/>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{276366CA-BD18-4A8D-837F-2A29FD80CCEB}</c15:txfldGUID>
                      <c15:f>Diagramm!$K$52</c15:f>
                      <c15:dlblFieldTableCache>
                        <c:ptCount val="1"/>
                      </c15:dlblFieldTableCache>
                    </c15:dlblFTEntry>
                  </c15:dlblFieldTable>
                  <c15:showDataLabelsRange val="0"/>
                </c:ext>
                <c:ext xmlns:c16="http://schemas.microsoft.com/office/drawing/2014/chart" uri="{C3380CC4-5D6E-409C-BE32-E72D297353CC}">
                  <c16:uniqueId val="{0000001D-B086-4EBA-932D-27BFE7A14EAE}"/>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{303F9766-18E5-4B35-BF3A-83D9F2B4ECC1}</c15:txfldGUID>
                      <c15:f>Diagramm!$K$53</c15:f>
                      <c15:dlblFieldTableCache>
                        <c:ptCount val="1"/>
                      </c15:dlblFieldTableCache>
                    </c15:dlblFTEntry>
                  </c15:dlblFieldTable>
                  <c15:showDataLabelsRange val="0"/>
                </c:ext>
                <c:ext xmlns:c16="http://schemas.microsoft.com/office/drawing/2014/chart" uri="{C3380CC4-5D6E-409C-BE32-E72D297353CC}">
                  <c16:uniqueId val="{0000001E-B086-4EBA-932D-27BFE7A14EAE}"/>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{9860348E-4CB9-4C9F-B3CC-FBC34F4ADBAC}</c15:txfldGUID>
                      <c15:f>Diagramm!$K$54</c15:f>
                      <c15:dlblFieldTableCache>
                        <c:ptCount val="1"/>
                      </c15:dlblFieldTableCache>
                    </c15:dlblFTEntry>
                  </c15:dlblFieldTable>
                  <c15:showDataLabelsRange val="0"/>
                </c:ext>
                <c:ext xmlns:c16="http://schemas.microsoft.com/office/drawing/2014/chart" uri="{C3380CC4-5D6E-409C-BE32-E72D297353CC}">
                  <c16:uniqueId val="{0000001F-B086-4EBA-932D-27BFE7A14EAE}"/>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{52C01AFE-1112-49B3-BDBF-6BE992E84391}</c15:txfldGUID>
                      <c15:f>Diagramm!$K$55</c15:f>
                      <c15:dlblFieldTableCache>
                        <c:ptCount val="1"/>
                      </c15:dlblFieldTableCache>
                    </c15:dlblFTEntry>
                  </c15:dlblFieldTable>
                  <c15:showDataLabelsRange val="0"/>
                </c:ext>
                <c:ext xmlns:c16="http://schemas.microsoft.com/office/drawing/2014/chart" uri="{C3380CC4-5D6E-409C-BE32-E72D297353CC}">
                  <c16:uniqueId val="{00000020-B086-4EBA-932D-27BFE7A14EAE}"/>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{2780CADB-B11E-4659-BF06-4A5529E36B24}</c15:txfldGUID>
                      <c15:f>Diagramm!$K$56</c15:f>
                      <c15:dlblFieldTableCache>
                        <c:ptCount val="1"/>
                      </c15:dlblFieldTableCache>
                    </c15:dlblFTEntry>
                  </c15:dlblFieldTable>
                  <c15:showDataLabelsRange val="0"/>
                </c:ext>
                <c:ext xmlns:c16="http://schemas.microsoft.com/office/drawing/2014/chart" uri="{C3380CC4-5D6E-409C-BE32-E72D297353CC}">
                  <c16:uniqueId val="{00000021-B086-4EBA-932D-27BFE7A14EAE}"/>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{BD2D41BD-FD04-4EF0-BB54-2A4206BB0B0C}</c15:txfldGUID>
                      <c15:f>Diagramm!$K$57</c15:f>
                      <c15:dlblFieldTableCache>
                        <c:ptCount val="1"/>
                      </c15:dlblFieldTableCache>
                    </c15:dlblFTEntry>
                  </c15:dlblFieldTable>
                  <c15:showDataLabelsRange val="0"/>
                </c:ext>
                <c:ext xmlns:c16="http://schemas.microsoft.com/office/drawing/2014/chart" uri="{C3380CC4-5D6E-409C-BE32-E72D297353CC}">
                  <c16:uniqueId val="{00000022-B086-4EBA-932D-27BFE7A14EAE}"/>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{7D79EFA2-7378-4FA6-BD80-2A04BFC5934D}</c15:txfldGUID>
                      <c15:f>Diagramm!$K$58</c15:f>
                      <c15:dlblFieldTableCache>
                        <c:ptCount val="1"/>
                      </c15:dlblFieldTableCache>
                    </c15:dlblFTEntry>
                  </c15:dlblFieldTable>
                  <c15:showDataLabelsRange val="0"/>
                </c:ext>
                <c:ext xmlns:c16="http://schemas.microsoft.com/office/drawing/2014/chart" uri="{C3380CC4-5D6E-409C-BE32-E72D297353CC}">
                  <c16:uniqueId val="{00000023-B086-4EBA-932D-27BFE7A14EAE}"/>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{C4E8DA0B-0BAD-4D13-8666-C522FE0C9C29}</c15:txfldGUID>
                      <c15:f>Diagramm!$K$59</c15:f>
                      <c15:dlblFieldTableCache>
                        <c:ptCount val="1"/>
                      </c15:dlblFieldTableCache>
                    </c15:dlblFTEntry>
                  </c15:dlblFieldTable>
                  <c15:showDataLabelsRange val="0"/>
                </c:ext>
                <c:ext xmlns:c16="http://schemas.microsoft.com/office/drawing/2014/chart" uri="{C3380CC4-5D6E-409C-BE32-E72D297353CC}">
                  <c16:uniqueId val="{00000024-B086-4EBA-932D-27BFE7A14EAE}"/>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{5753E6C4-CD0B-40B1-B0A7-42F2CF18EE39}</c15:txfldGUID>
                      <c15:f>Diagramm!$K$60</c15:f>
                      <c15:dlblFieldTableCache>
                        <c:ptCount val="1"/>
                      </c15:dlblFieldTableCache>
                    </c15:dlblFTEntry>
                  </c15:dlblFieldTable>
                  <c15:showDataLabelsRange val="0"/>
                </c:ext>
                <c:ext xmlns:c16="http://schemas.microsoft.com/office/drawing/2014/chart" uri="{C3380CC4-5D6E-409C-BE32-E72D297353CC}">
                  <c16:uniqueId val="{00000025-B086-4EBA-932D-27BFE7A14EAE}"/>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{63C477DA-13EF-45F3-9C55-CAACDD092E1F}</c15:txfldGUID>
                      <c15:f>Diagramm!$K$61</c15:f>
                      <c15:dlblFieldTableCache>
                        <c:ptCount val="1"/>
                      </c15:dlblFieldTableCache>
                    </c15:dlblFTEntry>
                  </c15:dlblFieldTable>
                  <c15:showDataLabelsRange val="0"/>
                </c:ext>
                <c:ext xmlns:c16="http://schemas.microsoft.com/office/drawing/2014/chart" uri="{C3380CC4-5D6E-409C-BE32-E72D297353CC}">
                  <c16:uniqueId val="{00000026-B086-4EBA-932D-27BFE7A14EAE}"/>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{6DA5FA66-CE59-4674-954B-335460C1D1B6}</c15:txfldGUID>
                      <c15:f>Diagramm!$K$62</c15:f>
                      <c15:dlblFieldTableCache>
                        <c:ptCount val="1"/>
                      </c15:dlblFieldTableCache>
                    </c15:dlblFTEntry>
                  </c15:dlblFieldTable>
                  <c15:showDataLabelsRange val="0"/>
                </c:ext>
                <c:ext xmlns:c16="http://schemas.microsoft.com/office/drawing/2014/chart" uri="{C3380CC4-5D6E-409C-BE32-E72D297353CC}">
                  <c16:uniqueId val="{00000027-B086-4EBA-932D-27BFE7A14EAE}"/>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{21CC2154-A8C2-4F2F-B178-9FE8A25978F3}</c15:txfldGUID>
                      <c15:f>Diagramm!$K$63</c15:f>
                      <c15:dlblFieldTableCache>
                        <c:ptCount val="1"/>
                      </c15:dlblFieldTableCache>
                    </c15:dlblFTEntry>
                  </c15:dlblFieldTable>
                  <c15:showDataLabelsRange val="0"/>
                </c:ext>
                <c:ext xmlns:c16="http://schemas.microsoft.com/office/drawing/2014/chart" uri="{C3380CC4-5D6E-409C-BE32-E72D297353CC}">
                  <c16:uniqueId val="{00000028-B086-4EBA-932D-27BFE7A14EAE}"/>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{5EB50697-B383-46E4-BA65-9FE19215B439}</c15:txfldGUID>
                      <c15:f>Diagramm!$K$64</c15:f>
                      <c15:dlblFieldTableCache>
                        <c:ptCount val="1"/>
                      </c15:dlblFieldTableCache>
                    </c15:dlblFTEntry>
                  </c15:dlblFieldTable>
                  <c15:showDataLabelsRange val="0"/>
                </c:ext>
                <c:ext xmlns:c16="http://schemas.microsoft.com/office/drawing/2014/chart" uri="{C3380CC4-5D6E-409C-BE32-E72D297353CC}">
                  <c16:uniqueId val="{00000029-B086-4EBA-932D-27BFE7A14EAE}"/>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{DE29DACF-0A50-4843-B898-139B1E0CA706}</c15:txfldGUID>
                      <c15:f>Diagramm!$K$65</c15:f>
                      <c15:dlblFieldTableCache>
                        <c:ptCount val="1"/>
                      </c15:dlblFieldTableCache>
                    </c15:dlblFTEntry>
                  </c15:dlblFieldTable>
                  <c15:showDataLabelsRange val="0"/>
                </c:ext>
                <c:ext xmlns:c16="http://schemas.microsoft.com/office/drawing/2014/chart" uri="{C3380CC4-5D6E-409C-BE32-E72D297353CC}">
                  <c16:uniqueId val="{0000002A-B086-4EBA-932D-27BFE7A14EAE}"/>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{E677C69B-A6DC-4B3C-ABE1-334EEB866EBA}</c15:txfldGUID>
                      <c15:f>Diagramm!$K$66</c15:f>
                      <c15:dlblFieldTableCache>
                        <c:ptCount val="1"/>
                      </c15:dlblFieldTableCache>
                    </c15:dlblFTEntry>
                  </c15:dlblFieldTable>
                  <c15:showDataLabelsRange val="0"/>
                </c:ext>
                <c:ext xmlns:c16="http://schemas.microsoft.com/office/drawing/2014/chart" uri="{C3380CC4-5D6E-409C-BE32-E72D297353CC}">
                  <c16:uniqueId val="{0000002B-B086-4EBA-932D-27BFE7A14EAE}"/>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{F3F6AC2A-1264-4A98-812A-10D15AF705CA}</c15:txfldGUID>
                      <c15:f>Diagramm!$K$67</c15:f>
                      <c15:dlblFieldTableCache>
                        <c:ptCount val="1"/>
                      </c15:dlblFieldTableCache>
                    </c15:dlblFTEntry>
                  </c15:dlblFieldTable>
                  <c15:showDataLabelsRange val="0"/>
                </c:ext>
                <c:ext xmlns:c16="http://schemas.microsoft.com/office/drawing/2014/chart" uri="{C3380CC4-5D6E-409C-BE32-E72D297353CC}">
                  <c16:uniqueId val="{0000002C-B086-4EBA-932D-27BFE7A14EAE}"/>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B086-4EBA-932D-27BFE7A14EAE}"/>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{87BD191D-2C4F-4D98-94DC-D687413CC11D}</c15:txfldGUID>
                      <c15:f>Diagramm!$J$46</c15:f>
                      <c15:dlblFieldTableCache>
                        <c:ptCount val="1"/>
                      </c15:dlblFieldTableCache>
                    </c15:dlblFTEntry>
                  </c15:dlblFieldTable>
                  <c15:showDataLabelsRange val="0"/>
                </c:ext>
                <c:ext xmlns:c16="http://schemas.microsoft.com/office/drawing/2014/chart" uri="{C3380CC4-5D6E-409C-BE32-E72D297353CC}">
                  <c16:uniqueId val="{0000002E-B086-4EBA-932D-27BFE7A14EAE}"/>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{37F435FA-0D8D-446C-8A15-19E93C13ED28}</c15:txfldGUID>
                      <c15:f>Diagramm!$J$47</c15:f>
                      <c15:dlblFieldTableCache>
                        <c:ptCount val="1"/>
                      </c15:dlblFieldTableCache>
                    </c15:dlblFTEntry>
                  </c15:dlblFieldTable>
                  <c15:showDataLabelsRange val="0"/>
                </c:ext>
                <c:ext xmlns:c16="http://schemas.microsoft.com/office/drawing/2014/chart" uri="{C3380CC4-5D6E-409C-BE32-E72D297353CC}">
                  <c16:uniqueId val="{0000002F-B086-4EBA-932D-27BFE7A14EAE}"/>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{46E4C5FA-0896-41E0-A41E-488E59283169}</c15:txfldGUID>
                      <c15:f>Diagramm!$J$48</c15:f>
                      <c15:dlblFieldTableCache>
                        <c:ptCount val="1"/>
                      </c15:dlblFieldTableCache>
                    </c15:dlblFTEntry>
                  </c15:dlblFieldTable>
                  <c15:showDataLabelsRange val="0"/>
                </c:ext>
                <c:ext xmlns:c16="http://schemas.microsoft.com/office/drawing/2014/chart" uri="{C3380CC4-5D6E-409C-BE32-E72D297353CC}">
                  <c16:uniqueId val="{00000030-B086-4EBA-932D-27BFE7A14EAE}"/>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{74107E01-430B-4030-98C7-D0108EE4F32A}</c15:txfldGUID>
                      <c15:f>Diagramm!$J$49</c15:f>
                      <c15:dlblFieldTableCache>
                        <c:ptCount val="1"/>
                      </c15:dlblFieldTableCache>
                    </c15:dlblFTEntry>
                  </c15:dlblFieldTable>
                  <c15:showDataLabelsRange val="0"/>
                </c:ext>
                <c:ext xmlns:c16="http://schemas.microsoft.com/office/drawing/2014/chart" uri="{C3380CC4-5D6E-409C-BE32-E72D297353CC}">
                  <c16:uniqueId val="{00000031-B086-4EBA-932D-27BFE7A14EAE}"/>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{F0314EDB-2E24-4BB5-9FE1-DC26462ED6A6}</c15:txfldGUID>
                      <c15:f>Diagramm!$J$50</c15:f>
                      <c15:dlblFieldTableCache>
                        <c:ptCount val="1"/>
                      </c15:dlblFieldTableCache>
                    </c15:dlblFTEntry>
                  </c15:dlblFieldTable>
                  <c15:showDataLabelsRange val="0"/>
                </c:ext>
                <c:ext xmlns:c16="http://schemas.microsoft.com/office/drawing/2014/chart" uri="{C3380CC4-5D6E-409C-BE32-E72D297353CC}">
                  <c16:uniqueId val="{00000032-B086-4EBA-932D-27BFE7A14EAE}"/>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{152416AA-7DDF-4A44-BD79-CBACEFABD362}</c15:txfldGUID>
                      <c15:f>Diagramm!$J$51</c15:f>
                      <c15:dlblFieldTableCache>
                        <c:ptCount val="1"/>
                      </c15:dlblFieldTableCache>
                    </c15:dlblFTEntry>
                  </c15:dlblFieldTable>
                  <c15:showDataLabelsRange val="0"/>
                </c:ext>
                <c:ext xmlns:c16="http://schemas.microsoft.com/office/drawing/2014/chart" uri="{C3380CC4-5D6E-409C-BE32-E72D297353CC}">
                  <c16:uniqueId val="{00000033-B086-4EBA-932D-27BFE7A14EAE}"/>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{D24035E8-F20D-406B-82F3-E35210EB90EC}</c15:txfldGUID>
                      <c15:f>Diagramm!$J$52</c15:f>
                      <c15:dlblFieldTableCache>
                        <c:ptCount val="1"/>
                      </c15:dlblFieldTableCache>
                    </c15:dlblFTEntry>
                  </c15:dlblFieldTable>
                  <c15:showDataLabelsRange val="0"/>
                </c:ext>
                <c:ext xmlns:c16="http://schemas.microsoft.com/office/drawing/2014/chart" uri="{C3380CC4-5D6E-409C-BE32-E72D297353CC}">
                  <c16:uniqueId val="{00000034-B086-4EBA-932D-27BFE7A14EAE}"/>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{E6F17C05-2910-4134-A0C6-8F6226464021}</c15:txfldGUID>
                      <c15:f>Diagramm!$J$53</c15:f>
                      <c15:dlblFieldTableCache>
                        <c:ptCount val="1"/>
                      </c15:dlblFieldTableCache>
                    </c15:dlblFTEntry>
                  </c15:dlblFieldTable>
                  <c15:showDataLabelsRange val="0"/>
                </c:ext>
                <c:ext xmlns:c16="http://schemas.microsoft.com/office/drawing/2014/chart" uri="{C3380CC4-5D6E-409C-BE32-E72D297353CC}">
                  <c16:uniqueId val="{00000035-B086-4EBA-932D-27BFE7A14EAE}"/>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{518D5F78-6CA9-4FEA-A260-774AB8C471DD}</c15:txfldGUID>
                      <c15:f>Diagramm!$J$54</c15:f>
                      <c15:dlblFieldTableCache>
                        <c:ptCount val="1"/>
                      </c15:dlblFieldTableCache>
                    </c15:dlblFTEntry>
                  </c15:dlblFieldTable>
                  <c15:showDataLabelsRange val="0"/>
                </c:ext>
                <c:ext xmlns:c16="http://schemas.microsoft.com/office/drawing/2014/chart" uri="{C3380CC4-5D6E-409C-BE32-E72D297353CC}">
                  <c16:uniqueId val="{00000036-B086-4EBA-932D-27BFE7A14EAE}"/>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{65CC8FA6-19C3-4055-8C19-DF6E05EC49DF}</c15:txfldGUID>
                      <c15:f>Diagramm!$J$55</c15:f>
                      <c15:dlblFieldTableCache>
                        <c:ptCount val="1"/>
                      </c15:dlblFieldTableCache>
                    </c15:dlblFTEntry>
                  </c15:dlblFieldTable>
                  <c15:showDataLabelsRange val="0"/>
                </c:ext>
                <c:ext xmlns:c16="http://schemas.microsoft.com/office/drawing/2014/chart" uri="{C3380CC4-5D6E-409C-BE32-E72D297353CC}">
                  <c16:uniqueId val="{00000037-B086-4EBA-932D-27BFE7A14EAE}"/>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{B90704DF-548E-4834-8611-C4151DEA3128}</c15:txfldGUID>
                      <c15:f>Diagramm!$J$56</c15:f>
                      <c15:dlblFieldTableCache>
                        <c:ptCount val="1"/>
                      </c15:dlblFieldTableCache>
                    </c15:dlblFTEntry>
                  </c15:dlblFieldTable>
                  <c15:showDataLabelsRange val="0"/>
                </c:ext>
                <c:ext xmlns:c16="http://schemas.microsoft.com/office/drawing/2014/chart" uri="{C3380CC4-5D6E-409C-BE32-E72D297353CC}">
                  <c16:uniqueId val="{00000038-B086-4EBA-932D-27BFE7A14EAE}"/>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{796A0542-A78E-468D-B989-097D9AFBC1B7}</c15:txfldGUID>
                      <c15:f>Diagramm!$J$57</c15:f>
                      <c15:dlblFieldTableCache>
                        <c:ptCount val="1"/>
                      </c15:dlblFieldTableCache>
                    </c15:dlblFTEntry>
                  </c15:dlblFieldTable>
                  <c15:showDataLabelsRange val="0"/>
                </c:ext>
                <c:ext xmlns:c16="http://schemas.microsoft.com/office/drawing/2014/chart" uri="{C3380CC4-5D6E-409C-BE32-E72D297353CC}">
                  <c16:uniqueId val="{00000039-B086-4EBA-932D-27BFE7A14EAE}"/>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{159C42D0-6231-4DD2-8954-67AA102BCCC5}</c15:txfldGUID>
                      <c15:f>Diagramm!$J$58</c15:f>
                      <c15:dlblFieldTableCache>
                        <c:ptCount val="1"/>
                      </c15:dlblFieldTableCache>
                    </c15:dlblFTEntry>
                  </c15:dlblFieldTable>
                  <c15:showDataLabelsRange val="0"/>
                </c:ext>
                <c:ext xmlns:c16="http://schemas.microsoft.com/office/drawing/2014/chart" uri="{C3380CC4-5D6E-409C-BE32-E72D297353CC}">
                  <c16:uniqueId val="{0000003A-B086-4EBA-932D-27BFE7A14EAE}"/>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{0A68A3DB-930A-498E-9DE2-B826CCBA1D28}</c15:txfldGUID>
                      <c15:f>Diagramm!$J$59</c15:f>
                      <c15:dlblFieldTableCache>
                        <c:ptCount val="1"/>
                      </c15:dlblFieldTableCache>
                    </c15:dlblFTEntry>
                  </c15:dlblFieldTable>
                  <c15:showDataLabelsRange val="0"/>
                </c:ext>
                <c:ext xmlns:c16="http://schemas.microsoft.com/office/drawing/2014/chart" uri="{C3380CC4-5D6E-409C-BE32-E72D297353CC}">
                  <c16:uniqueId val="{0000003B-B086-4EBA-932D-27BFE7A14EAE}"/>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{0AD98348-63E6-4C6D-819A-0D6731FBD994}</c15:txfldGUID>
                      <c15:f>Diagramm!$J$60</c15:f>
                      <c15:dlblFieldTableCache>
                        <c:ptCount val="1"/>
                      </c15:dlblFieldTableCache>
                    </c15:dlblFTEntry>
                  </c15:dlblFieldTable>
                  <c15:showDataLabelsRange val="0"/>
                </c:ext>
                <c:ext xmlns:c16="http://schemas.microsoft.com/office/drawing/2014/chart" uri="{C3380CC4-5D6E-409C-BE32-E72D297353CC}">
                  <c16:uniqueId val="{0000003C-B086-4EBA-932D-27BFE7A14EAE}"/>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{B2228FCE-63E5-4E4D-ACEF-D6232B92667C}</c15:txfldGUID>
                      <c15:f>Diagramm!$J$61</c15:f>
                      <c15:dlblFieldTableCache>
                        <c:ptCount val="1"/>
                      </c15:dlblFieldTableCache>
                    </c15:dlblFTEntry>
                  </c15:dlblFieldTable>
                  <c15:showDataLabelsRange val="0"/>
                </c:ext>
                <c:ext xmlns:c16="http://schemas.microsoft.com/office/drawing/2014/chart" uri="{C3380CC4-5D6E-409C-BE32-E72D297353CC}">
                  <c16:uniqueId val="{0000003D-B086-4EBA-932D-27BFE7A14EAE}"/>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{0386D84C-3FA1-4C03-A998-7C0CFC9A6D7B}</c15:txfldGUID>
                      <c15:f>Diagramm!$J$62</c15:f>
                      <c15:dlblFieldTableCache>
                        <c:ptCount val="1"/>
                      </c15:dlblFieldTableCache>
                    </c15:dlblFTEntry>
                  </c15:dlblFieldTable>
                  <c15:showDataLabelsRange val="0"/>
                </c:ext>
                <c:ext xmlns:c16="http://schemas.microsoft.com/office/drawing/2014/chart" uri="{C3380CC4-5D6E-409C-BE32-E72D297353CC}">
                  <c16:uniqueId val="{0000003E-B086-4EBA-932D-27BFE7A14EAE}"/>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{BF02E1EE-0786-4856-B0FF-C321C7804CF8}</c15:txfldGUID>
                      <c15:f>Diagramm!$J$63</c15:f>
                      <c15:dlblFieldTableCache>
                        <c:ptCount val="1"/>
                      </c15:dlblFieldTableCache>
                    </c15:dlblFTEntry>
                  </c15:dlblFieldTable>
                  <c15:showDataLabelsRange val="0"/>
                </c:ext>
                <c:ext xmlns:c16="http://schemas.microsoft.com/office/drawing/2014/chart" uri="{C3380CC4-5D6E-409C-BE32-E72D297353CC}">
                  <c16:uniqueId val="{0000003F-B086-4EBA-932D-27BFE7A14EAE}"/>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{AB564EB5-AC31-419B-B483-EE11FAEC3A90}</c15:txfldGUID>
                      <c15:f>Diagramm!$J$64</c15:f>
                      <c15:dlblFieldTableCache>
                        <c:ptCount val="1"/>
                      </c15:dlblFieldTableCache>
                    </c15:dlblFTEntry>
                  </c15:dlblFieldTable>
                  <c15:showDataLabelsRange val="0"/>
                </c:ext>
                <c:ext xmlns:c16="http://schemas.microsoft.com/office/drawing/2014/chart" uri="{C3380CC4-5D6E-409C-BE32-E72D297353CC}">
                  <c16:uniqueId val="{00000040-B086-4EBA-932D-27BFE7A14EAE}"/>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{93AD3CEA-FB5F-4DAF-B54F-67D8CCA60CBE}</c15:txfldGUID>
                      <c15:f>Diagramm!$J$65</c15:f>
                      <c15:dlblFieldTableCache>
                        <c:ptCount val="1"/>
                      </c15:dlblFieldTableCache>
                    </c15:dlblFTEntry>
                  </c15:dlblFieldTable>
                  <c15:showDataLabelsRange val="0"/>
                </c:ext>
                <c:ext xmlns:c16="http://schemas.microsoft.com/office/drawing/2014/chart" uri="{C3380CC4-5D6E-409C-BE32-E72D297353CC}">
                  <c16:uniqueId val="{00000041-B086-4EBA-932D-27BFE7A14EAE}"/>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{C3CB1262-5C30-4FFF-8AE3-AB2C9C7B178C}</c15:txfldGUID>
                      <c15:f>Diagramm!$J$66</c15:f>
                      <c15:dlblFieldTableCache>
                        <c:ptCount val="1"/>
                      </c15:dlblFieldTableCache>
                    </c15:dlblFTEntry>
                  </c15:dlblFieldTable>
                  <c15:showDataLabelsRange val="0"/>
                </c:ext>
                <c:ext xmlns:c16="http://schemas.microsoft.com/office/drawing/2014/chart" uri="{C3380CC4-5D6E-409C-BE32-E72D297353CC}">
                  <c16:uniqueId val="{00000042-B086-4EBA-932D-27BFE7A14EAE}"/>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{6D42619E-7ECF-45AE-BC3F-3D16CA9C124F}</c15:txfldGUID>
                      <c15:f>Diagramm!$J$67</c15:f>
                      <c15:dlblFieldTableCache>
                        <c:ptCount val="1"/>
                      </c15:dlblFieldTableCache>
                    </c15:dlblFTEntry>
                  </c15:dlblFieldTable>
                  <c15:showDataLabelsRange val="0"/>
                </c:ext>
                <c:ext xmlns:c16="http://schemas.microsoft.com/office/drawing/2014/chart" uri="{C3380CC4-5D6E-409C-BE32-E72D297353CC}">
                  <c16:uniqueId val="{00000043-B086-4EBA-932D-27BFE7A14EAE}"/>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B086-4EBA-932D-27BFE7A14EAE}"/>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F700-4602-AE1E-900C2A9988F7}"/>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F700-4602-AE1E-900C2A9988F7}"/>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F700-4602-AE1E-900C2A9988F7}"/>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F700-4602-AE1E-900C2A9988F7}"/>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F700-4602-AE1E-900C2A9988F7}"/>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F700-4602-AE1E-900C2A9988F7}"/>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F700-4602-AE1E-900C2A9988F7}"/>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F700-4602-AE1E-900C2A9988F7}"/>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F700-4602-AE1E-900C2A9988F7}"/>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F700-4602-AE1E-900C2A9988F7}"/>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F700-4602-AE1E-900C2A9988F7}"/>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F700-4602-AE1E-900C2A9988F7}"/>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F700-4602-AE1E-900C2A9988F7}"/>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F700-4602-AE1E-900C2A9988F7}"/>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F700-4602-AE1E-900C2A9988F7}"/>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F700-4602-AE1E-900C2A9988F7}"/>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F700-4602-AE1E-900C2A9988F7}"/>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F700-4602-AE1E-900C2A9988F7}"/>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F700-4602-AE1E-900C2A9988F7}"/>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F700-4602-AE1E-900C2A9988F7}"/>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F700-4602-AE1E-900C2A9988F7}"/>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F700-4602-AE1E-900C2A9988F7}"/>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F700-4602-AE1E-900C2A9988F7}"/>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F700-4602-AE1E-900C2A9988F7}"/>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F700-4602-AE1E-900C2A9988F7}"/>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F700-4602-AE1E-900C2A9988F7}"/>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F700-4602-AE1E-900C2A9988F7}"/>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F700-4602-AE1E-900C2A9988F7}"/>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F700-4602-AE1E-900C2A9988F7}"/>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F700-4602-AE1E-900C2A9988F7}"/>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F700-4602-AE1E-900C2A9988F7}"/>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F700-4602-AE1E-900C2A9988F7}"/>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F700-4602-AE1E-900C2A9988F7}"/>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F700-4602-AE1E-900C2A9988F7}"/>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F700-4602-AE1E-900C2A9988F7}"/>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F700-4602-AE1E-900C2A9988F7}"/>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F700-4602-AE1E-900C2A9988F7}"/>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F700-4602-AE1E-900C2A9988F7}"/>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F700-4602-AE1E-900C2A9988F7}"/>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F700-4602-AE1E-900C2A9988F7}"/>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F700-4602-AE1E-900C2A9988F7}"/>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F700-4602-AE1E-900C2A9988F7}"/>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F700-4602-AE1E-900C2A9988F7}"/>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F700-4602-AE1E-900C2A9988F7}"/>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F700-4602-AE1E-900C2A9988F7}"/>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F700-4602-AE1E-900C2A9988F7}"/>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F700-4602-AE1E-900C2A9988F7}"/>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F700-4602-AE1E-900C2A9988F7}"/>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F700-4602-AE1E-900C2A9988F7}"/>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F700-4602-AE1E-900C2A9988F7}"/>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F700-4602-AE1E-900C2A9988F7}"/>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F700-4602-AE1E-900C2A9988F7}"/>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F700-4602-AE1E-900C2A9988F7}"/>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F700-4602-AE1E-900C2A9988F7}"/>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F700-4602-AE1E-900C2A9988F7}"/>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F700-4602-AE1E-900C2A9988F7}"/>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F700-4602-AE1E-900C2A9988F7}"/>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F700-4602-AE1E-900C2A9988F7}"/>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F700-4602-AE1E-900C2A9988F7}"/>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F700-4602-AE1E-900C2A9988F7}"/>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F700-4602-AE1E-900C2A9988F7}"/>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F700-4602-AE1E-900C2A9988F7}"/>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F700-4602-AE1E-900C2A9988F7}"/>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F700-4602-AE1E-900C2A9988F7}"/>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F700-4602-AE1E-900C2A9988F7}"/>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F700-4602-AE1E-900C2A9988F7}"/>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F700-4602-AE1E-900C2A9988F7}"/>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F700-4602-AE1E-900C2A9988F7}"/>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F700-4602-AE1E-900C2A9988F7}"/>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107.14189138436114</c:v>
                </c:pt>
                <c:pt idx="2">
                  <c:v>107.69623676106062</c:v>
                </c:pt>
                <c:pt idx="3">
                  <c:v>100.24637572297755</c:v>
                </c:pt>
                <c:pt idx="4">
                  <c:v>101.4196649891084</c:v>
                </c:pt>
                <c:pt idx="5">
                  <c:v>107.81191316758057</c:v>
                </c:pt>
                <c:pt idx="6">
                  <c:v>109.42236911289717</c:v>
                </c:pt>
                <c:pt idx="7">
                  <c:v>102.80027041237886</c:v>
                </c:pt>
                <c:pt idx="8">
                  <c:v>104.04416735521671</c:v>
                </c:pt>
                <c:pt idx="9">
                  <c:v>109.31871103432735</c:v>
                </c:pt>
                <c:pt idx="10">
                  <c:v>110.68579583865395</c:v>
                </c:pt>
                <c:pt idx="11">
                  <c:v>104.30256140614438</c:v>
                </c:pt>
                <c:pt idx="12">
                  <c:v>104.76076015924285</c:v>
                </c:pt>
                <c:pt idx="13">
                  <c:v>110.46495906257041</c:v>
                </c:pt>
                <c:pt idx="14">
                  <c:v>112.31878614887705</c:v>
                </c:pt>
                <c:pt idx="15">
                  <c:v>106.14587245549463</c:v>
                </c:pt>
                <c:pt idx="16">
                  <c:v>107.00518290392849</c:v>
                </c:pt>
                <c:pt idx="17">
                  <c:v>111.97175692931719</c:v>
                </c:pt>
                <c:pt idx="18">
                  <c:v>113.48606625103284</c:v>
                </c:pt>
                <c:pt idx="19">
                  <c:v>107.92007811913167</c:v>
                </c:pt>
                <c:pt idx="20">
                  <c:v>108.17246300608427</c:v>
                </c:pt>
                <c:pt idx="21">
                  <c:v>113.24419740103657</c:v>
                </c:pt>
                <c:pt idx="22">
                  <c:v>114.52715390971231</c:v>
                </c:pt>
                <c:pt idx="23">
                  <c:v>109.15646360700069</c:v>
                </c:pt>
                <c:pt idx="24">
                  <c:v>108.3932997821678</c:v>
                </c:pt>
              </c:numCache>
            </c:numRef>
          </c:val>
          <c:smooth val="0"/>
          <c:extLst>
            <c:ext xmlns:c16="http://schemas.microsoft.com/office/drawing/2014/chart" uri="{C3380CC4-5D6E-409C-BE32-E72D297353CC}">
              <c16:uniqueId val="{00000000-0E8E-46A9-A769-2D536B312DDC}"/>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114.85690235690235</c:v>
                </c:pt>
                <c:pt idx="2">
                  <c:v>119.14983164983164</c:v>
                </c:pt>
                <c:pt idx="3">
                  <c:v>103.03030303030303</c:v>
                </c:pt>
                <c:pt idx="4">
                  <c:v>99.326599326599336</c:v>
                </c:pt>
                <c:pt idx="5">
                  <c:v>114.73063973063972</c:v>
                </c:pt>
                <c:pt idx="6">
                  <c:v>122.13804713804714</c:v>
                </c:pt>
                <c:pt idx="7">
                  <c:v>106.39730639730641</c:v>
                </c:pt>
                <c:pt idx="8">
                  <c:v>105.80808080808082</c:v>
                </c:pt>
                <c:pt idx="9">
                  <c:v>120.91750841750842</c:v>
                </c:pt>
                <c:pt idx="10">
                  <c:v>127.35690235690235</c:v>
                </c:pt>
                <c:pt idx="11">
                  <c:v>112.62626262626263</c:v>
                </c:pt>
                <c:pt idx="12">
                  <c:v>110.85858585858585</c:v>
                </c:pt>
                <c:pt idx="13">
                  <c:v>128.32491582491582</c:v>
                </c:pt>
                <c:pt idx="14">
                  <c:v>134.84848484848484</c:v>
                </c:pt>
                <c:pt idx="15">
                  <c:v>120.24410774410774</c:v>
                </c:pt>
                <c:pt idx="16">
                  <c:v>119.02356902356902</c:v>
                </c:pt>
                <c:pt idx="17">
                  <c:v>135.26936026936028</c:v>
                </c:pt>
                <c:pt idx="18">
                  <c:v>139.64646464646464</c:v>
                </c:pt>
                <c:pt idx="19">
                  <c:v>128.36700336700338</c:v>
                </c:pt>
                <c:pt idx="20">
                  <c:v>126.85185185185186</c:v>
                </c:pt>
                <c:pt idx="21">
                  <c:v>144.23400673400673</c:v>
                </c:pt>
                <c:pt idx="22">
                  <c:v>148.19023569023568</c:v>
                </c:pt>
                <c:pt idx="23">
                  <c:v>136.99494949494951</c:v>
                </c:pt>
                <c:pt idx="24">
                  <c:v>128.24074074074073</c:v>
                </c:pt>
              </c:numCache>
            </c:numRef>
          </c:val>
          <c:smooth val="0"/>
          <c:extLst>
            <c:ext xmlns:c16="http://schemas.microsoft.com/office/drawing/2014/chart" uri="{C3380CC4-5D6E-409C-BE32-E72D297353CC}">
              <c16:uniqueId val="{00000001-0E8E-46A9-A769-2D536B312DDC}"/>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96.165994989652546</c:v>
                </c:pt>
                <c:pt idx="2">
                  <c:v>97.767127763860145</c:v>
                </c:pt>
                <c:pt idx="3">
                  <c:v>103.5399193987583</c:v>
                </c:pt>
                <c:pt idx="4">
                  <c:v>94.608430454198896</c:v>
                </c:pt>
                <c:pt idx="5">
                  <c:v>92.963729441237348</c:v>
                </c:pt>
                <c:pt idx="6">
                  <c:v>91.874523472388631</c:v>
                </c:pt>
                <c:pt idx="7">
                  <c:v>96.961115346912095</c:v>
                </c:pt>
                <c:pt idx="8">
                  <c:v>93.377627709399846</c:v>
                </c:pt>
                <c:pt idx="9">
                  <c:v>91.983444069273503</c:v>
                </c:pt>
                <c:pt idx="10">
                  <c:v>91.373488726718222</c:v>
                </c:pt>
                <c:pt idx="11">
                  <c:v>94.608430454198896</c:v>
                </c:pt>
                <c:pt idx="12">
                  <c:v>90.284282757869519</c:v>
                </c:pt>
                <c:pt idx="13">
                  <c:v>89.794140071887597</c:v>
                </c:pt>
                <c:pt idx="14">
                  <c:v>89.184184729332316</c:v>
                </c:pt>
                <c:pt idx="15">
                  <c:v>92.66964382964818</c:v>
                </c:pt>
                <c:pt idx="16">
                  <c:v>88.389064372072752</c:v>
                </c:pt>
                <c:pt idx="17">
                  <c:v>89.892168609083981</c:v>
                </c:pt>
                <c:pt idx="18">
                  <c:v>88.007842282975716</c:v>
                </c:pt>
                <c:pt idx="19">
                  <c:v>90.894238100424801</c:v>
                </c:pt>
                <c:pt idx="20">
                  <c:v>87.539483716370768</c:v>
                </c:pt>
                <c:pt idx="21">
                  <c:v>90.022873325345813</c:v>
                </c:pt>
                <c:pt idx="22">
                  <c:v>88.465308789892177</c:v>
                </c:pt>
                <c:pt idx="23">
                  <c:v>90.687288966343544</c:v>
                </c:pt>
                <c:pt idx="24">
                  <c:v>83.465853392876582</c:v>
                </c:pt>
              </c:numCache>
            </c:numRef>
          </c:val>
          <c:smooth val="0"/>
          <c:extLst>
            <c:ext xmlns:c16="http://schemas.microsoft.com/office/drawing/2014/chart" uri="{C3380CC4-5D6E-409C-BE32-E72D297353CC}">
              <c16:uniqueId val="{00000002-0E8E-46A9-A769-2D536B312DDC}"/>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0E8E-46A9-A769-2D536B312DDC}"/>
                </c:ext>
              </c:extLst>
            </c:dLbl>
            <c:dLbl>
              <c:idx val="1"/>
              <c:delete val="1"/>
              <c:extLst>
                <c:ext xmlns:c15="http://schemas.microsoft.com/office/drawing/2012/chart" uri="{CE6537A1-D6FC-4f65-9D91-7224C49458BB}"/>
                <c:ext xmlns:c16="http://schemas.microsoft.com/office/drawing/2014/chart" uri="{C3380CC4-5D6E-409C-BE32-E72D297353CC}">
                  <c16:uniqueId val="{00000004-0E8E-46A9-A769-2D536B312DDC}"/>
                </c:ext>
              </c:extLst>
            </c:dLbl>
            <c:dLbl>
              <c:idx val="2"/>
              <c:delete val="1"/>
              <c:extLst>
                <c:ext xmlns:c15="http://schemas.microsoft.com/office/drawing/2012/chart" uri="{CE6537A1-D6FC-4f65-9D91-7224C49458BB}"/>
                <c:ext xmlns:c16="http://schemas.microsoft.com/office/drawing/2014/chart" uri="{C3380CC4-5D6E-409C-BE32-E72D297353CC}">
                  <c16:uniqueId val="{00000005-0E8E-46A9-A769-2D536B312DDC}"/>
                </c:ext>
              </c:extLst>
            </c:dLbl>
            <c:dLbl>
              <c:idx val="3"/>
              <c:delete val="1"/>
              <c:extLst>
                <c:ext xmlns:c15="http://schemas.microsoft.com/office/drawing/2012/chart" uri="{CE6537A1-D6FC-4f65-9D91-7224C49458BB}"/>
                <c:ext xmlns:c16="http://schemas.microsoft.com/office/drawing/2014/chart" uri="{C3380CC4-5D6E-409C-BE32-E72D297353CC}">
                  <c16:uniqueId val="{00000006-0E8E-46A9-A769-2D536B312DDC}"/>
                </c:ext>
              </c:extLst>
            </c:dLbl>
            <c:dLbl>
              <c:idx val="4"/>
              <c:delete val="1"/>
              <c:extLst>
                <c:ext xmlns:c15="http://schemas.microsoft.com/office/drawing/2012/chart" uri="{CE6537A1-D6FC-4f65-9D91-7224C49458BB}"/>
                <c:ext xmlns:c16="http://schemas.microsoft.com/office/drawing/2014/chart" uri="{C3380CC4-5D6E-409C-BE32-E72D297353CC}">
                  <c16:uniqueId val="{00000007-0E8E-46A9-A769-2D536B312DDC}"/>
                </c:ext>
              </c:extLst>
            </c:dLbl>
            <c:dLbl>
              <c:idx val="5"/>
              <c:delete val="1"/>
              <c:extLst>
                <c:ext xmlns:c15="http://schemas.microsoft.com/office/drawing/2012/chart" uri="{CE6537A1-D6FC-4f65-9D91-7224C49458BB}"/>
                <c:ext xmlns:c16="http://schemas.microsoft.com/office/drawing/2014/chart" uri="{C3380CC4-5D6E-409C-BE32-E72D297353CC}">
                  <c16:uniqueId val="{00000008-0E8E-46A9-A769-2D536B312DDC}"/>
                </c:ext>
              </c:extLst>
            </c:dLbl>
            <c:dLbl>
              <c:idx val="6"/>
              <c:delete val="1"/>
              <c:extLst>
                <c:ext xmlns:c15="http://schemas.microsoft.com/office/drawing/2012/chart" uri="{CE6537A1-D6FC-4f65-9D91-7224C49458BB}"/>
                <c:ext xmlns:c16="http://schemas.microsoft.com/office/drawing/2014/chart" uri="{C3380CC4-5D6E-409C-BE32-E72D297353CC}">
                  <c16:uniqueId val="{00000009-0E8E-46A9-A769-2D536B312DDC}"/>
                </c:ext>
              </c:extLst>
            </c:dLbl>
            <c:dLbl>
              <c:idx val="7"/>
              <c:delete val="1"/>
              <c:extLst>
                <c:ext xmlns:c15="http://schemas.microsoft.com/office/drawing/2012/chart" uri="{CE6537A1-D6FC-4f65-9D91-7224C49458BB}"/>
                <c:ext xmlns:c16="http://schemas.microsoft.com/office/drawing/2014/chart" uri="{C3380CC4-5D6E-409C-BE32-E72D297353CC}">
                  <c16:uniqueId val="{0000000A-0E8E-46A9-A769-2D536B312DDC}"/>
                </c:ext>
              </c:extLst>
            </c:dLbl>
            <c:dLbl>
              <c:idx val="8"/>
              <c:delete val="1"/>
              <c:extLst>
                <c:ext xmlns:c15="http://schemas.microsoft.com/office/drawing/2012/chart" uri="{CE6537A1-D6FC-4f65-9D91-7224C49458BB}"/>
                <c:ext xmlns:c16="http://schemas.microsoft.com/office/drawing/2014/chart" uri="{C3380CC4-5D6E-409C-BE32-E72D297353CC}">
                  <c16:uniqueId val="{0000000B-0E8E-46A9-A769-2D536B312DDC}"/>
                </c:ext>
              </c:extLst>
            </c:dLbl>
            <c:dLbl>
              <c:idx val="9"/>
              <c:delete val="1"/>
              <c:extLst>
                <c:ext xmlns:c15="http://schemas.microsoft.com/office/drawing/2012/chart" uri="{CE6537A1-D6FC-4f65-9D91-7224C49458BB}"/>
                <c:ext xmlns:c16="http://schemas.microsoft.com/office/drawing/2014/chart" uri="{C3380CC4-5D6E-409C-BE32-E72D297353CC}">
                  <c16:uniqueId val="{0000000C-0E8E-46A9-A769-2D536B312DDC}"/>
                </c:ext>
              </c:extLst>
            </c:dLbl>
            <c:dLbl>
              <c:idx val="10"/>
              <c:delete val="1"/>
              <c:extLst>
                <c:ext xmlns:c15="http://schemas.microsoft.com/office/drawing/2012/chart" uri="{CE6537A1-D6FC-4f65-9D91-7224C49458BB}"/>
                <c:ext xmlns:c16="http://schemas.microsoft.com/office/drawing/2014/chart" uri="{C3380CC4-5D6E-409C-BE32-E72D297353CC}">
                  <c16:uniqueId val="{0000000D-0E8E-46A9-A769-2D536B312DDC}"/>
                </c:ext>
              </c:extLst>
            </c:dLbl>
            <c:dLbl>
              <c:idx val="11"/>
              <c:delete val="1"/>
              <c:extLst>
                <c:ext xmlns:c15="http://schemas.microsoft.com/office/drawing/2012/chart" uri="{CE6537A1-D6FC-4f65-9D91-7224C49458BB}"/>
                <c:ext xmlns:c16="http://schemas.microsoft.com/office/drawing/2014/chart" uri="{C3380CC4-5D6E-409C-BE32-E72D297353CC}">
                  <c16:uniqueId val="{0000000E-0E8E-46A9-A769-2D536B312DDC}"/>
                </c:ext>
              </c:extLst>
            </c:dLbl>
            <c:dLbl>
              <c:idx val="12"/>
              <c:delete val="1"/>
              <c:extLst>
                <c:ext xmlns:c15="http://schemas.microsoft.com/office/drawing/2012/chart" uri="{CE6537A1-D6FC-4f65-9D91-7224C49458BB}"/>
                <c:ext xmlns:c16="http://schemas.microsoft.com/office/drawing/2014/chart" uri="{C3380CC4-5D6E-409C-BE32-E72D297353CC}">
                  <c16:uniqueId val="{0000000F-0E8E-46A9-A769-2D536B312DDC}"/>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0E8E-46A9-A769-2D536B312DDC}"/>
                </c:ext>
              </c:extLst>
            </c:dLbl>
            <c:dLbl>
              <c:idx val="14"/>
              <c:delete val="1"/>
              <c:extLst>
                <c:ext xmlns:c15="http://schemas.microsoft.com/office/drawing/2012/chart" uri="{CE6537A1-D6FC-4f65-9D91-7224C49458BB}"/>
                <c:ext xmlns:c16="http://schemas.microsoft.com/office/drawing/2014/chart" uri="{C3380CC4-5D6E-409C-BE32-E72D297353CC}">
                  <c16:uniqueId val="{00000011-0E8E-46A9-A769-2D536B312DDC}"/>
                </c:ext>
              </c:extLst>
            </c:dLbl>
            <c:dLbl>
              <c:idx val="15"/>
              <c:delete val="1"/>
              <c:extLst>
                <c:ext xmlns:c15="http://schemas.microsoft.com/office/drawing/2012/chart" uri="{CE6537A1-D6FC-4f65-9D91-7224C49458BB}"/>
                <c:ext xmlns:c16="http://schemas.microsoft.com/office/drawing/2014/chart" uri="{C3380CC4-5D6E-409C-BE32-E72D297353CC}">
                  <c16:uniqueId val="{00000012-0E8E-46A9-A769-2D536B312DDC}"/>
                </c:ext>
              </c:extLst>
            </c:dLbl>
            <c:dLbl>
              <c:idx val="16"/>
              <c:delete val="1"/>
              <c:extLst>
                <c:ext xmlns:c15="http://schemas.microsoft.com/office/drawing/2012/chart" uri="{CE6537A1-D6FC-4f65-9D91-7224C49458BB}"/>
                <c:ext xmlns:c16="http://schemas.microsoft.com/office/drawing/2014/chart" uri="{C3380CC4-5D6E-409C-BE32-E72D297353CC}">
                  <c16:uniqueId val="{00000013-0E8E-46A9-A769-2D536B312DDC}"/>
                </c:ext>
              </c:extLst>
            </c:dLbl>
            <c:dLbl>
              <c:idx val="17"/>
              <c:delete val="1"/>
              <c:extLst>
                <c:ext xmlns:c15="http://schemas.microsoft.com/office/drawing/2012/chart" uri="{CE6537A1-D6FC-4f65-9D91-7224C49458BB}"/>
                <c:ext xmlns:c16="http://schemas.microsoft.com/office/drawing/2014/chart" uri="{C3380CC4-5D6E-409C-BE32-E72D297353CC}">
                  <c16:uniqueId val="{00000014-0E8E-46A9-A769-2D536B312DDC}"/>
                </c:ext>
              </c:extLst>
            </c:dLbl>
            <c:dLbl>
              <c:idx val="18"/>
              <c:delete val="1"/>
              <c:extLst>
                <c:ext xmlns:c15="http://schemas.microsoft.com/office/drawing/2012/chart" uri="{CE6537A1-D6FC-4f65-9D91-7224C49458BB}"/>
                <c:ext xmlns:c16="http://schemas.microsoft.com/office/drawing/2014/chart" uri="{C3380CC4-5D6E-409C-BE32-E72D297353CC}">
                  <c16:uniqueId val="{00000015-0E8E-46A9-A769-2D536B312DDC}"/>
                </c:ext>
              </c:extLst>
            </c:dLbl>
            <c:dLbl>
              <c:idx val="19"/>
              <c:delete val="1"/>
              <c:extLst>
                <c:ext xmlns:c15="http://schemas.microsoft.com/office/drawing/2012/chart" uri="{CE6537A1-D6FC-4f65-9D91-7224C49458BB}"/>
                <c:ext xmlns:c16="http://schemas.microsoft.com/office/drawing/2014/chart" uri="{C3380CC4-5D6E-409C-BE32-E72D297353CC}">
                  <c16:uniqueId val="{00000016-0E8E-46A9-A769-2D536B312DDC}"/>
                </c:ext>
              </c:extLst>
            </c:dLbl>
            <c:dLbl>
              <c:idx val="20"/>
              <c:delete val="1"/>
              <c:extLst>
                <c:ext xmlns:c15="http://schemas.microsoft.com/office/drawing/2012/chart" uri="{CE6537A1-D6FC-4f65-9D91-7224C49458BB}"/>
                <c:ext xmlns:c16="http://schemas.microsoft.com/office/drawing/2014/chart" uri="{C3380CC4-5D6E-409C-BE32-E72D297353CC}">
                  <c16:uniqueId val="{00000017-0E8E-46A9-A769-2D536B312DDC}"/>
                </c:ext>
              </c:extLst>
            </c:dLbl>
            <c:dLbl>
              <c:idx val="21"/>
              <c:delete val="1"/>
              <c:extLst>
                <c:ext xmlns:c15="http://schemas.microsoft.com/office/drawing/2012/chart" uri="{CE6537A1-D6FC-4f65-9D91-7224C49458BB}"/>
                <c:ext xmlns:c16="http://schemas.microsoft.com/office/drawing/2014/chart" uri="{C3380CC4-5D6E-409C-BE32-E72D297353CC}">
                  <c16:uniqueId val="{00000018-0E8E-46A9-A769-2D536B312DDC}"/>
                </c:ext>
              </c:extLst>
            </c:dLbl>
            <c:dLbl>
              <c:idx val="22"/>
              <c:delete val="1"/>
              <c:extLst>
                <c:ext xmlns:c15="http://schemas.microsoft.com/office/drawing/2012/chart" uri="{CE6537A1-D6FC-4f65-9D91-7224C49458BB}"/>
                <c:ext xmlns:c16="http://schemas.microsoft.com/office/drawing/2014/chart" uri="{C3380CC4-5D6E-409C-BE32-E72D297353CC}">
                  <c16:uniqueId val="{00000019-0E8E-46A9-A769-2D536B312DDC}"/>
                </c:ext>
              </c:extLst>
            </c:dLbl>
            <c:dLbl>
              <c:idx val="23"/>
              <c:delete val="1"/>
              <c:extLst>
                <c:ext xmlns:c15="http://schemas.microsoft.com/office/drawing/2012/chart" uri="{CE6537A1-D6FC-4f65-9D91-7224C49458BB}"/>
                <c:ext xmlns:c16="http://schemas.microsoft.com/office/drawing/2014/chart" uri="{C3380CC4-5D6E-409C-BE32-E72D297353CC}">
                  <c16:uniqueId val="{0000001A-0E8E-46A9-A769-2D536B312DDC}"/>
                </c:ext>
              </c:extLst>
            </c:dLbl>
            <c:dLbl>
              <c:idx val="24"/>
              <c:delete val="1"/>
              <c:extLst>
                <c:ext xmlns:c15="http://schemas.microsoft.com/office/drawing/2012/chart" uri="{CE6537A1-D6FC-4f65-9D91-7224C49458BB}"/>
                <c:ext xmlns:c16="http://schemas.microsoft.com/office/drawing/2014/chart" uri="{C3380CC4-5D6E-409C-BE32-E72D297353CC}">
                  <c16:uniqueId val="{0000001B-0E8E-46A9-A769-2D536B312DDC}"/>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0E8E-46A9-A769-2D536B312DDC}"/>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Vorpommern-Rügen (13073)</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704850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66" t="s">
        <v>97</v>
      </c>
      <c r="F8" s="566" t="s">
        <v>98</v>
      </c>
      <c r="G8" s="566" t="s">
        <v>99</v>
      </c>
      <c r="H8" s="566" t="s">
        <v>100</v>
      </c>
      <c r="I8" s="566" t="s">
        <v>101</v>
      </c>
      <c r="J8" s="590"/>
      <c r="K8" s="591"/>
    </row>
    <row r="9" spans="1:255" ht="12" customHeight="1" x14ac:dyDescent="0.2">
      <c r="A9" s="578"/>
      <c r="B9" s="579"/>
      <c r="C9" s="579"/>
      <c r="D9" s="583"/>
      <c r="E9" s="567"/>
      <c r="F9" s="567"/>
      <c r="G9" s="567"/>
      <c r="H9" s="567"/>
      <c r="I9" s="567"/>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72152</v>
      </c>
      <c r="F11" s="238">
        <v>72660</v>
      </c>
      <c r="G11" s="238">
        <v>76235</v>
      </c>
      <c r="H11" s="238">
        <v>75381</v>
      </c>
      <c r="I11" s="265">
        <v>72005</v>
      </c>
      <c r="J11" s="263">
        <v>147</v>
      </c>
      <c r="K11" s="266">
        <v>0.2041524894104576</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14.72031267324537</v>
      </c>
      <c r="E13" s="115">
        <v>10621</v>
      </c>
      <c r="F13" s="114">
        <v>10619</v>
      </c>
      <c r="G13" s="114">
        <v>11722</v>
      </c>
      <c r="H13" s="114">
        <v>11613</v>
      </c>
      <c r="I13" s="140">
        <v>10703</v>
      </c>
      <c r="J13" s="115">
        <v>-82</v>
      </c>
      <c r="K13" s="116">
        <v>-0.76614033448565821</v>
      </c>
    </row>
    <row r="14" spans="1:255" ht="14.1" customHeight="1" x14ac:dyDescent="0.2">
      <c r="A14" s="306" t="s">
        <v>230</v>
      </c>
      <c r="B14" s="307"/>
      <c r="C14" s="308"/>
      <c r="D14" s="113">
        <v>65.644749972280735</v>
      </c>
      <c r="E14" s="115">
        <v>47364</v>
      </c>
      <c r="F14" s="114">
        <v>47819</v>
      </c>
      <c r="G14" s="114">
        <v>50086</v>
      </c>
      <c r="H14" s="114">
        <v>49399</v>
      </c>
      <c r="I14" s="140">
        <v>47097</v>
      </c>
      <c r="J14" s="115">
        <v>267</v>
      </c>
      <c r="K14" s="116">
        <v>0.56691509013312946</v>
      </c>
    </row>
    <row r="15" spans="1:255" ht="14.1" customHeight="1" x14ac:dyDescent="0.2">
      <c r="A15" s="306" t="s">
        <v>231</v>
      </c>
      <c r="B15" s="307"/>
      <c r="C15" s="308"/>
      <c r="D15" s="113">
        <v>9.565916398713826</v>
      </c>
      <c r="E15" s="115">
        <v>6902</v>
      </c>
      <c r="F15" s="114">
        <v>6929</v>
      </c>
      <c r="G15" s="114">
        <v>7095</v>
      </c>
      <c r="H15" s="114">
        <v>7096</v>
      </c>
      <c r="I15" s="140">
        <v>6960</v>
      </c>
      <c r="J15" s="115">
        <v>-58</v>
      </c>
      <c r="K15" s="116">
        <v>-0.83333333333333337</v>
      </c>
    </row>
    <row r="16" spans="1:255" ht="14.1" customHeight="1" x14ac:dyDescent="0.2">
      <c r="A16" s="306" t="s">
        <v>232</v>
      </c>
      <c r="B16" s="307"/>
      <c r="C16" s="308"/>
      <c r="D16" s="113">
        <v>9.7405477325645862</v>
      </c>
      <c r="E16" s="115">
        <v>7028</v>
      </c>
      <c r="F16" s="114">
        <v>7052</v>
      </c>
      <c r="G16" s="114">
        <v>7093</v>
      </c>
      <c r="H16" s="114">
        <v>7038</v>
      </c>
      <c r="I16" s="140">
        <v>7009</v>
      </c>
      <c r="J16" s="115">
        <v>19</v>
      </c>
      <c r="K16" s="116">
        <v>0.27108003994863744</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2.8758731566692539</v>
      </c>
      <c r="E18" s="115">
        <v>2075</v>
      </c>
      <c r="F18" s="114">
        <v>2034</v>
      </c>
      <c r="G18" s="114">
        <v>2217</v>
      </c>
      <c r="H18" s="114">
        <v>2145</v>
      </c>
      <c r="I18" s="140">
        <v>2074</v>
      </c>
      <c r="J18" s="115">
        <v>1</v>
      </c>
      <c r="K18" s="116">
        <v>4.8216007714561235E-2</v>
      </c>
    </row>
    <row r="19" spans="1:255" ht="14.1" customHeight="1" x14ac:dyDescent="0.2">
      <c r="A19" s="306" t="s">
        <v>235</v>
      </c>
      <c r="B19" s="307" t="s">
        <v>236</v>
      </c>
      <c r="C19" s="308"/>
      <c r="D19" s="113">
        <v>1.7185940791662047</v>
      </c>
      <c r="E19" s="115">
        <v>1240</v>
      </c>
      <c r="F19" s="114">
        <v>1210</v>
      </c>
      <c r="G19" s="114">
        <v>1364</v>
      </c>
      <c r="H19" s="114">
        <v>1295</v>
      </c>
      <c r="I19" s="140">
        <v>1252</v>
      </c>
      <c r="J19" s="115">
        <v>-12</v>
      </c>
      <c r="K19" s="116">
        <v>-0.95846645367412142</v>
      </c>
    </row>
    <row r="20" spans="1:255" ht="14.1" customHeight="1" x14ac:dyDescent="0.2">
      <c r="A20" s="306">
        <v>12</v>
      </c>
      <c r="B20" s="307" t="s">
        <v>237</v>
      </c>
      <c r="C20" s="308"/>
      <c r="D20" s="113">
        <v>1.3277525224526001</v>
      </c>
      <c r="E20" s="115">
        <v>958</v>
      </c>
      <c r="F20" s="114">
        <v>912</v>
      </c>
      <c r="G20" s="114">
        <v>1067</v>
      </c>
      <c r="H20" s="114">
        <v>1046</v>
      </c>
      <c r="I20" s="140">
        <v>941</v>
      </c>
      <c r="J20" s="115">
        <v>17</v>
      </c>
      <c r="K20" s="116">
        <v>1.8065887353878853</v>
      </c>
    </row>
    <row r="21" spans="1:255" ht="14.1" customHeight="1" x14ac:dyDescent="0.2">
      <c r="A21" s="306">
        <v>21</v>
      </c>
      <c r="B21" s="307" t="s">
        <v>238</v>
      </c>
      <c r="C21" s="308"/>
      <c r="D21" s="113">
        <v>0.23006985253354031</v>
      </c>
      <c r="E21" s="115">
        <v>166</v>
      </c>
      <c r="F21" s="114">
        <v>162</v>
      </c>
      <c r="G21" s="114">
        <v>162</v>
      </c>
      <c r="H21" s="114">
        <v>161</v>
      </c>
      <c r="I21" s="140">
        <v>150</v>
      </c>
      <c r="J21" s="115">
        <v>16</v>
      </c>
      <c r="K21" s="116">
        <v>10.666666666666666</v>
      </c>
    </row>
    <row r="22" spans="1:255" ht="14.1" customHeight="1" x14ac:dyDescent="0.2">
      <c r="A22" s="306">
        <v>22</v>
      </c>
      <c r="B22" s="307" t="s">
        <v>239</v>
      </c>
      <c r="C22" s="308"/>
      <c r="D22" s="113">
        <v>0.97433196584987247</v>
      </c>
      <c r="E22" s="115">
        <v>703</v>
      </c>
      <c r="F22" s="114">
        <v>727</v>
      </c>
      <c r="G22" s="114">
        <v>769</v>
      </c>
      <c r="H22" s="114">
        <v>755</v>
      </c>
      <c r="I22" s="140">
        <v>751</v>
      </c>
      <c r="J22" s="115">
        <v>-48</v>
      </c>
      <c r="K22" s="116">
        <v>-6.3914780292942739</v>
      </c>
    </row>
    <row r="23" spans="1:255" ht="14.1" customHeight="1" x14ac:dyDescent="0.2">
      <c r="A23" s="306">
        <v>23</v>
      </c>
      <c r="B23" s="307" t="s">
        <v>240</v>
      </c>
      <c r="C23" s="308"/>
      <c r="D23" s="113">
        <v>0.26887681561148685</v>
      </c>
      <c r="E23" s="115">
        <v>194</v>
      </c>
      <c r="F23" s="114">
        <v>201</v>
      </c>
      <c r="G23" s="114">
        <v>200</v>
      </c>
      <c r="H23" s="114">
        <v>199</v>
      </c>
      <c r="I23" s="140">
        <v>194</v>
      </c>
      <c r="J23" s="115">
        <v>0</v>
      </c>
      <c r="K23" s="116">
        <v>0</v>
      </c>
    </row>
    <row r="24" spans="1:255" ht="14.1" customHeight="1" x14ac:dyDescent="0.2">
      <c r="A24" s="306">
        <v>24</v>
      </c>
      <c r="B24" s="307" t="s">
        <v>241</v>
      </c>
      <c r="C24" s="308"/>
      <c r="D24" s="113">
        <v>1.6326643752078944</v>
      </c>
      <c r="E24" s="115">
        <v>1178</v>
      </c>
      <c r="F24" s="114">
        <v>1218</v>
      </c>
      <c r="G24" s="114">
        <v>1283</v>
      </c>
      <c r="H24" s="114">
        <v>1270</v>
      </c>
      <c r="I24" s="140">
        <v>1233</v>
      </c>
      <c r="J24" s="115">
        <v>-55</v>
      </c>
      <c r="K24" s="116">
        <v>-4.4606650446066505</v>
      </c>
    </row>
    <row r="25" spans="1:255" ht="14.1" customHeight="1" x14ac:dyDescent="0.2">
      <c r="A25" s="306">
        <v>25</v>
      </c>
      <c r="B25" s="307" t="s">
        <v>242</v>
      </c>
      <c r="C25" s="308"/>
      <c r="D25" s="113">
        <v>3.5134161215212329</v>
      </c>
      <c r="E25" s="115">
        <v>2535</v>
      </c>
      <c r="F25" s="114">
        <v>2537</v>
      </c>
      <c r="G25" s="114">
        <v>2653</v>
      </c>
      <c r="H25" s="114">
        <v>2560</v>
      </c>
      <c r="I25" s="140">
        <v>2511</v>
      </c>
      <c r="J25" s="115">
        <v>24</v>
      </c>
      <c r="K25" s="116">
        <v>0.95579450418160095</v>
      </c>
    </row>
    <row r="26" spans="1:255" ht="14.1" customHeight="1" x14ac:dyDescent="0.2">
      <c r="A26" s="306">
        <v>26</v>
      </c>
      <c r="B26" s="307" t="s">
        <v>243</v>
      </c>
      <c r="C26" s="308"/>
      <c r="D26" s="113">
        <v>1.9361902649961193</v>
      </c>
      <c r="E26" s="115">
        <v>1397</v>
      </c>
      <c r="F26" s="114">
        <v>1411</v>
      </c>
      <c r="G26" s="114">
        <v>1453</v>
      </c>
      <c r="H26" s="114">
        <v>1442</v>
      </c>
      <c r="I26" s="140">
        <v>1376</v>
      </c>
      <c r="J26" s="115">
        <v>21</v>
      </c>
      <c r="K26" s="116">
        <v>1.5261627906976745</v>
      </c>
    </row>
    <row r="27" spans="1:255" ht="14.1" customHeight="1" x14ac:dyDescent="0.2">
      <c r="A27" s="306">
        <v>27</v>
      </c>
      <c r="B27" s="307" t="s">
        <v>244</v>
      </c>
      <c r="C27" s="308"/>
      <c r="D27" s="113">
        <v>1.0713493735447388</v>
      </c>
      <c r="E27" s="115">
        <v>773</v>
      </c>
      <c r="F27" s="114">
        <v>803</v>
      </c>
      <c r="G27" s="114">
        <v>834</v>
      </c>
      <c r="H27" s="114">
        <v>837</v>
      </c>
      <c r="I27" s="140">
        <v>832</v>
      </c>
      <c r="J27" s="115">
        <v>-59</v>
      </c>
      <c r="K27" s="116">
        <v>-7.0913461538461542</v>
      </c>
    </row>
    <row r="28" spans="1:255" ht="14.1" customHeight="1" x14ac:dyDescent="0.2">
      <c r="A28" s="306">
        <v>28</v>
      </c>
      <c r="B28" s="307" t="s">
        <v>245</v>
      </c>
      <c r="C28" s="308"/>
      <c r="D28" s="113">
        <v>0.20650848209335845</v>
      </c>
      <c r="E28" s="115">
        <v>149</v>
      </c>
      <c r="F28" s="114">
        <v>158</v>
      </c>
      <c r="G28" s="114">
        <v>160</v>
      </c>
      <c r="H28" s="114">
        <v>173</v>
      </c>
      <c r="I28" s="140">
        <v>160</v>
      </c>
      <c r="J28" s="115">
        <v>-11</v>
      </c>
      <c r="K28" s="116">
        <v>-6.875</v>
      </c>
    </row>
    <row r="29" spans="1:255" ht="14.1" customHeight="1" x14ac:dyDescent="0.2">
      <c r="A29" s="306">
        <v>29</v>
      </c>
      <c r="B29" s="307" t="s">
        <v>246</v>
      </c>
      <c r="C29" s="308"/>
      <c r="D29" s="113">
        <v>4.3976604945115865</v>
      </c>
      <c r="E29" s="115">
        <v>3173</v>
      </c>
      <c r="F29" s="114">
        <v>3273</v>
      </c>
      <c r="G29" s="114">
        <v>3810</v>
      </c>
      <c r="H29" s="114">
        <v>3856</v>
      </c>
      <c r="I29" s="140">
        <v>3357</v>
      </c>
      <c r="J29" s="115">
        <v>-184</v>
      </c>
      <c r="K29" s="116">
        <v>-5.4810843014596369</v>
      </c>
    </row>
    <row r="30" spans="1:255" ht="14.1" customHeight="1" x14ac:dyDescent="0.2">
      <c r="A30" s="306" t="s">
        <v>247</v>
      </c>
      <c r="B30" s="307" t="s">
        <v>248</v>
      </c>
      <c r="C30" s="308"/>
      <c r="D30" s="113">
        <v>0.96463022508038587</v>
      </c>
      <c r="E30" s="115">
        <v>696</v>
      </c>
      <c r="F30" s="114">
        <v>715</v>
      </c>
      <c r="G30" s="114">
        <v>801</v>
      </c>
      <c r="H30" s="114">
        <v>832</v>
      </c>
      <c r="I30" s="140">
        <v>806</v>
      </c>
      <c r="J30" s="115">
        <v>-110</v>
      </c>
      <c r="K30" s="116">
        <v>-13.647642679900745</v>
      </c>
    </row>
    <row r="31" spans="1:255" ht="14.1" customHeight="1" x14ac:dyDescent="0.2">
      <c r="A31" s="306" t="s">
        <v>249</v>
      </c>
      <c r="B31" s="307" t="s">
        <v>250</v>
      </c>
      <c r="C31" s="308"/>
      <c r="D31" s="113">
        <v>3.3457146025058209</v>
      </c>
      <c r="E31" s="115">
        <v>2414</v>
      </c>
      <c r="F31" s="114">
        <v>2494</v>
      </c>
      <c r="G31" s="114">
        <v>2946</v>
      </c>
      <c r="H31" s="114">
        <v>2970</v>
      </c>
      <c r="I31" s="140">
        <v>2496</v>
      </c>
      <c r="J31" s="115">
        <v>-82</v>
      </c>
      <c r="K31" s="116">
        <v>-3.2852564102564101</v>
      </c>
    </row>
    <row r="32" spans="1:255" ht="14.1" customHeight="1" x14ac:dyDescent="0.2">
      <c r="A32" s="306">
        <v>31</v>
      </c>
      <c r="B32" s="307" t="s">
        <v>251</v>
      </c>
      <c r="C32" s="308"/>
      <c r="D32" s="113">
        <v>0.76643752078944449</v>
      </c>
      <c r="E32" s="115">
        <v>553</v>
      </c>
      <c r="F32" s="114">
        <v>559</v>
      </c>
      <c r="G32" s="114">
        <v>562</v>
      </c>
      <c r="H32" s="114">
        <v>559</v>
      </c>
      <c r="I32" s="140">
        <v>546</v>
      </c>
      <c r="J32" s="115">
        <v>7</v>
      </c>
      <c r="K32" s="116">
        <v>1.2820512820512822</v>
      </c>
    </row>
    <row r="33" spans="1:11" ht="14.1" customHeight="1" x14ac:dyDescent="0.2">
      <c r="A33" s="306">
        <v>32</v>
      </c>
      <c r="B33" s="307" t="s">
        <v>252</v>
      </c>
      <c r="C33" s="308"/>
      <c r="D33" s="113">
        <v>2.8925047122740879</v>
      </c>
      <c r="E33" s="115">
        <v>2087</v>
      </c>
      <c r="F33" s="114">
        <v>2069</v>
      </c>
      <c r="G33" s="114">
        <v>2150</v>
      </c>
      <c r="H33" s="114">
        <v>2077</v>
      </c>
      <c r="I33" s="140">
        <v>2005</v>
      </c>
      <c r="J33" s="115">
        <v>82</v>
      </c>
      <c r="K33" s="116">
        <v>4.089775561097257</v>
      </c>
    </row>
    <row r="34" spans="1:11" ht="14.1" customHeight="1" x14ac:dyDescent="0.2">
      <c r="A34" s="306">
        <v>33</v>
      </c>
      <c r="B34" s="307" t="s">
        <v>253</v>
      </c>
      <c r="C34" s="308"/>
      <c r="D34" s="113">
        <v>1.9015411908193813</v>
      </c>
      <c r="E34" s="115">
        <v>1372</v>
      </c>
      <c r="F34" s="114">
        <v>1391</v>
      </c>
      <c r="G34" s="114">
        <v>1424</v>
      </c>
      <c r="H34" s="114">
        <v>1426</v>
      </c>
      <c r="I34" s="140">
        <v>1411</v>
      </c>
      <c r="J34" s="115">
        <v>-39</v>
      </c>
      <c r="K34" s="116">
        <v>-2.7639971651311126</v>
      </c>
    </row>
    <row r="35" spans="1:11" ht="14.1" customHeight="1" x14ac:dyDescent="0.2">
      <c r="A35" s="306">
        <v>34</v>
      </c>
      <c r="B35" s="307" t="s">
        <v>254</v>
      </c>
      <c r="C35" s="308"/>
      <c r="D35" s="113">
        <v>4.1759064197804632</v>
      </c>
      <c r="E35" s="115">
        <v>3013</v>
      </c>
      <c r="F35" s="114">
        <v>3021</v>
      </c>
      <c r="G35" s="114">
        <v>3174</v>
      </c>
      <c r="H35" s="114">
        <v>3121</v>
      </c>
      <c r="I35" s="140">
        <v>2949</v>
      </c>
      <c r="J35" s="115">
        <v>64</v>
      </c>
      <c r="K35" s="116">
        <v>2.1702271956595456</v>
      </c>
    </row>
    <row r="36" spans="1:11" ht="14.1" customHeight="1" x14ac:dyDescent="0.2">
      <c r="A36" s="306">
        <v>41</v>
      </c>
      <c r="B36" s="307" t="s">
        <v>255</v>
      </c>
      <c r="C36" s="308"/>
      <c r="D36" s="113">
        <v>0.20512251912628895</v>
      </c>
      <c r="E36" s="115">
        <v>148</v>
      </c>
      <c r="F36" s="114">
        <v>146</v>
      </c>
      <c r="G36" s="114">
        <v>151</v>
      </c>
      <c r="H36" s="114">
        <v>146</v>
      </c>
      <c r="I36" s="140">
        <v>147</v>
      </c>
      <c r="J36" s="115">
        <v>1</v>
      </c>
      <c r="K36" s="116">
        <v>0.68027210884353739</v>
      </c>
    </row>
    <row r="37" spans="1:11" ht="14.1" customHeight="1" x14ac:dyDescent="0.2">
      <c r="A37" s="306">
        <v>42</v>
      </c>
      <c r="B37" s="307" t="s">
        <v>256</v>
      </c>
      <c r="C37" s="308"/>
      <c r="D37" s="113">
        <v>0.16770151901541192</v>
      </c>
      <c r="E37" s="115">
        <v>121</v>
      </c>
      <c r="F37" s="114">
        <v>117</v>
      </c>
      <c r="G37" s="114">
        <v>115</v>
      </c>
      <c r="H37" s="114">
        <v>113</v>
      </c>
      <c r="I37" s="140">
        <v>109</v>
      </c>
      <c r="J37" s="115">
        <v>12</v>
      </c>
      <c r="K37" s="116">
        <v>11.009174311926605</v>
      </c>
    </row>
    <row r="38" spans="1:11" ht="14.1" customHeight="1" x14ac:dyDescent="0.2">
      <c r="A38" s="306">
        <v>43</v>
      </c>
      <c r="B38" s="307" t="s">
        <v>257</v>
      </c>
      <c r="C38" s="308"/>
      <c r="D38" s="113">
        <v>0.56685885353143362</v>
      </c>
      <c r="E38" s="115">
        <v>409</v>
      </c>
      <c r="F38" s="114">
        <v>412</v>
      </c>
      <c r="G38" s="114">
        <v>407</v>
      </c>
      <c r="H38" s="114">
        <v>395</v>
      </c>
      <c r="I38" s="140">
        <v>385</v>
      </c>
      <c r="J38" s="115">
        <v>24</v>
      </c>
      <c r="K38" s="116">
        <v>6.2337662337662341</v>
      </c>
    </row>
    <row r="39" spans="1:11" ht="14.1" customHeight="1" x14ac:dyDescent="0.2">
      <c r="A39" s="306">
        <v>51</v>
      </c>
      <c r="B39" s="307" t="s">
        <v>258</v>
      </c>
      <c r="C39" s="308"/>
      <c r="D39" s="113">
        <v>4.6194145692427098</v>
      </c>
      <c r="E39" s="115">
        <v>3333</v>
      </c>
      <c r="F39" s="114">
        <v>3392</v>
      </c>
      <c r="G39" s="114">
        <v>3434</v>
      </c>
      <c r="H39" s="114">
        <v>3316</v>
      </c>
      <c r="I39" s="140">
        <v>3255</v>
      </c>
      <c r="J39" s="115">
        <v>78</v>
      </c>
      <c r="K39" s="116">
        <v>2.3963133640552994</v>
      </c>
    </row>
    <row r="40" spans="1:11" ht="14.1" customHeight="1" x14ac:dyDescent="0.2">
      <c r="A40" s="306" t="s">
        <v>259</v>
      </c>
      <c r="B40" s="307" t="s">
        <v>260</v>
      </c>
      <c r="C40" s="308"/>
      <c r="D40" s="113">
        <v>3.1031710832686552</v>
      </c>
      <c r="E40" s="115">
        <v>2239</v>
      </c>
      <c r="F40" s="114">
        <v>2287</v>
      </c>
      <c r="G40" s="114">
        <v>2294</v>
      </c>
      <c r="H40" s="114">
        <v>2272</v>
      </c>
      <c r="I40" s="140">
        <v>2264</v>
      </c>
      <c r="J40" s="115">
        <v>-25</v>
      </c>
      <c r="K40" s="116">
        <v>-1.1042402826855124</v>
      </c>
    </row>
    <row r="41" spans="1:11" ht="14.1" customHeight="1" x14ac:dyDescent="0.2">
      <c r="A41" s="306"/>
      <c r="B41" s="307" t="s">
        <v>261</v>
      </c>
      <c r="C41" s="308"/>
      <c r="D41" s="113">
        <v>1.9043131167535203</v>
      </c>
      <c r="E41" s="115">
        <v>1374</v>
      </c>
      <c r="F41" s="114">
        <v>1403</v>
      </c>
      <c r="G41" s="114">
        <v>1414</v>
      </c>
      <c r="H41" s="114">
        <v>1414</v>
      </c>
      <c r="I41" s="140">
        <v>1402</v>
      </c>
      <c r="J41" s="115">
        <v>-28</v>
      </c>
      <c r="K41" s="116">
        <v>-1.9971469329529243</v>
      </c>
    </row>
    <row r="42" spans="1:11" ht="14.1" customHeight="1" x14ac:dyDescent="0.2">
      <c r="A42" s="306">
        <v>52</v>
      </c>
      <c r="B42" s="307" t="s">
        <v>262</v>
      </c>
      <c r="C42" s="308"/>
      <c r="D42" s="113">
        <v>4.0359241601064424</v>
      </c>
      <c r="E42" s="115">
        <v>2912</v>
      </c>
      <c r="F42" s="114">
        <v>2951</v>
      </c>
      <c r="G42" s="114">
        <v>3026</v>
      </c>
      <c r="H42" s="114">
        <v>3038</v>
      </c>
      <c r="I42" s="140">
        <v>2977</v>
      </c>
      <c r="J42" s="115">
        <v>-65</v>
      </c>
      <c r="K42" s="116">
        <v>-2.1834061135371181</v>
      </c>
    </row>
    <row r="43" spans="1:11" ht="14.1" customHeight="1" x14ac:dyDescent="0.2">
      <c r="A43" s="306" t="s">
        <v>263</v>
      </c>
      <c r="B43" s="307" t="s">
        <v>264</v>
      </c>
      <c r="C43" s="308"/>
      <c r="D43" s="113">
        <v>3.0851535646967512</v>
      </c>
      <c r="E43" s="115">
        <v>2226</v>
      </c>
      <c r="F43" s="114">
        <v>2279</v>
      </c>
      <c r="G43" s="114">
        <v>2304</v>
      </c>
      <c r="H43" s="114">
        <v>2312</v>
      </c>
      <c r="I43" s="140">
        <v>2286</v>
      </c>
      <c r="J43" s="115">
        <v>-60</v>
      </c>
      <c r="K43" s="116">
        <v>-2.6246719160104988</v>
      </c>
    </row>
    <row r="44" spans="1:11" ht="14.1" customHeight="1" x14ac:dyDescent="0.2">
      <c r="A44" s="306">
        <v>53</v>
      </c>
      <c r="B44" s="307" t="s">
        <v>265</v>
      </c>
      <c r="C44" s="308"/>
      <c r="D44" s="113">
        <v>0.85929703958310233</v>
      </c>
      <c r="E44" s="115">
        <v>620</v>
      </c>
      <c r="F44" s="114">
        <v>641</v>
      </c>
      <c r="G44" s="114">
        <v>686</v>
      </c>
      <c r="H44" s="114">
        <v>707</v>
      </c>
      <c r="I44" s="140">
        <v>658</v>
      </c>
      <c r="J44" s="115">
        <v>-38</v>
      </c>
      <c r="K44" s="116">
        <v>-5.7750759878419453</v>
      </c>
    </row>
    <row r="45" spans="1:11" ht="14.1" customHeight="1" x14ac:dyDescent="0.2">
      <c r="A45" s="306" t="s">
        <v>266</v>
      </c>
      <c r="B45" s="307" t="s">
        <v>267</v>
      </c>
      <c r="C45" s="308"/>
      <c r="D45" s="113">
        <v>0.77613926155893109</v>
      </c>
      <c r="E45" s="115">
        <v>560</v>
      </c>
      <c r="F45" s="114">
        <v>581</v>
      </c>
      <c r="G45" s="114">
        <v>630</v>
      </c>
      <c r="H45" s="114">
        <v>651</v>
      </c>
      <c r="I45" s="140">
        <v>601</v>
      </c>
      <c r="J45" s="115">
        <v>-41</v>
      </c>
      <c r="K45" s="116">
        <v>-6.8219633943427622</v>
      </c>
    </row>
    <row r="46" spans="1:11" ht="14.1" customHeight="1" x14ac:dyDescent="0.2">
      <c r="A46" s="306">
        <v>54</v>
      </c>
      <c r="B46" s="307" t="s">
        <v>268</v>
      </c>
      <c r="C46" s="308"/>
      <c r="D46" s="113">
        <v>3.732398270318217</v>
      </c>
      <c r="E46" s="115">
        <v>2693</v>
      </c>
      <c r="F46" s="114">
        <v>2645</v>
      </c>
      <c r="G46" s="114">
        <v>3059</v>
      </c>
      <c r="H46" s="114">
        <v>3087</v>
      </c>
      <c r="I46" s="140">
        <v>2790</v>
      </c>
      <c r="J46" s="115">
        <v>-97</v>
      </c>
      <c r="K46" s="116">
        <v>-3.4767025089605736</v>
      </c>
    </row>
    <row r="47" spans="1:11" ht="14.1" customHeight="1" x14ac:dyDescent="0.2">
      <c r="A47" s="306">
        <v>61</v>
      </c>
      <c r="B47" s="307" t="s">
        <v>269</v>
      </c>
      <c r="C47" s="308"/>
      <c r="D47" s="113">
        <v>1.4150681893779797</v>
      </c>
      <c r="E47" s="115">
        <v>1021</v>
      </c>
      <c r="F47" s="114">
        <v>1035</v>
      </c>
      <c r="G47" s="114">
        <v>1086</v>
      </c>
      <c r="H47" s="114">
        <v>1060</v>
      </c>
      <c r="I47" s="140">
        <v>1050</v>
      </c>
      <c r="J47" s="115">
        <v>-29</v>
      </c>
      <c r="K47" s="116">
        <v>-2.7619047619047619</v>
      </c>
    </row>
    <row r="48" spans="1:11" ht="14.1" customHeight="1" x14ac:dyDescent="0.2">
      <c r="A48" s="306">
        <v>62</v>
      </c>
      <c r="B48" s="307" t="s">
        <v>270</v>
      </c>
      <c r="C48" s="308"/>
      <c r="D48" s="113">
        <v>8.4890231733008097</v>
      </c>
      <c r="E48" s="115">
        <v>6125</v>
      </c>
      <c r="F48" s="114">
        <v>6194</v>
      </c>
      <c r="G48" s="114">
        <v>6578</v>
      </c>
      <c r="H48" s="114">
        <v>6575</v>
      </c>
      <c r="I48" s="140">
        <v>6136</v>
      </c>
      <c r="J48" s="115">
        <v>-11</v>
      </c>
      <c r="K48" s="116">
        <v>-0.17926988265971316</v>
      </c>
    </row>
    <row r="49" spans="1:11" ht="14.1" customHeight="1" x14ac:dyDescent="0.2">
      <c r="A49" s="306">
        <v>63</v>
      </c>
      <c r="B49" s="307" t="s">
        <v>271</v>
      </c>
      <c r="C49" s="308"/>
      <c r="D49" s="113">
        <v>6.9561481317219203</v>
      </c>
      <c r="E49" s="115">
        <v>5019</v>
      </c>
      <c r="F49" s="114">
        <v>5219</v>
      </c>
      <c r="G49" s="114">
        <v>6255</v>
      </c>
      <c r="H49" s="114">
        <v>6353</v>
      </c>
      <c r="I49" s="140">
        <v>5066</v>
      </c>
      <c r="J49" s="115">
        <v>-47</v>
      </c>
      <c r="K49" s="116">
        <v>-0.92775365179628899</v>
      </c>
    </row>
    <row r="50" spans="1:11" ht="14.1" customHeight="1" x14ac:dyDescent="0.2">
      <c r="A50" s="306" t="s">
        <v>272</v>
      </c>
      <c r="B50" s="307" t="s">
        <v>273</v>
      </c>
      <c r="C50" s="308"/>
      <c r="D50" s="113">
        <v>2.5252245260006654</v>
      </c>
      <c r="E50" s="115">
        <v>1822</v>
      </c>
      <c r="F50" s="114">
        <v>1872</v>
      </c>
      <c r="G50" s="114">
        <v>2180</v>
      </c>
      <c r="H50" s="114">
        <v>2164</v>
      </c>
      <c r="I50" s="140">
        <v>1872</v>
      </c>
      <c r="J50" s="115">
        <v>-50</v>
      </c>
      <c r="K50" s="116">
        <v>-2.6709401709401708</v>
      </c>
    </row>
    <row r="51" spans="1:11" ht="14.1" customHeight="1" x14ac:dyDescent="0.2">
      <c r="A51" s="306" t="s">
        <v>274</v>
      </c>
      <c r="B51" s="307" t="s">
        <v>275</v>
      </c>
      <c r="C51" s="308"/>
      <c r="D51" s="113">
        <v>3.9361348264774367</v>
      </c>
      <c r="E51" s="115">
        <v>2840</v>
      </c>
      <c r="F51" s="114">
        <v>2988</v>
      </c>
      <c r="G51" s="114">
        <v>3671</v>
      </c>
      <c r="H51" s="114">
        <v>3776</v>
      </c>
      <c r="I51" s="140">
        <v>2832</v>
      </c>
      <c r="J51" s="115">
        <v>8</v>
      </c>
      <c r="K51" s="116">
        <v>0.2824858757062147</v>
      </c>
    </row>
    <row r="52" spans="1:11" ht="14.1" customHeight="1" x14ac:dyDescent="0.2">
      <c r="A52" s="306">
        <v>71</v>
      </c>
      <c r="B52" s="307" t="s">
        <v>276</v>
      </c>
      <c r="C52" s="308"/>
      <c r="D52" s="113">
        <v>8.9020401374875266</v>
      </c>
      <c r="E52" s="115">
        <v>6423</v>
      </c>
      <c r="F52" s="114">
        <v>6385</v>
      </c>
      <c r="G52" s="114">
        <v>6402</v>
      </c>
      <c r="H52" s="114">
        <v>6351</v>
      </c>
      <c r="I52" s="140">
        <v>6263</v>
      </c>
      <c r="J52" s="115">
        <v>160</v>
      </c>
      <c r="K52" s="116">
        <v>2.5546862525946032</v>
      </c>
    </row>
    <row r="53" spans="1:11" ht="14.1" customHeight="1" x14ac:dyDescent="0.2">
      <c r="A53" s="306" t="s">
        <v>277</v>
      </c>
      <c r="B53" s="307" t="s">
        <v>278</v>
      </c>
      <c r="C53" s="308"/>
      <c r="D53" s="113">
        <v>3.0740658609601952</v>
      </c>
      <c r="E53" s="115">
        <v>2218</v>
      </c>
      <c r="F53" s="114">
        <v>2217</v>
      </c>
      <c r="G53" s="114">
        <v>2212</v>
      </c>
      <c r="H53" s="114">
        <v>2193</v>
      </c>
      <c r="I53" s="140">
        <v>2177</v>
      </c>
      <c r="J53" s="115">
        <v>41</v>
      </c>
      <c r="K53" s="116">
        <v>1.8833256775378961</v>
      </c>
    </row>
    <row r="54" spans="1:11" ht="14.1" customHeight="1" x14ac:dyDescent="0.2">
      <c r="A54" s="306" t="s">
        <v>279</v>
      </c>
      <c r="B54" s="307" t="s">
        <v>280</v>
      </c>
      <c r="C54" s="308"/>
      <c r="D54" s="113">
        <v>4.8273090143031379</v>
      </c>
      <c r="E54" s="115">
        <v>3483</v>
      </c>
      <c r="F54" s="114">
        <v>3444</v>
      </c>
      <c r="G54" s="114">
        <v>3467</v>
      </c>
      <c r="H54" s="114">
        <v>3467</v>
      </c>
      <c r="I54" s="140">
        <v>3392</v>
      </c>
      <c r="J54" s="115">
        <v>91</v>
      </c>
      <c r="K54" s="116">
        <v>2.6827830188679247</v>
      </c>
    </row>
    <row r="55" spans="1:11" ht="14.1" customHeight="1" x14ac:dyDescent="0.2">
      <c r="A55" s="306">
        <v>72</v>
      </c>
      <c r="B55" s="307" t="s">
        <v>281</v>
      </c>
      <c r="C55" s="308"/>
      <c r="D55" s="113">
        <v>2.2674354141257345</v>
      </c>
      <c r="E55" s="115">
        <v>1636</v>
      </c>
      <c r="F55" s="114">
        <v>1665</v>
      </c>
      <c r="G55" s="114">
        <v>1676</v>
      </c>
      <c r="H55" s="114">
        <v>1632</v>
      </c>
      <c r="I55" s="140">
        <v>1634</v>
      </c>
      <c r="J55" s="115">
        <v>2</v>
      </c>
      <c r="K55" s="116">
        <v>0.12239902080783353</v>
      </c>
    </row>
    <row r="56" spans="1:11" ht="14.1" customHeight="1" x14ac:dyDescent="0.2">
      <c r="A56" s="306" t="s">
        <v>282</v>
      </c>
      <c r="B56" s="307" t="s">
        <v>283</v>
      </c>
      <c r="C56" s="308"/>
      <c r="D56" s="113">
        <v>0.74287615034926269</v>
      </c>
      <c r="E56" s="115">
        <v>536</v>
      </c>
      <c r="F56" s="114">
        <v>540</v>
      </c>
      <c r="G56" s="114">
        <v>547</v>
      </c>
      <c r="H56" s="114">
        <v>541</v>
      </c>
      <c r="I56" s="140">
        <v>535</v>
      </c>
      <c r="J56" s="115">
        <v>1</v>
      </c>
      <c r="K56" s="116">
        <v>0.18691588785046728</v>
      </c>
    </row>
    <row r="57" spans="1:11" ht="14.1" customHeight="1" x14ac:dyDescent="0.2">
      <c r="A57" s="306" t="s">
        <v>284</v>
      </c>
      <c r="B57" s="307" t="s">
        <v>285</v>
      </c>
      <c r="C57" s="308"/>
      <c r="D57" s="113">
        <v>1.0810511143142256</v>
      </c>
      <c r="E57" s="115">
        <v>780</v>
      </c>
      <c r="F57" s="114">
        <v>795</v>
      </c>
      <c r="G57" s="114">
        <v>797</v>
      </c>
      <c r="H57" s="114">
        <v>771</v>
      </c>
      <c r="I57" s="140">
        <v>775</v>
      </c>
      <c r="J57" s="115">
        <v>5</v>
      </c>
      <c r="K57" s="116">
        <v>0.64516129032258063</v>
      </c>
    </row>
    <row r="58" spans="1:11" ht="14.1" customHeight="1" x14ac:dyDescent="0.2">
      <c r="A58" s="306">
        <v>73</v>
      </c>
      <c r="B58" s="307" t="s">
        <v>286</v>
      </c>
      <c r="C58" s="308"/>
      <c r="D58" s="113">
        <v>4.4420113094578113</v>
      </c>
      <c r="E58" s="115">
        <v>3205</v>
      </c>
      <c r="F58" s="114">
        <v>3244</v>
      </c>
      <c r="G58" s="114">
        <v>3264</v>
      </c>
      <c r="H58" s="114">
        <v>3226</v>
      </c>
      <c r="I58" s="140">
        <v>3228</v>
      </c>
      <c r="J58" s="115">
        <v>-23</v>
      </c>
      <c r="K58" s="116">
        <v>-0.71251548946716237</v>
      </c>
    </row>
    <row r="59" spans="1:11" ht="14.1" customHeight="1" x14ac:dyDescent="0.2">
      <c r="A59" s="306" t="s">
        <v>287</v>
      </c>
      <c r="B59" s="307" t="s">
        <v>288</v>
      </c>
      <c r="C59" s="308"/>
      <c r="D59" s="113">
        <v>4.0165206785674687</v>
      </c>
      <c r="E59" s="115">
        <v>2898</v>
      </c>
      <c r="F59" s="114">
        <v>2931</v>
      </c>
      <c r="G59" s="114">
        <v>2950</v>
      </c>
      <c r="H59" s="114">
        <v>2927</v>
      </c>
      <c r="I59" s="140">
        <v>2926</v>
      </c>
      <c r="J59" s="115">
        <v>-28</v>
      </c>
      <c r="K59" s="116">
        <v>-0.9569377990430622</v>
      </c>
    </row>
    <row r="60" spans="1:11" ht="14.1" customHeight="1" x14ac:dyDescent="0.2">
      <c r="A60" s="306">
        <v>81</v>
      </c>
      <c r="B60" s="307" t="s">
        <v>289</v>
      </c>
      <c r="C60" s="308"/>
      <c r="D60" s="113">
        <v>9.4564253243153349</v>
      </c>
      <c r="E60" s="115">
        <v>6823</v>
      </c>
      <c r="F60" s="114">
        <v>6794</v>
      </c>
      <c r="G60" s="114">
        <v>6777</v>
      </c>
      <c r="H60" s="114">
        <v>6622</v>
      </c>
      <c r="I60" s="140">
        <v>6597</v>
      </c>
      <c r="J60" s="115">
        <v>226</v>
      </c>
      <c r="K60" s="116">
        <v>3.4257996058814615</v>
      </c>
    </row>
    <row r="61" spans="1:11" ht="14.1" customHeight="1" x14ac:dyDescent="0.2">
      <c r="A61" s="306" t="s">
        <v>290</v>
      </c>
      <c r="B61" s="307" t="s">
        <v>291</v>
      </c>
      <c r="C61" s="308"/>
      <c r="D61" s="113">
        <v>1.8835236722474775</v>
      </c>
      <c r="E61" s="115">
        <v>1359</v>
      </c>
      <c r="F61" s="114">
        <v>1358</v>
      </c>
      <c r="G61" s="114">
        <v>1370</v>
      </c>
      <c r="H61" s="114">
        <v>1335</v>
      </c>
      <c r="I61" s="140">
        <v>1357</v>
      </c>
      <c r="J61" s="115">
        <v>2</v>
      </c>
      <c r="K61" s="116">
        <v>0.14738393515106854</v>
      </c>
    </row>
    <row r="62" spans="1:11" ht="14.1" customHeight="1" x14ac:dyDescent="0.2">
      <c r="A62" s="306" t="s">
        <v>292</v>
      </c>
      <c r="B62" s="307" t="s">
        <v>293</v>
      </c>
      <c r="C62" s="308"/>
      <c r="D62" s="113">
        <v>4.6568355693535866</v>
      </c>
      <c r="E62" s="115">
        <v>3360</v>
      </c>
      <c r="F62" s="114">
        <v>3344</v>
      </c>
      <c r="G62" s="114">
        <v>3339</v>
      </c>
      <c r="H62" s="114">
        <v>3218</v>
      </c>
      <c r="I62" s="140">
        <v>3182</v>
      </c>
      <c r="J62" s="115">
        <v>178</v>
      </c>
      <c r="K62" s="116">
        <v>5.5939660590823381</v>
      </c>
    </row>
    <row r="63" spans="1:11" ht="14.1" customHeight="1" x14ac:dyDescent="0.2">
      <c r="A63" s="306"/>
      <c r="B63" s="307" t="s">
        <v>294</v>
      </c>
      <c r="C63" s="308"/>
      <c r="D63" s="113">
        <v>3.9638540858188267</v>
      </c>
      <c r="E63" s="115">
        <v>2860</v>
      </c>
      <c r="F63" s="114">
        <v>2838</v>
      </c>
      <c r="G63" s="114">
        <v>2825</v>
      </c>
      <c r="H63" s="114">
        <v>2723</v>
      </c>
      <c r="I63" s="140">
        <v>2688</v>
      </c>
      <c r="J63" s="115">
        <v>172</v>
      </c>
      <c r="K63" s="116">
        <v>6.3988095238095237</v>
      </c>
    </row>
    <row r="64" spans="1:11" ht="14.1" customHeight="1" x14ac:dyDescent="0.2">
      <c r="A64" s="306" t="s">
        <v>295</v>
      </c>
      <c r="B64" s="307" t="s">
        <v>296</v>
      </c>
      <c r="C64" s="308"/>
      <c r="D64" s="113">
        <v>0.82049007650515582</v>
      </c>
      <c r="E64" s="115">
        <v>592</v>
      </c>
      <c r="F64" s="114">
        <v>579</v>
      </c>
      <c r="G64" s="114">
        <v>569</v>
      </c>
      <c r="H64" s="114">
        <v>563</v>
      </c>
      <c r="I64" s="140">
        <v>562</v>
      </c>
      <c r="J64" s="115">
        <v>30</v>
      </c>
      <c r="K64" s="116">
        <v>5.3380782918149468</v>
      </c>
    </row>
    <row r="65" spans="1:11" ht="14.1" customHeight="1" x14ac:dyDescent="0.2">
      <c r="A65" s="306" t="s">
        <v>297</v>
      </c>
      <c r="B65" s="307" t="s">
        <v>298</v>
      </c>
      <c r="C65" s="308"/>
      <c r="D65" s="113">
        <v>1.1933141146468567</v>
      </c>
      <c r="E65" s="115">
        <v>861</v>
      </c>
      <c r="F65" s="114">
        <v>862</v>
      </c>
      <c r="G65" s="114">
        <v>848</v>
      </c>
      <c r="H65" s="114">
        <v>852</v>
      </c>
      <c r="I65" s="140">
        <v>845</v>
      </c>
      <c r="J65" s="115">
        <v>16</v>
      </c>
      <c r="K65" s="116">
        <v>1.8934911242603549</v>
      </c>
    </row>
    <row r="66" spans="1:11" ht="14.1" customHeight="1" x14ac:dyDescent="0.2">
      <c r="A66" s="306">
        <v>82</v>
      </c>
      <c r="B66" s="307" t="s">
        <v>299</v>
      </c>
      <c r="C66" s="308"/>
      <c r="D66" s="113">
        <v>4.0289943452710943</v>
      </c>
      <c r="E66" s="115">
        <v>2907</v>
      </c>
      <c r="F66" s="114">
        <v>2947</v>
      </c>
      <c r="G66" s="114">
        <v>2950</v>
      </c>
      <c r="H66" s="114">
        <v>2899</v>
      </c>
      <c r="I66" s="140">
        <v>2873</v>
      </c>
      <c r="J66" s="115">
        <v>34</v>
      </c>
      <c r="K66" s="116">
        <v>1.1834319526627219</v>
      </c>
    </row>
    <row r="67" spans="1:11" ht="14.1" customHeight="1" x14ac:dyDescent="0.2">
      <c r="A67" s="306" t="s">
        <v>300</v>
      </c>
      <c r="B67" s="307" t="s">
        <v>301</v>
      </c>
      <c r="C67" s="308"/>
      <c r="D67" s="113">
        <v>2.6319436744650182</v>
      </c>
      <c r="E67" s="115">
        <v>1899</v>
      </c>
      <c r="F67" s="114">
        <v>1914</v>
      </c>
      <c r="G67" s="114">
        <v>1913</v>
      </c>
      <c r="H67" s="114">
        <v>1868</v>
      </c>
      <c r="I67" s="140">
        <v>1855</v>
      </c>
      <c r="J67" s="115">
        <v>44</v>
      </c>
      <c r="K67" s="116">
        <v>2.371967654986523</v>
      </c>
    </row>
    <row r="68" spans="1:11" ht="14.1" customHeight="1" x14ac:dyDescent="0.2">
      <c r="A68" s="306" t="s">
        <v>302</v>
      </c>
      <c r="B68" s="307" t="s">
        <v>303</v>
      </c>
      <c r="C68" s="308"/>
      <c r="D68" s="113">
        <v>0.83989355804412902</v>
      </c>
      <c r="E68" s="115">
        <v>606</v>
      </c>
      <c r="F68" s="114">
        <v>627</v>
      </c>
      <c r="G68" s="114">
        <v>632</v>
      </c>
      <c r="H68" s="114">
        <v>639</v>
      </c>
      <c r="I68" s="140">
        <v>645</v>
      </c>
      <c r="J68" s="115">
        <v>-39</v>
      </c>
      <c r="K68" s="116">
        <v>-6.0465116279069768</v>
      </c>
    </row>
    <row r="69" spans="1:11" ht="14.1" customHeight="1" x14ac:dyDescent="0.2">
      <c r="A69" s="306">
        <v>83</v>
      </c>
      <c r="B69" s="307" t="s">
        <v>304</v>
      </c>
      <c r="C69" s="308"/>
      <c r="D69" s="113">
        <v>6.3574121299478881</v>
      </c>
      <c r="E69" s="115">
        <v>4587</v>
      </c>
      <c r="F69" s="114">
        <v>4538</v>
      </c>
      <c r="G69" s="114">
        <v>4554</v>
      </c>
      <c r="H69" s="114">
        <v>4292</v>
      </c>
      <c r="I69" s="140">
        <v>4415</v>
      </c>
      <c r="J69" s="115">
        <v>172</v>
      </c>
      <c r="K69" s="116">
        <v>3.8958097395243487</v>
      </c>
    </row>
    <row r="70" spans="1:11" ht="14.1" customHeight="1" x14ac:dyDescent="0.2">
      <c r="A70" s="306" t="s">
        <v>305</v>
      </c>
      <c r="B70" s="307" t="s">
        <v>306</v>
      </c>
      <c r="C70" s="308"/>
      <c r="D70" s="113">
        <v>5.4246590531101013</v>
      </c>
      <c r="E70" s="115">
        <v>3914</v>
      </c>
      <c r="F70" s="114">
        <v>3888</v>
      </c>
      <c r="G70" s="114">
        <v>3878</v>
      </c>
      <c r="H70" s="114">
        <v>3629</v>
      </c>
      <c r="I70" s="140">
        <v>3782</v>
      </c>
      <c r="J70" s="115">
        <v>132</v>
      </c>
      <c r="K70" s="116">
        <v>3.4902168164992067</v>
      </c>
    </row>
    <row r="71" spans="1:11" ht="14.1" customHeight="1" x14ac:dyDescent="0.2">
      <c r="A71" s="306"/>
      <c r="B71" s="307" t="s">
        <v>307</v>
      </c>
      <c r="C71" s="308"/>
      <c r="D71" s="113">
        <v>3.0768377868943344</v>
      </c>
      <c r="E71" s="115">
        <v>2220</v>
      </c>
      <c r="F71" s="114">
        <v>2235</v>
      </c>
      <c r="G71" s="114">
        <v>2233</v>
      </c>
      <c r="H71" s="114">
        <v>2149</v>
      </c>
      <c r="I71" s="140">
        <v>2155</v>
      </c>
      <c r="J71" s="115">
        <v>65</v>
      </c>
      <c r="K71" s="116">
        <v>3.0162412993039442</v>
      </c>
    </row>
    <row r="72" spans="1:11" ht="14.1" customHeight="1" x14ac:dyDescent="0.2">
      <c r="A72" s="306">
        <v>84</v>
      </c>
      <c r="B72" s="307" t="s">
        <v>308</v>
      </c>
      <c r="C72" s="308"/>
      <c r="D72" s="113">
        <v>2.6859962301807294</v>
      </c>
      <c r="E72" s="115">
        <v>1938</v>
      </c>
      <c r="F72" s="114">
        <v>1938</v>
      </c>
      <c r="G72" s="114">
        <v>1973</v>
      </c>
      <c r="H72" s="114">
        <v>1947</v>
      </c>
      <c r="I72" s="140">
        <v>1960</v>
      </c>
      <c r="J72" s="115">
        <v>-22</v>
      </c>
      <c r="K72" s="116">
        <v>-1.1224489795918366</v>
      </c>
    </row>
    <row r="73" spans="1:11" ht="14.1" customHeight="1" x14ac:dyDescent="0.2">
      <c r="A73" s="306" t="s">
        <v>309</v>
      </c>
      <c r="B73" s="307" t="s">
        <v>310</v>
      </c>
      <c r="C73" s="308"/>
      <c r="D73" s="113">
        <v>1.8461026721366005</v>
      </c>
      <c r="E73" s="115">
        <v>1332</v>
      </c>
      <c r="F73" s="114">
        <v>1339</v>
      </c>
      <c r="G73" s="114">
        <v>1333</v>
      </c>
      <c r="H73" s="114">
        <v>1298</v>
      </c>
      <c r="I73" s="140">
        <v>1354</v>
      </c>
      <c r="J73" s="115">
        <v>-22</v>
      </c>
      <c r="K73" s="116">
        <v>-1.6248153618906942</v>
      </c>
    </row>
    <row r="74" spans="1:11" ht="14.1" customHeight="1" x14ac:dyDescent="0.2">
      <c r="A74" s="306" t="s">
        <v>311</v>
      </c>
      <c r="B74" s="307" t="s">
        <v>312</v>
      </c>
      <c r="C74" s="308"/>
      <c r="D74" s="113">
        <v>0.39499944561481315</v>
      </c>
      <c r="E74" s="115">
        <v>285</v>
      </c>
      <c r="F74" s="114">
        <v>284</v>
      </c>
      <c r="G74" s="114">
        <v>287</v>
      </c>
      <c r="H74" s="114">
        <v>296</v>
      </c>
      <c r="I74" s="140">
        <v>296</v>
      </c>
      <c r="J74" s="115">
        <v>-11</v>
      </c>
      <c r="K74" s="116">
        <v>-3.7162162162162162</v>
      </c>
    </row>
    <row r="75" spans="1:11" ht="14.1" customHeight="1" x14ac:dyDescent="0.2">
      <c r="A75" s="306" t="s">
        <v>313</v>
      </c>
      <c r="B75" s="307" t="s">
        <v>314</v>
      </c>
      <c r="C75" s="308"/>
      <c r="D75" s="113">
        <v>5.8210444616919835E-2</v>
      </c>
      <c r="E75" s="115">
        <v>42</v>
      </c>
      <c r="F75" s="114">
        <v>44</v>
      </c>
      <c r="G75" s="114">
        <v>44</v>
      </c>
      <c r="H75" s="114">
        <v>44</v>
      </c>
      <c r="I75" s="140">
        <v>45</v>
      </c>
      <c r="J75" s="115">
        <v>-3</v>
      </c>
      <c r="K75" s="116">
        <v>-6.666666666666667</v>
      </c>
    </row>
    <row r="76" spans="1:11" ht="14.1" customHeight="1" x14ac:dyDescent="0.2">
      <c r="A76" s="306">
        <v>91</v>
      </c>
      <c r="B76" s="307" t="s">
        <v>315</v>
      </c>
      <c r="C76" s="308"/>
      <c r="D76" s="113">
        <v>0.11503492626677016</v>
      </c>
      <c r="E76" s="115">
        <v>83</v>
      </c>
      <c r="F76" s="114">
        <v>82</v>
      </c>
      <c r="G76" s="114">
        <v>81</v>
      </c>
      <c r="H76" s="114">
        <v>79</v>
      </c>
      <c r="I76" s="140">
        <v>78</v>
      </c>
      <c r="J76" s="115">
        <v>5</v>
      </c>
      <c r="K76" s="116">
        <v>6.4102564102564106</v>
      </c>
    </row>
    <row r="77" spans="1:11" ht="14.1" customHeight="1" x14ac:dyDescent="0.2">
      <c r="A77" s="306">
        <v>92</v>
      </c>
      <c r="B77" s="307" t="s">
        <v>316</v>
      </c>
      <c r="C77" s="308"/>
      <c r="D77" s="113">
        <v>1.6548397826810068</v>
      </c>
      <c r="E77" s="115">
        <v>1194</v>
      </c>
      <c r="F77" s="114">
        <v>1206</v>
      </c>
      <c r="G77" s="114">
        <v>1183</v>
      </c>
      <c r="H77" s="114">
        <v>1206</v>
      </c>
      <c r="I77" s="140">
        <v>1226</v>
      </c>
      <c r="J77" s="115">
        <v>-32</v>
      </c>
      <c r="K77" s="116">
        <v>-2.6101141924959217</v>
      </c>
    </row>
    <row r="78" spans="1:11" ht="14.1" customHeight="1" x14ac:dyDescent="0.2">
      <c r="A78" s="306">
        <v>93</v>
      </c>
      <c r="B78" s="307" t="s">
        <v>317</v>
      </c>
      <c r="C78" s="308"/>
      <c r="D78" s="113">
        <v>0.14691207450936911</v>
      </c>
      <c r="E78" s="115">
        <v>106</v>
      </c>
      <c r="F78" s="114">
        <v>106</v>
      </c>
      <c r="G78" s="114">
        <v>109</v>
      </c>
      <c r="H78" s="114">
        <v>107</v>
      </c>
      <c r="I78" s="140">
        <v>106</v>
      </c>
      <c r="J78" s="115">
        <v>0</v>
      </c>
      <c r="K78" s="116">
        <v>0</v>
      </c>
    </row>
    <row r="79" spans="1:11" ht="14.1" customHeight="1" x14ac:dyDescent="0.2">
      <c r="A79" s="306">
        <v>94</v>
      </c>
      <c r="B79" s="307" t="s">
        <v>318</v>
      </c>
      <c r="C79" s="308"/>
      <c r="D79" s="113">
        <v>0.37975385297704845</v>
      </c>
      <c r="E79" s="115">
        <v>274</v>
      </c>
      <c r="F79" s="114">
        <v>274</v>
      </c>
      <c r="G79" s="114">
        <v>302</v>
      </c>
      <c r="H79" s="114">
        <v>359</v>
      </c>
      <c r="I79" s="140">
        <v>317</v>
      </c>
      <c r="J79" s="115">
        <v>-43</v>
      </c>
      <c r="K79" s="116">
        <v>-13.564668769716087</v>
      </c>
    </row>
    <row r="80" spans="1:11" ht="14.1" customHeight="1" x14ac:dyDescent="0.2">
      <c r="A80" s="306" t="s">
        <v>319</v>
      </c>
      <c r="B80" s="307" t="s">
        <v>320</v>
      </c>
      <c r="C80" s="308"/>
      <c r="D80" s="113">
        <v>1.6631555604834238E-2</v>
      </c>
      <c r="E80" s="115">
        <v>12</v>
      </c>
      <c r="F80" s="114">
        <v>12</v>
      </c>
      <c r="G80" s="114">
        <v>10</v>
      </c>
      <c r="H80" s="114">
        <v>9</v>
      </c>
      <c r="I80" s="140">
        <v>9</v>
      </c>
      <c r="J80" s="115">
        <v>3</v>
      </c>
      <c r="K80" s="116">
        <v>33.333333333333336</v>
      </c>
    </row>
    <row r="81" spans="1:11" ht="14.1" customHeight="1" x14ac:dyDescent="0.2">
      <c r="A81" s="310" t="s">
        <v>321</v>
      </c>
      <c r="B81" s="311" t="s">
        <v>224</v>
      </c>
      <c r="C81" s="312"/>
      <c r="D81" s="125">
        <v>0.32847322319547623</v>
      </c>
      <c r="E81" s="143">
        <v>237</v>
      </c>
      <c r="F81" s="144">
        <v>241</v>
      </c>
      <c r="G81" s="144">
        <v>239</v>
      </c>
      <c r="H81" s="144">
        <v>235</v>
      </c>
      <c r="I81" s="145">
        <v>236</v>
      </c>
      <c r="J81" s="143">
        <v>1</v>
      </c>
      <c r="K81" s="146">
        <v>0.42372881355932202</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18" t="s">
        <v>323</v>
      </c>
      <c r="B85" s="618"/>
      <c r="C85" s="618"/>
      <c r="D85" s="618"/>
      <c r="E85" s="618"/>
      <c r="F85" s="618"/>
      <c r="G85" s="618"/>
      <c r="H85" s="618"/>
      <c r="I85" s="618"/>
      <c r="J85" s="618"/>
      <c r="K85" s="618"/>
    </row>
    <row r="86" spans="1:11" ht="22.5" customHeight="1" x14ac:dyDescent="0.2">
      <c r="A86" s="618"/>
      <c r="B86" s="618"/>
      <c r="C86" s="618"/>
      <c r="D86" s="618"/>
      <c r="E86" s="618"/>
      <c r="F86" s="618"/>
      <c r="G86" s="618"/>
      <c r="H86" s="618"/>
      <c r="I86" s="618"/>
      <c r="J86" s="618"/>
      <c r="K86" s="618"/>
    </row>
    <row r="87" spans="1:11" ht="18" customHeight="1" x14ac:dyDescent="0.2">
      <c r="A87" s="619"/>
      <c r="B87" s="619"/>
      <c r="C87" s="619"/>
      <c r="D87" s="619"/>
      <c r="E87" s="619"/>
      <c r="F87" s="619"/>
      <c r="G87" s="619"/>
      <c r="H87" s="619"/>
      <c r="I87" s="619"/>
      <c r="J87" s="619"/>
      <c r="K87" s="619"/>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3:K3"/>
    <mergeCell ref="A4:K4"/>
    <mergeCell ref="A5:E5"/>
    <mergeCell ref="A7:C10"/>
    <mergeCell ref="D7:D10"/>
    <mergeCell ref="E7:I7"/>
    <mergeCell ref="J7:K8"/>
    <mergeCell ref="E8:E9"/>
    <mergeCell ref="F8:F9"/>
    <mergeCell ref="G8:G9"/>
    <mergeCell ref="H8:H9"/>
    <mergeCell ref="I8:I9"/>
    <mergeCell ref="A85:K85"/>
    <mergeCell ref="A86:K86"/>
    <mergeCell ref="A87:K87"/>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66" t="s">
        <v>97</v>
      </c>
      <c r="E8" s="566" t="s">
        <v>98</v>
      </c>
      <c r="F8" s="566" t="s">
        <v>99</v>
      </c>
      <c r="G8" s="566" t="s">
        <v>100</v>
      </c>
      <c r="H8" s="566" t="s">
        <v>101</v>
      </c>
      <c r="I8" s="590"/>
      <c r="J8" s="591"/>
      <c r="K8"/>
      <c r="L8"/>
      <c r="M8"/>
      <c r="N8"/>
      <c r="O8"/>
      <c r="P8"/>
    </row>
    <row r="9" spans="1:16" ht="12" customHeight="1" x14ac:dyDescent="0.2">
      <c r="A9" s="578"/>
      <c r="B9" s="579"/>
      <c r="C9" s="583"/>
      <c r="D9" s="567"/>
      <c r="E9" s="567"/>
      <c r="F9" s="567"/>
      <c r="G9" s="567"/>
      <c r="H9" s="567"/>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10710</v>
      </c>
      <c r="E12" s="114">
        <v>11581</v>
      </c>
      <c r="F12" s="114">
        <v>11643</v>
      </c>
      <c r="G12" s="114">
        <v>11692</v>
      </c>
      <c r="H12" s="140">
        <v>11051</v>
      </c>
      <c r="I12" s="115">
        <v>-341</v>
      </c>
      <c r="J12" s="116">
        <v>-3.0856936023889241</v>
      </c>
      <c r="K12"/>
      <c r="L12"/>
      <c r="M12"/>
      <c r="N12"/>
      <c r="O12"/>
      <c r="P12"/>
    </row>
    <row r="13" spans="1:16" s="110" customFormat="1" ht="14.45" customHeight="1" x14ac:dyDescent="0.2">
      <c r="A13" s="120" t="s">
        <v>105</v>
      </c>
      <c r="B13" s="119" t="s">
        <v>106</v>
      </c>
      <c r="C13" s="113">
        <v>47.376283846872084</v>
      </c>
      <c r="D13" s="115">
        <v>5074</v>
      </c>
      <c r="E13" s="114">
        <v>5379</v>
      </c>
      <c r="F13" s="114">
        <v>5445</v>
      </c>
      <c r="G13" s="114">
        <v>5433</v>
      </c>
      <c r="H13" s="140">
        <v>5221</v>
      </c>
      <c r="I13" s="115">
        <v>-147</v>
      </c>
      <c r="J13" s="116">
        <v>-2.8155525761348401</v>
      </c>
      <c r="K13"/>
      <c r="L13"/>
      <c r="M13"/>
      <c r="N13"/>
      <c r="O13"/>
      <c r="P13"/>
    </row>
    <row r="14" spans="1:16" s="110" customFormat="1" ht="14.45" customHeight="1" x14ac:dyDescent="0.2">
      <c r="A14" s="120"/>
      <c r="B14" s="119" t="s">
        <v>107</v>
      </c>
      <c r="C14" s="113">
        <v>52.623716153127916</v>
      </c>
      <c r="D14" s="115">
        <v>5636</v>
      </c>
      <c r="E14" s="114">
        <v>6202</v>
      </c>
      <c r="F14" s="114">
        <v>6198</v>
      </c>
      <c r="G14" s="114">
        <v>6259</v>
      </c>
      <c r="H14" s="140">
        <v>5830</v>
      </c>
      <c r="I14" s="115">
        <v>-194</v>
      </c>
      <c r="J14" s="116">
        <v>-3.327615780445969</v>
      </c>
      <c r="K14"/>
      <c r="L14"/>
      <c r="M14"/>
      <c r="N14"/>
      <c r="O14"/>
      <c r="P14"/>
    </row>
    <row r="15" spans="1:16" s="110" customFormat="1" ht="14.45" customHeight="1" x14ac:dyDescent="0.2">
      <c r="A15" s="118" t="s">
        <v>105</v>
      </c>
      <c r="B15" s="121" t="s">
        <v>108</v>
      </c>
      <c r="C15" s="113">
        <v>11.195144724556489</v>
      </c>
      <c r="D15" s="115">
        <v>1199</v>
      </c>
      <c r="E15" s="114">
        <v>1338</v>
      </c>
      <c r="F15" s="114">
        <v>1448</v>
      </c>
      <c r="G15" s="114">
        <v>1522</v>
      </c>
      <c r="H15" s="140">
        <v>1162</v>
      </c>
      <c r="I15" s="115">
        <v>37</v>
      </c>
      <c r="J15" s="116">
        <v>3.1841652323580036</v>
      </c>
      <c r="K15"/>
      <c r="L15"/>
      <c r="M15"/>
      <c r="N15"/>
      <c r="O15"/>
      <c r="P15"/>
    </row>
    <row r="16" spans="1:16" s="110" customFormat="1" ht="14.45" customHeight="1" x14ac:dyDescent="0.2">
      <c r="A16" s="118"/>
      <c r="B16" s="121" t="s">
        <v>109</v>
      </c>
      <c r="C16" s="113">
        <v>40.774976657329596</v>
      </c>
      <c r="D16" s="115">
        <v>4367</v>
      </c>
      <c r="E16" s="114">
        <v>4796</v>
      </c>
      <c r="F16" s="114">
        <v>4633</v>
      </c>
      <c r="G16" s="114">
        <v>4643</v>
      </c>
      <c r="H16" s="140">
        <v>4688</v>
      </c>
      <c r="I16" s="115">
        <v>-321</v>
      </c>
      <c r="J16" s="116">
        <v>-6.8472696245733786</v>
      </c>
      <c r="K16"/>
      <c r="L16"/>
      <c r="M16"/>
      <c r="N16"/>
      <c r="O16"/>
      <c r="P16"/>
    </row>
    <row r="17" spans="1:16" s="110" customFormat="1" ht="14.45" customHeight="1" x14ac:dyDescent="0.2">
      <c r="A17" s="118"/>
      <c r="B17" s="121" t="s">
        <v>110</v>
      </c>
      <c r="C17" s="113">
        <v>24.864612511671336</v>
      </c>
      <c r="D17" s="115">
        <v>2663</v>
      </c>
      <c r="E17" s="114">
        <v>2885</v>
      </c>
      <c r="F17" s="114">
        <v>2857</v>
      </c>
      <c r="G17" s="114">
        <v>2913</v>
      </c>
      <c r="H17" s="140">
        <v>2883</v>
      </c>
      <c r="I17" s="115">
        <v>-220</v>
      </c>
      <c r="J17" s="116">
        <v>-7.6309399930627819</v>
      </c>
      <c r="K17"/>
      <c r="L17"/>
      <c r="M17"/>
      <c r="N17"/>
      <c r="O17"/>
      <c r="P17"/>
    </row>
    <row r="18" spans="1:16" s="110" customFormat="1" ht="14.45" customHeight="1" x14ac:dyDescent="0.2">
      <c r="A18" s="120"/>
      <c r="B18" s="121" t="s">
        <v>111</v>
      </c>
      <c r="C18" s="113">
        <v>23.165266106442576</v>
      </c>
      <c r="D18" s="115">
        <v>2481</v>
      </c>
      <c r="E18" s="114">
        <v>2562</v>
      </c>
      <c r="F18" s="114">
        <v>2705</v>
      </c>
      <c r="G18" s="114">
        <v>2614</v>
      </c>
      <c r="H18" s="140">
        <v>2318</v>
      </c>
      <c r="I18" s="115">
        <v>163</v>
      </c>
      <c r="J18" s="116">
        <v>7.031924072476273</v>
      </c>
      <c r="K18"/>
      <c r="L18"/>
      <c r="M18"/>
      <c r="N18"/>
      <c r="O18"/>
      <c r="P18"/>
    </row>
    <row r="19" spans="1:16" s="110" customFormat="1" ht="14.45" customHeight="1" x14ac:dyDescent="0.2">
      <c r="A19" s="120"/>
      <c r="B19" s="121" t="s">
        <v>112</v>
      </c>
      <c r="C19" s="113">
        <v>3.0999066293183941</v>
      </c>
      <c r="D19" s="115">
        <v>332</v>
      </c>
      <c r="E19" s="114">
        <v>347</v>
      </c>
      <c r="F19" s="114">
        <v>363</v>
      </c>
      <c r="G19" s="114">
        <v>317</v>
      </c>
      <c r="H19" s="140">
        <v>286</v>
      </c>
      <c r="I19" s="115">
        <v>46</v>
      </c>
      <c r="J19" s="116">
        <v>16.083916083916083</v>
      </c>
      <c r="K19"/>
      <c r="L19"/>
      <c r="M19"/>
      <c r="N19"/>
      <c r="O19"/>
      <c r="P19"/>
    </row>
    <row r="20" spans="1:16" s="110" customFormat="1" ht="14.45" customHeight="1" x14ac:dyDescent="0.2">
      <c r="A20" s="120" t="s">
        <v>113</v>
      </c>
      <c r="B20" s="119" t="s">
        <v>116</v>
      </c>
      <c r="C20" s="113">
        <v>96.573295985060696</v>
      </c>
      <c r="D20" s="115">
        <v>10343</v>
      </c>
      <c r="E20" s="114">
        <v>11098</v>
      </c>
      <c r="F20" s="114">
        <v>11233</v>
      </c>
      <c r="G20" s="114">
        <v>11276</v>
      </c>
      <c r="H20" s="140">
        <v>10667</v>
      </c>
      <c r="I20" s="115">
        <v>-324</v>
      </c>
      <c r="J20" s="116">
        <v>-3.0374050810912161</v>
      </c>
      <c r="K20"/>
      <c r="L20"/>
      <c r="M20"/>
      <c r="N20"/>
      <c r="O20"/>
      <c r="P20"/>
    </row>
    <row r="21" spans="1:16" s="110" customFormat="1" ht="14.45" customHeight="1" x14ac:dyDescent="0.2">
      <c r="A21" s="123"/>
      <c r="B21" s="124" t="s">
        <v>117</v>
      </c>
      <c r="C21" s="125">
        <v>3.342670401493931</v>
      </c>
      <c r="D21" s="143">
        <v>358</v>
      </c>
      <c r="E21" s="144">
        <v>474</v>
      </c>
      <c r="F21" s="144">
        <v>403</v>
      </c>
      <c r="G21" s="144">
        <v>406</v>
      </c>
      <c r="H21" s="145">
        <v>380</v>
      </c>
      <c r="I21" s="143">
        <v>-22</v>
      </c>
      <c r="J21" s="146">
        <v>-5.7894736842105265</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81559</v>
      </c>
      <c r="E23" s="114">
        <v>85580</v>
      </c>
      <c r="F23" s="114">
        <v>86543</v>
      </c>
      <c r="G23" s="114">
        <v>87005</v>
      </c>
      <c r="H23" s="140">
        <v>83851</v>
      </c>
      <c r="I23" s="115">
        <v>-2292</v>
      </c>
      <c r="J23" s="116">
        <v>-2.7334199949911153</v>
      </c>
      <c r="K23"/>
      <c r="L23"/>
      <c r="M23"/>
      <c r="N23"/>
      <c r="O23"/>
      <c r="P23"/>
    </row>
    <row r="24" spans="1:16" s="110" customFormat="1" ht="14.45" customHeight="1" x14ac:dyDescent="0.2">
      <c r="A24" s="120" t="s">
        <v>105</v>
      </c>
      <c r="B24" s="119" t="s">
        <v>106</v>
      </c>
      <c r="C24" s="113">
        <v>46.867911573216936</v>
      </c>
      <c r="D24" s="115">
        <v>38225</v>
      </c>
      <c r="E24" s="114">
        <v>39610</v>
      </c>
      <c r="F24" s="114">
        <v>40155</v>
      </c>
      <c r="G24" s="114">
        <v>40183</v>
      </c>
      <c r="H24" s="140">
        <v>38931</v>
      </c>
      <c r="I24" s="115">
        <v>-706</v>
      </c>
      <c r="J24" s="116">
        <v>-1.8134648480645243</v>
      </c>
      <c r="K24"/>
      <c r="L24"/>
      <c r="M24"/>
      <c r="N24"/>
      <c r="O24"/>
      <c r="P24"/>
    </row>
    <row r="25" spans="1:16" s="110" customFormat="1" ht="14.45" customHeight="1" x14ac:dyDescent="0.2">
      <c r="A25" s="120"/>
      <c r="B25" s="119" t="s">
        <v>107</v>
      </c>
      <c r="C25" s="113">
        <v>53.132088426783064</v>
      </c>
      <c r="D25" s="115">
        <v>43334</v>
      </c>
      <c r="E25" s="114">
        <v>45970</v>
      </c>
      <c r="F25" s="114">
        <v>46388</v>
      </c>
      <c r="G25" s="114">
        <v>46822</v>
      </c>
      <c r="H25" s="140">
        <v>44920</v>
      </c>
      <c r="I25" s="115">
        <v>-1586</v>
      </c>
      <c r="J25" s="116">
        <v>-3.5307212822796084</v>
      </c>
      <c r="K25"/>
      <c r="L25"/>
      <c r="M25"/>
      <c r="N25"/>
      <c r="O25"/>
      <c r="P25"/>
    </row>
    <row r="26" spans="1:16" s="110" customFormat="1" ht="14.45" customHeight="1" x14ac:dyDescent="0.2">
      <c r="A26" s="118" t="s">
        <v>105</v>
      </c>
      <c r="B26" s="121" t="s">
        <v>108</v>
      </c>
      <c r="C26" s="113">
        <v>15.201265341654508</v>
      </c>
      <c r="D26" s="115">
        <v>12398</v>
      </c>
      <c r="E26" s="114">
        <v>13314</v>
      </c>
      <c r="F26" s="114">
        <v>13458</v>
      </c>
      <c r="G26" s="114">
        <v>14111</v>
      </c>
      <c r="H26" s="140">
        <v>12350</v>
      </c>
      <c r="I26" s="115">
        <v>48</v>
      </c>
      <c r="J26" s="116">
        <v>0.38866396761133604</v>
      </c>
      <c r="K26"/>
      <c r="L26"/>
      <c r="M26"/>
      <c r="N26"/>
      <c r="O26"/>
      <c r="P26"/>
    </row>
    <row r="27" spans="1:16" s="110" customFormat="1" ht="14.45" customHeight="1" x14ac:dyDescent="0.2">
      <c r="A27" s="118"/>
      <c r="B27" s="121" t="s">
        <v>109</v>
      </c>
      <c r="C27" s="113">
        <v>39.563996615946735</v>
      </c>
      <c r="D27" s="115">
        <v>32268</v>
      </c>
      <c r="E27" s="114">
        <v>34236</v>
      </c>
      <c r="F27" s="114">
        <v>34293</v>
      </c>
      <c r="G27" s="114">
        <v>34505</v>
      </c>
      <c r="H27" s="140">
        <v>34250</v>
      </c>
      <c r="I27" s="115">
        <v>-1982</v>
      </c>
      <c r="J27" s="116">
        <v>-5.7868613138686129</v>
      </c>
      <c r="K27"/>
      <c r="L27"/>
      <c r="M27"/>
      <c r="N27"/>
      <c r="O27"/>
      <c r="P27"/>
    </row>
    <row r="28" spans="1:16" s="110" customFormat="1" ht="14.45" customHeight="1" x14ac:dyDescent="0.2">
      <c r="A28" s="118"/>
      <c r="B28" s="121" t="s">
        <v>110</v>
      </c>
      <c r="C28" s="113">
        <v>23.286209982957121</v>
      </c>
      <c r="D28" s="115">
        <v>18992</v>
      </c>
      <c r="E28" s="114">
        <v>19739</v>
      </c>
      <c r="F28" s="114">
        <v>20130</v>
      </c>
      <c r="G28" s="114">
        <v>20291</v>
      </c>
      <c r="H28" s="140">
        <v>20268</v>
      </c>
      <c r="I28" s="115">
        <v>-1276</v>
      </c>
      <c r="J28" s="116">
        <v>-6.2956384448391551</v>
      </c>
      <c r="K28"/>
      <c r="L28"/>
      <c r="M28"/>
      <c r="N28"/>
      <c r="O28"/>
      <c r="P28"/>
    </row>
    <row r="29" spans="1:16" s="110" customFormat="1" ht="14.45" customHeight="1" x14ac:dyDescent="0.2">
      <c r="A29" s="118"/>
      <c r="B29" s="121" t="s">
        <v>111</v>
      </c>
      <c r="C29" s="113">
        <v>21.948528059441632</v>
      </c>
      <c r="D29" s="115">
        <v>17901</v>
      </c>
      <c r="E29" s="114">
        <v>18291</v>
      </c>
      <c r="F29" s="114">
        <v>18662</v>
      </c>
      <c r="G29" s="114">
        <v>18098</v>
      </c>
      <c r="H29" s="140">
        <v>16983</v>
      </c>
      <c r="I29" s="115">
        <v>918</v>
      </c>
      <c r="J29" s="116">
        <v>5.4054054054054053</v>
      </c>
      <c r="K29"/>
      <c r="L29"/>
      <c r="M29"/>
      <c r="N29"/>
      <c r="O29"/>
      <c r="P29"/>
    </row>
    <row r="30" spans="1:16" s="110" customFormat="1" ht="14.45" customHeight="1" x14ac:dyDescent="0.2">
      <c r="A30" s="120"/>
      <c r="B30" s="121" t="s">
        <v>112</v>
      </c>
      <c r="C30" s="113">
        <v>2.9095501416152723</v>
      </c>
      <c r="D30" s="115">
        <v>2373</v>
      </c>
      <c r="E30" s="114">
        <v>2473</v>
      </c>
      <c r="F30" s="114">
        <v>2529</v>
      </c>
      <c r="G30" s="114">
        <v>2192</v>
      </c>
      <c r="H30" s="140">
        <v>2053</v>
      </c>
      <c r="I30" s="115">
        <v>320</v>
      </c>
      <c r="J30" s="116">
        <v>15.586945932781296</v>
      </c>
      <c r="K30"/>
      <c r="L30"/>
      <c r="M30"/>
      <c r="N30"/>
      <c r="O30"/>
      <c r="P30"/>
    </row>
    <row r="31" spans="1:16" s="110" customFormat="1" ht="14.45" customHeight="1" x14ac:dyDescent="0.2">
      <c r="A31" s="120" t="s">
        <v>113</v>
      </c>
      <c r="B31" s="119" t="s">
        <v>116</v>
      </c>
      <c r="C31" s="113">
        <v>95.87905687906914</v>
      </c>
      <c r="D31" s="115">
        <v>78198</v>
      </c>
      <c r="E31" s="114">
        <v>81803</v>
      </c>
      <c r="F31" s="114">
        <v>82799</v>
      </c>
      <c r="G31" s="114">
        <v>83226</v>
      </c>
      <c r="H31" s="140">
        <v>80446</v>
      </c>
      <c r="I31" s="115">
        <v>-2248</v>
      </c>
      <c r="J31" s="116">
        <v>-2.7944211023543746</v>
      </c>
      <c r="K31"/>
      <c r="L31"/>
      <c r="M31"/>
      <c r="N31"/>
      <c r="O31"/>
      <c r="P31"/>
    </row>
    <row r="32" spans="1:16" s="110" customFormat="1" ht="14.45" customHeight="1" x14ac:dyDescent="0.2">
      <c r="A32" s="123"/>
      <c r="B32" s="124" t="s">
        <v>117</v>
      </c>
      <c r="C32" s="125">
        <v>4.0216285143270518</v>
      </c>
      <c r="D32" s="143">
        <v>3280</v>
      </c>
      <c r="E32" s="144">
        <v>3688</v>
      </c>
      <c r="F32" s="144">
        <v>3655</v>
      </c>
      <c r="G32" s="144">
        <v>3688</v>
      </c>
      <c r="H32" s="145">
        <v>3300</v>
      </c>
      <c r="I32" s="143">
        <v>-20</v>
      </c>
      <c r="J32" s="146">
        <v>-0.60606060606060608</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827771</v>
      </c>
      <c r="E34" s="114">
        <v>869191</v>
      </c>
      <c r="F34" s="114">
        <v>869265</v>
      </c>
      <c r="G34" s="114">
        <v>877801</v>
      </c>
      <c r="H34" s="140">
        <v>858933</v>
      </c>
      <c r="I34" s="115">
        <v>-31162</v>
      </c>
      <c r="J34" s="116">
        <v>-3.6279896103654186</v>
      </c>
      <c r="K34"/>
      <c r="L34"/>
      <c r="M34"/>
      <c r="N34"/>
      <c r="O34"/>
      <c r="P34"/>
    </row>
    <row r="35" spans="1:16" s="110" customFormat="1" ht="14.45" customHeight="1" x14ac:dyDescent="0.2">
      <c r="A35" s="120" t="s">
        <v>105</v>
      </c>
      <c r="B35" s="119" t="s">
        <v>106</v>
      </c>
      <c r="C35" s="113">
        <v>45.495674528341773</v>
      </c>
      <c r="D35" s="115">
        <v>376600</v>
      </c>
      <c r="E35" s="114">
        <v>392372</v>
      </c>
      <c r="F35" s="114">
        <v>392701</v>
      </c>
      <c r="G35" s="114">
        <v>395154</v>
      </c>
      <c r="H35" s="140">
        <v>387560</v>
      </c>
      <c r="I35" s="115">
        <v>-10960</v>
      </c>
      <c r="J35" s="116">
        <v>-2.827949220765817</v>
      </c>
      <c r="K35"/>
      <c r="L35"/>
      <c r="M35"/>
      <c r="N35"/>
      <c r="O35"/>
      <c r="P35"/>
    </row>
    <row r="36" spans="1:16" s="110" customFormat="1" ht="14.45" customHeight="1" x14ac:dyDescent="0.2">
      <c r="A36" s="120"/>
      <c r="B36" s="119" t="s">
        <v>107</v>
      </c>
      <c r="C36" s="113">
        <v>54.504325471658227</v>
      </c>
      <c r="D36" s="115">
        <v>451171</v>
      </c>
      <c r="E36" s="114">
        <v>476819</v>
      </c>
      <c r="F36" s="114">
        <v>476564</v>
      </c>
      <c r="G36" s="114">
        <v>482647</v>
      </c>
      <c r="H36" s="140">
        <v>471373</v>
      </c>
      <c r="I36" s="115">
        <v>-20202</v>
      </c>
      <c r="J36" s="116">
        <v>-4.2857779295801839</v>
      </c>
      <c r="K36"/>
      <c r="L36"/>
      <c r="M36"/>
      <c r="N36"/>
      <c r="O36"/>
      <c r="P36"/>
    </row>
    <row r="37" spans="1:16" s="110" customFormat="1" ht="14.45" customHeight="1" x14ac:dyDescent="0.2">
      <c r="A37" s="118" t="s">
        <v>105</v>
      </c>
      <c r="B37" s="121" t="s">
        <v>108</v>
      </c>
      <c r="C37" s="113">
        <v>16.494175321435517</v>
      </c>
      <c r="D37" s="115">
        <v>136534</v>
      </c>
      <c r="E37" s="114">
        <v>146803</v>
      </c>
      <c r="F37" s="114">
        <v>145061</v>
      </c>
      <c r="G37" s="114">
        <v>151205</v>
      </c>
      <c r="H37" s="140">
        <v>138643</v>
      </c>
      <c r="I37" s="115">
        <v>-2109</v>
      </c>
      <c r="J37" s="116">
        <v>-1.5211730848293818</v>
      </c>
      <c r="K37"/>
      <c r="L37"/>
      <c r="M37"/>
      <c r="N37"/>
      <c r="O37"/>
      <c r="P37"/>
    </row>
    <row r="38" spans="1:16" s="110" customFormat="1" ht="14.45" customHeight="1" x14ac:dyDescent="0.2">
      <c r="A38" s="118"/>
      <c r="B38" s="121" t="s">
        <v>109</v>
      </c>
      <c r="C38" s="113">
        <v>42.641865926687451</v>
      </c>
      <c r="D38" s="115">
        <v>352977</v>
      </c>
      <c r="E38" s="114">
        <v>373475</v>
      </c>
      <c r="F38" s="114">
        <v>373209</v>
      </c>
      <c r="G38" s="114">
        <v>376102</v>
      </c>
      <c r="H38" s="140">
        <v>374802</v>
      </c>
      <c r="I38" s="115">
        <v>-21825</v>
      </c>
      <c r="J38" s="116">
        <v>-5.8230745833800244</v>
      </c>
      <c r="K38"/>
      <c r="L38"/>
      <c r="M38"/>
      <c r="N38"/>
      <c r="O38"/>
      <c r="P38"/>
    </row>
    <row r="39" spans="1:16" s="110" customFormat="1" ht="14.45" customHeight="1" x14ac:dyDescent="0.2">
      <c r="A39" s="118"/>
      <c r="B39" s="121" t="s">
        <v>110</v>
      </c>
      <c r="C39" s="113">
        <v>19.618106940204477</v>
      </c>
      <c r="D39" s="115">
        <v>162393</v>
      </c>
      <c r="E39" s="114">
        <v>167462</v>
      </c>
      <c r="F39" s="114">
        <v>169905</v>
      </c>
      <c r="G39" s="114">
        <v>172292</v>
      </c>
      <c r="H39" s="140">
        <v>173029</v>
      </c>
      <c r="I39" s="115">
        <v>-10636</v>
      </c>
      <c r="J39" s="116">
        <v>-6.1469464656213697</v>
      </c>
      <c r="K39"/>
      <c r="L39"/>
      <c r="M39"/>
      <c r="N39"/>
      <c r="O39"/>
      <c r="P39"/>
    </row>
    <row r="40" spans="1:16" s="110" customFormat="1" ht="14.45" customHeight="1" x14ac:dyDescent="0.2">
      <c r="A40" s="120"/>
      <c r="B40" s="121" t="s">
        <v>111</v>
      </c>
      <c r="C40" s="113">
        <v>21.245247779881151</v>
      </c>
      <c r="D40" s="115">
        <v>175862</v>
      </c>
      <c r="E40" s="114">
        <v>181447</v>
      </c>
      <c r="F40" s="114">
        <v>181087</v>
      </c>
      <c r="G40" s="114">
        <v>178200</v>
      </c>
      <c r="H40" s="140">
        <v>172458</v>
      </c>
      <c r="I40" s="115">
        <v>3404</v>
      </c>
      <c r="J40" s="116">
        <v>1.9738139141124216</v>
      </c>
      <c r="K40"/>
      <c r="L40"/>
      <c r="M40"/>
      <c r="N40"/>
      <c r="O40"/>
      <c r="P40"/>
    </row>
    <row r="41" spans="1:16" s="110" customFormat="1" ht="14.45" customHeight="1" x14ac:dyDescent="0.2">
      <c r="A41" s="120"/>
      <c r="B41" s="121" t="s">
        <v>112</v>
      </c>
      <c r="C41" s="113">
        <v>2.4011471771782293</v>
      </c>
      <c r="D41" s="115">
        <v>19876</v>
      </c>
      <c r="E41" s="114">
        <v>20815</v>
      </c>
      <c r="F41" s="114">
        <v>21300</v>
      </c>
      <c r="G41" s="114">
        <v>18510</v>
      </c>
      <c r="H41" s="140">
        <v>17987</v>
      </c>
      <c r="I41" s="115">
        <v>1889</v>
      </c>
      <c r="J41" s="116">
        <v>10.502029243342413</v>
      </c>
      <c r="K41"/>
      <c r="L41"/>
      <c r="M41"/>
      <c r="N41"/>
      <c r="O41"/>
      <c r="P41"/>
    </row>
    <row r="42" spans="1:16" s="110" customFormat="1" ht="14.45" customHeight="1" x14ac:dyDescent="0.2">
      <c r="A42" s="120" t="s">
        <v>113</v>
      </c>
      <c r="B42" s="119" t="s">
        <v>116</v>
      </c>
      <c r="C42" s="113">
        <v>91.496802859728106</v>
      </c>
      <c r="D42" s="115">
        <v>757384</v>
      </c>
      <c r="E42" s="114">
        <v>792993</v>
      </c>
      <c r="F42" s="114">
        <v>794963</v>
      </c>
      <c r="G42" s="114">
        <v>802459</v>
      </c>
      <c r="H42" s="140">
        <v>786548</v>
      </c>
      <c r="I42" s="115">
        <v>-29164</v>
      </c>
      <c r="J42" s="116">
        <v>-3.7078474549550693</v>
      </c>
      <c r="K42"/>
      <c r="L42"/>
      <c r="M42"/>
      <c r="N42"/>
      <c r="O42"/>
      <c r="P42"/>
    </row>
    <row r="43" spans="1:16" s="110" customFormat="1" ht="14.45" customHeight="1" x14ac:dyDescent="0.2">
      <c r="A43" s="123"/>
      <c r="B43" s="124" t="s">
        <v>117</v>
      </c>
      <c r="C43" s="125">
        <v>8.251919915048969</v>
      </c>
      <c r="D43" s="143">
        <v>68307</v>
      </c>
      <c r="E43" s="144">
        <v>73923</v>
      </c>
      <c r="F43" s="144">
        <v>72110</v>
      </c>
      <c r="G43" s="144">
        <v>73014</v>
      </c>
      <c r="H43" s="145">
        <v>70115</v>
      </c>
      <c r="I43" s="143">
        <v>-1808</v>
      </c>
      <c r="J43" s="146">
        <v>-2.5786208371960351</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183</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11798</v>
      </c>
      <c r="E56" s="114">
        <v>12556</v>
      </c>
      <c r="F56" s="114">
        <v>12569</v>
      </c>
      <c r="G56" s="114">
        <v>12645</v>
      </c>
      <c r="H56" s="140">
        <v>12093</v>
      </c>
      <c r="I56" s="115">
        <v>-295</v>
      </c>
      <c r="J56" s="116">
        <v>-2.4394277681303231</v>
      </c>
      <c r="K56"/>
      <c r="L56"/>
      <c r="M56"/>
      <c r="N56"/>
      <c r="O56"/>
      <c r="P56"/>
    </row>
    <row r="57" spans="1:16" s="110" customFormat="1" ht="14.45" customHeight="1" x14ac:dyDescent="0.2">
      <c r="A57" s="120" t="s">
        <v>105</v>
      </c>
      <c r="B57" s="119" t="s">
        <v>106</v>
      </c>
      <c r="C57" s="113">
        <v>47.787760637396168</v>
      </c>
      <c r="D57" s="115">
        <v>5638</v>
      </c>
      <c r="E57" s="114">
        <v>5885</v>
      </c>
      <c r="F57" s="114">
        <v>5912</v>
      </c>
      <c r="G57" s="114">
        <v>5898</v>
      </c>
      <c r="H57" s="140">
        <v>5757</v>
      </c>
      <c r="I57" s="115">
        <v>-119</v>
      </c>
      <c r="J57" s="116">
        <v>-2.0670488101441724</v>
      </c>
    </row>
    <row r="58" spans="1:16" s="110" customFormat="1" ht="14.45" customHeight="1" x14ac:dyDescent="0.2">
      <c r="A58" s="120"/>
      <c r="B58" s="119" t="s">
        <v>107</v>
      </c>
      <c r="C58" s="113">
        <v>52.212239362603832</v>
      </c>
      <c r="D58" s="115">
        <v>6160</v>
      </c>
      <c r="E58" s="114">
        <v>6671</v>
      </c>
      <c r="F58" s="114">
        <v>6657</v>
      </c>
      <c r="G58" s="114">
        <v>6747</v>
      </c>
      <c r="H58" s="140">
        <v>6336</v>
      </c>
      <c r="I58" s="115">
        <v>-176</v>
      </c>
      <c r="J58" s="116">
        <v>-2.7777777777777777</v>
      </c>
    </row>
    <row r="59" spans="1:16" s="110" customFormat="1" ht="14.45" customHeight="1" x14ac:dyDescent="0.2">
      <c r="A59" s="118" t="s">
        <v>105</v>
      </c>
      <c r="B59" s="121" t="s">
        <v>108</v>
      </c>
      <c r="C59" s="113">
        <v>10.38311578233599</v>
      </c>
      <c r="D59" s="115">
        <v>1225</v>
      </c>
      <c r="E59" s="114">
        <v>1342</v>
      </c>
      <c r="F59" s="114">
        <v>1427</v>
      </c>
      <c r="G59" s="114">
        <v>1539</v>
      </c>
      <c r="H59" s="140">
        <v>1186</v>
      </c>
      <c r="I59" s="115">
        <v>39</v>
      </c>
      <c r="J59" s="116">
        <v>3.2883642495784149</v>
      </c>
    </row>
    <row r="60" spans="1:16" s="110" customFormat="1" ht="14.45" customHeight="1" x14ac:dyDescent="0.2">
      <c r="A60" s="118"/>
      <c r="B60" s="121" t="s">
        <v>109</v>
      </c>
      <c r="C60" s="113">
        <v>41.405322936090862</v>
      </c>
      <c r="D60" s="115">
        <v>4885</v>
      </c>
      <c r="E60" s="114">
        <v>5266</v>
      </c>
      <c r="F60" s="114">
        <v>5097</v>
      </c>
      <c r="G60" s="114">
        <v>5105</v>
      </c>
      <c r="H60" s="140">
        <v>5180</v>
      </c>
      <c r="I60" s="115">
        <v>-295</v>
      </c>
      <c r="J60" s="116">
        <v>-5.6949806949806954</v>
      </c>
    </row>
    <row r="61" spans="1:16" s="110" customFormat="1" ht="14.45" customHeight="1" x14ac:dyDescent="0.2">
      <c r="A61" s="118"/>
      <c r="B61" s="121" t="s">
        <v>110</v>
      </c>
      <c r="C61" s="113">
        <v>25.21613832853026</v>
      </c>
      <c r="D61" s="115">
        <v>2975</v>
      </c>
      <c r="E61" s="114">
        <v>3173</v>
      </c>
      <c r="F61" s="114">
        <v>3140</v>
      </c>
      <c r="G61" s="114">
        <v>3193</v>
      </c>
      <c r="H61" s="140">
        <v>3201</v>
      </c>
      <c r="I61" s="115">
        <v>-226</v>
      </c>
      <c r="J61" s="116">
        <v>-7.060293658231803</v>
      </c>
    </row>
    <row r="62" spans="1:16" s="110" customFormat="1" ht="14.45" customHeight="1" x14ac:dyDescent="0.2">
      <c r="A62" s="120"/>
      <c r="B62" s="121" t="s">
        <v>111</v>
      </c>
      <c r="C62" s="113">
        <v>22.995422953042887</v>
      </c>
      <c r="D62" s="115">
        <v>2713</v>
      </c>
      <c r="E62" s="114">
        <v>2775</v>
      </c>
      <c r="F62" s="114">
        <v>2905</v>
      </c>
      <c r="G62" s="114">
        <v>2808</v>
      </c>
      <c r="H62" s="140">
        <v>2526</v>
      </c>
      <c r="I62" s="115">
        <v>187</v>
      </c>
      <c r="J62" s="116">
        <v>7.4030087094220107</v>
      </c>
    </row>
    <row r="63" spans="1:16" s="110" customFormat="1" ht="14.45" customHeight="1" x14ac:dyDescent="0.2">
      <c r="A63" s="120"/>
      <c r="B63" s="121" t="s">
        <v>112</v>
      </c>
      <c r="C63" s="113">
        <v>3.0598406509577893</v>
      </c>
      <c r="D63" s="115">
        <v>361</v>
      </c>
      <c r="E63" s="114">
        <v>386</v>
      </c>
      <c r="F63" s="114">
        <v>397</v>
      </c>
      <c r="G63" s="114">
        <v>353</v>
      </c>
      <c r="H63" s="140">
        <v>325</v>
      </c>
      <c r="I63" s="115">
        <v>36</v>
      </c>
      <c r="J63" s="116">
        <v>11.076923076923077</v>
      </c>
    </row>
    <row r="64" spans="1:16" s="110" customFormat="1" ht="14.45" customHeight="1" x14ac:dyDescent="0.2">
      <c r="A64" s="120" t="s">
        <v>113</v>
      </c>
      <c r="B64" s="119" t="s">
        <v>116</v>
      </c>
      <c r="C64" s="113">
        <v>96.787591117138504</v>
      </c>
      <c r="D64" s="115">
        <v>11419</v>
      </c>
      <c r="E64" s="114">
        <v>12087</v>
      </c>
      <c r="F64" s="114">
        <v>12161</v>
      </c>
      <c r="G64" s="114">
        <v>12233</v>
      </c>
      <c r="H64" s="140">
        <v>11681</v>
      </c>
      <c r="I64" s="115">
        <v>-262</v>
      </c>
      <c r="J64" s="116">
        <v>-2.2429586508004453</v>
      </c>
    </row>
    <row r="65" spans="1:10" s="110" customFormat="1" ht="14.45" customHeight="1" x14ac:dyDescent="0.2">
      <c r="A65" s="123"/>
      <c r="B65" s="124" t="s">
        <v>117</v>
      </c>
      <c r="C65" s="125">
        <v>3.1276487540261062</v>
      </c>
      <c r="D65" s="143">
        <v>369</v>
      </c>
      <c r="E65" s="144">
        <v>457</v>
      </c>
      <c r="F65" s="144">
        <v>399</v>
      </c>
      <c r="G65" s="144">
        <v>402</v>
      </c>
      <c r="H65" s="145">
        <v>407</v>
      </c>
      <c r="I65" s="143">
        <v>-38</v>
      </c>
      <c r="J65" s="146">
        <v>-9.336609336609337</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327</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10710</v>
      </c>
      <c r="G11" s="114">
        <v>11581</v>
      </c>
      <c r="H11" s="114">
        <v>11643</v>
      </c>
      <c r="I11" s="114">
        <v>11692</v>
      </c>
      <c r="J11" s="140">
        <v>11051</v>
      </c>
      <c r="K11" s="114">
        <v>-341</v>
      </c>
      <c r="L11" s="116">
        <v>-3.0856936023889241</v>
      </c>
    </row>
    <row r="12" spans="1:17" s="110" customFormat="1" ht="24" customHeight="1" x14ac:dyDescent="0.2">
      <c r="A12" s="604" t="s">
        <v>185</v>
      </c>
      <c r="B12" s="605"/>
      <c r="C12" s="605"/>
      <c r="D12" s="606"/>
      <c r="E12" s="113">
        <v>47.376283846872084</v>
      </c>
      <c r="F12" s="115">
        <v>5074</v>
      </c>
      <c r="G12" s="114">
        <v>5379</v>
      </c>
      <c r="H12" s="114">
        <v>5445</v>
      </c>
      <c r="I12" s="114">
        <v>5433</v>
      </c>
      <c r="J12" s="140">
        <v>5221</v>
      </c>
      <c r="K12" s="114">
        <v>-147</v>
      </c>
      <c r="L12" s="116">
        <v>-2.8155525761348401</v>
      </c>
    </row>
    <row r="13" spans="1:17" s="110" customFormat="1" ht="15" customHeight="1" x14ac:dyDescent="0.2">
      <c r="A13" s="120"/>
      <c r="B13" s="612" t="s">
        <v>107</v>
      </c>
      <c r="C13" s="612"/>
      <c r="E13" s="113">
        <v>52.623716153127916</v>
      </c>
      <c r="F13" s="115">
        <v>5636</v>
      </c>
      <c r="G13" s="114">
        <v>6202</v>
      </c>
      <c r="H13" s="114">
        <v>6198</v>
      </c>
      <c r="I13" s="114">
        <v>6259</v>
      </c>
      <c r="J13" s="140">
        <v>5830</v>
      </c>
      <c r="K13" s="114">
        <v>-194</v>
      </c>
      <c r="L13" s="116">
        <v>-3.327615780445969</v>
      </c>
    </row>
    <row r="14" spans="1:17" s="110" customFormat="1" ht="22.5" customHeight="1" x14ac:dyDescent="0.2">
      <c r="A14" s="604" t="s">
        <v>186</v>
      </c>
      <c r="B14" s="605"/>
      <c r="C14" s="605"/>
      <c r="D14" s="606"/>
      <c r="E14" s="113">
        <v>11.195144724556489</v>
      </c>
      <c r="F14" s="115">
        <v>1199</v>
      </c>
      <c r="G14" s="114">
        <v>1338</v>
      </c>
      <c r="H14" s="114">
        <v>1448</v>
      </c>
      <c r="I14" s="114">
        <v>1522</v>
      </c>
      <c r="J14" s="140">
        <v>1162</v>
      </c>
      <c r="K14" s="114">
        <v>37</v>
      </c>
      <c r="L14" s="116">
        <v>3.1841652323580036</v>
      </c>
    </row>
    <row r="15" spans="1:17" s="110" customFormat="1" ht="15" customHeight="1" x14ac:dyDescent="0.2">
      <c r="A15" s="120"/>
      <c r="B15" s="119"/>
      <c r="C15" s="258" t="s">
        <v>106</v>
      </c>
      <c r="E15" s="113">
        <v>45.788156797331112</v>
      </c>
      <c r="F15" s="115">
        <v>549</v>
      </c>
      <c r="G15" s="114">
        <v>609</v>
      </c>
      <c r="H15" s="114">
        <v>670</v>
      </c>
      <c r="I15" s="114">
        <v>707</v>
      </c>
      <c r="J15" s="140">
        <v>552</v>
      </c>
      <c r="K15" s="114">
        <v>-3</v>
      </c>
      <c r="L15" s="116">
        <v>-0.54347826086956519</v>
      </c>
    </row>
    <row r="16" spans="1:17" s="110" customFormat="1" ht="15" customHeight="1" x14ac:dyDescent="0.2">
      <c r="A16" s="120"/>
      <c r="B16" s="119"/>
      <c r="C16" s="258" t="s">
        <v>107</v>
      </c>
      <c r="E16" s="113">
        <v>54.211843202668888</v>
      </c>
      <c r="F16" s="115">
        <v>650</v>
      </c>
      <c r="G16" s="114">
        <v>729</v>
      </c>
      <c r="H16" s="114">
        <v>778</v>
      </c>
      <c r="I16" s="114">
        <v>815</v>
      </c>
      <c r="J16" s="140">
        <v>610</v>
      </c>
      <c r="K16" s="114">
        <v>40</v>
      </c>
      <c r="L16" s="116">
        <v>6.557377049180328</v>
      </c>
    </row>
    <row r="17" spans="1:12" s="110" customFormat="1" ht="15" customHeight="1" x14ac:dyDescent="0.2">
      <c r="A17" s="120"/>
      <c r="B17" s="121" t="s">
        <v>109</v>
      </c>
      <c r="C17" s="258"/>
      <c r="E17" s="113">
        <v>40.774976657329596</v>
      </c>
      <c r="F17" s="115">
        <v>4367</v>
      </c>
      <c r="G17" s="114">
        <v>4796</v>
      </c>
      <c r="H17" s="114">
        <v>4633</v>
      </c>
      <c r="I17" s="114">
        <v>4643</v>
      </c>
      <c r="J17" s="140">
        <v>4688</v>
      </c>
      <c r="K17" s="114">
        <v>-321</v>
      </c>
      <c r="L17" s="116">
        <v>-6.8472696245733786</v>
      </c>
    </row>
    <row r="18" spans="1:12" s="110" customFormat="1" ht="15" customHeight="1" x14ac:dyDescent="0.2">
      <c r="A18" s="120"/>
      <c r="B18" s="119"/>
      <c r="C18" s="258" t="s">
        <v>106</v>
      </c>
      <c r="E18" s="113">
        <v>43.027249828257382</v>
      </c>
      <c r="F18" s="115">
        <v>1879</v>
      </c>
      <c r="G18" s="114">
        <v>2011</v>
      </c>
      <c r="H18" s="114">
        <v>1913</v>
      </c>
      <c r="I18" s="114">
        <v>1879</v>
      </c>
      <c r="J18" s="140">
        <v>1959</v>
      </c>
      <c r="K18" s="114">
        <v>-80</v>
      </c>
      <c r="L18" s="116">
        <v>-4.0837161817253698</v>
      </c>
    </row>
    <row r="19" spans="1:12" s="110" customFormat="1" ht="15" customHeight="1" x14ac:dyDescent="0.2">
      <c r="A19" s="120"/>
      <c r="B19" s="119"/>
      <c r="C19" s="258" t="s">
        <v>107</v>
      </c>
      <c r="E19" s="113">
        <v>56.972750171742618</v>
      </c>
      <c r="F19" s="115">
        <v>2488</v>
      </c>
      <c r="G19" s="114">
        <v>2785</v>
      </c>
      <c r="H19" s="114">
        <v>2720</v>
      </c>
      <c r="I19" s="114">
        <v>2764</v>
      </c>
      <c r="J19" s="140">
        <v>2729</v>
      </c>
      <c r="K19" s="114">
        <v>-241</v>
      </c>
      <c r="L19" s="116">
        <v>-8.8310736533528758</v>
      </c>
    </row>
    <row r="20" spans="1:12" s="110" customFormat="1" ht="15" customHeight="1" x14ac:dyDescent="0.2">
      <c r="A20" s="120"/>
      <c r="B20" s="121" t="s">
        <v>110</v>
      </c>
      <c r="C20" s="258"/>
      <c r="E20" s="113">
        <v>24.864612511671336</v>
      </c>
      <c r="F20" s="115">
        <v>2663</v>
      </c>
      <c r="G20" s="114">
        <v>2885</v>
      </c>
      <c r="H20" s="114">
        <v>2857</v>
      </c>
      <c r="I20" s="114">
        <v>2913</v>
      </c>
      <c r="J20" s="140">
        <v>2883</v>
      </c>
      <c r="K20" s="114">
        <v>-220</v>
      </c>
      <c r="L20" s="116">
        <v>-7.6309399930627819</v>
      </c>
    </row>
    <row r="21" spans="1:12" s="110" customFormat="1" ht="15" customHeight="1" x14ac:dyDescent="0.2">
      <c r="A21" s="120"/>
      <c r="B21" s="119"/>
      <c r="C21" s="258" t="s">
        <v>106</v>
      </c>
      <c r="E21" s="113">
        <v>45.024408561772439</v>
      </c>
      <c r="F21" s="115">
        <v>1199</v>
      </c>
      <c r="G21" s="114">
        <v>1287</v>
      </c>
      <c r="H21" s="114">
        <v>1296</v>
      </c>
      <c r="I21" s="114">
        <v>1343</v>
      </c>
      <c r="J21" s="140">
        <v>1355</v>
      </c>
      <c r="K21" s="114">
        <v>-156</v>
      </c>
      <c r="L21" s="116">
        <v>-11.512915129151292</v>
      </c>
    </row>
    <row r="22" spans="1:12" s="110" customFormat="1" ht="15" customHeight="1" x14ac:dyDescent="0.2">
      <c r="A22" s="120"/>
      <c r="B22" s="119"/>
      <c r="C22" s="258" t="s">
        <v>107</v>
      </c>
      <c r="E22" s="113">
        <v>54.975591438227561</v>
      </c>
      <c r="F22" s="115">
        <v>1464</v>
      </c>
      <c r="G22" s="114">
        <v>1598</v>
      </c>
      <c r="H22" s="114">
        <v>1561</v>
      </c>
      <c r="I22" s="114">
        <v>1570</v>
      </c>
      <c r="J22" s="140">
        <v>1528</v>
      </c>
      <c r="K22" s="114">
        <v>-64</v>
      </c>
      <c r="L22" s="116">
        <v>-4.1884816753926701</v>
      </c>
    </row>
    <row r="23" spans="1:12" s="110" customFormat="1" ht="15" customHeight="1" x14ac:dyDescent="0.2">
      <c r="A23" s="120"/>
      <c r="B23" s="121" t="s">
        <v>111</v>
      </c>
      <c r="C23" s="258"/>
      <c r="E23" s="113">
        <v>23.165266106442576</v>
      </c>
      <c r="F23" s="115">
        <v>2481</v>
      </c>
      <c r="G23" s="114">
        <v>2562</v>
      </c>
      <c r="H23" s="114">
        <v>2705</v>
      </c>
      <c r="I23" s="114">
        <v>2614</v>
      </c>
      <c r="J23" s="140">
        <v>2318</v>
      </c>
      <c r="K23" s="114">
        <v>163</v>
      </c>
      <c r="L23" s="116">
        <v>7.031924072476273</v>
      </c>
    </row>
    <row r="24" spans="1:12" s="110" customFormat="1" ht="15" customHeight="1" x14ac:dyDescent="0.2">
      <c r="A24" s="120"/>
      <c r="B24" s="119"/>
      <c r="C24" s="258" t="s">
        <v>106</v>
      </c>
      <c r="E24" s="113">
        <v>58.323256751309955</v>
      </c>
      <c r="F24" s="115">
        <v>1447</v>
      </c>
      <c r="G24" s="114">
        <v>1472</v>
      </c>
      <c r="H24" s="114">
        <v>1566</v>
      </c>
      <c r="I24" s="114">
        <v>1504</v>
      </c>
      <c r="J24" s="140">
        <v>1355</v>
      </c>
      <c r="K24" s="114">
        <v>92</v>
      </c>
      <c r="L24" s="116">
        <v>6.7896678966789672</v>
      </c>
    </row>
    <row r="25" spans="1:12" s="110" customFormat="1" ht="15" customHeight="1" x14ac:dyDescent="0.2">
      <c r="A25" s="120"/>
      <c r="B25" s="119"/>
      <c r="C25" s="258" t="s">
        <v>107</v>
      </c>
      <c r="E25" s="113">
        <v>41.676743248690045</v>
      </c>
      <c r="F25" s="115">
        <v>1034</v>
      </c>
      <c r="G25" s="114">
        <v>1090</v>
      </c>
      <c r="H25" s="114">
        <v>1139</v>
      </c>
      <c r="I25" s="114">
        <v>1110</v>
      </c>
      <c r="J25" s="140">
        <v>963</v>
      </c>
      <c r="K25" s="114">
        <v>71</v>
      </c>
      <c r="L25" s="116">
        <v>7.3727933541017654</v>
      </c>
    </row>
    <row r="26" spans="1:12" s="110" customFormat="1" ht="15" customHeight="1" x14ac:dyDescent="0.2">
      <c r="A26" s="120"/>
      <c r="C26" s="121" t="s">
        <v>187</v>
      </c>
      <c r="D26" s="110" t="s">
        <v>188</v>
      </c>
      <c r="E26" s="113">
        <v>3.0999066293183941</v>
      </c>
      <c r="F26" s="115">
        <v>332</v>
      </c>
      <c r="G26" s="114">
        <v>347</v>
      </c>
      <c r="H26" s="114">
        <v>363</v>
      </c>
      <c r="I26" s="114">
        <v>317</v>
      </c>
      <c r="J26" s="140">
        <v>286</v>
      </c>
      <c r="K26" s="114">
        <v>46</v>
      </c>
      <c r="L26" s="116">
        <v>16.083916083916083</v>
      </c>
    </row>
    <row r="27" spans="1:12" s="110" customFormat="1" ht="15" customHeight="1" x14ac:dyDescent="0.2">
      <c r="A27" s="120"/>
      <c r="B27" s="119"/>
      <c r="D27" s="259" t="s">
        <v>106</v>
      </c>
      <c r="E27" s="113">
        <v>57.831325301204821</v>
      </c>
      <c r="F27" s="115">
        <v>192</v>
      </c>
      <c r="G27" s="114">
        <v>191</v>
      </c>
      <c r="H27" s="114">
        <v>186</v>
      </c>
      <c r="I27" s="114">
        <v>157</v>
      </c>
      <c r="J27" s="140">
        <v>139</v>
      </c>
      <c r="K27" s="114">
        <v>53</v>
      </c>
      <c r="L27" s="116">
        <v>38.129496402877699</v>
      </c>
    </row>
    <row r="28" spans="1:12" s="110" customFormat="1" ht="15" customHeight="1" x14ac:dyDescent="0.2">
      <c r="A28" s="120"/>
      <c r="B28" s="119"/>
      <c r="D28" s="259" t="s">
        <v>107</v>
      </c>
      <c r="E28" s="113">
        <v>42.168674698795179</v>
      </c>
      <c r="F28" s="115">
        <v>140</v>
      </c>
      <c r="G28" s="114">
        <v>156</v>
      </c>
      <c r="H28" s="114">
        <v>177</v>
      </c>
      <c r="I28" s="114">
        <v>160</v>
      </c>
      <c r="J28" s="140">
        <v>147</v>
      </c>
      <c r="K28" s="114">
        <v>-7</v>
      </c>
      <c r="L28" s="116">
        <v>-4.7619047619047619</v>
      </c>
    </row>
    <row r="29" spans="1:12" s="110" customFormat="1" ht="24" customHeight="1" x14ac:dyDescent="0.2">
      <c r="A29" s="604" t="s">
        <v>189</v>
      </c>
      <c r="B29" s="605"/>
      <c r="C29" s="605"/>
      <c r="D29" s="606"/>
      <c r="E29" s="113">
        <v>96.573295985060696</v>
      </c>
      <c r="F29" s="115">
        <v>10343</v>
      </c>
      <c r="G29" s="114">
        <v>11098</v>
      </c>
      <c r="H29" s="114">
        <v>11233</v>
      </c>
      <c r="I29" s="114">
        <v>11276</v>
      </c>
      <c r="J29" s="140">
        <v>10667</v>
      </c>
      <c r="K29" s="114">
        <v>-324</v>
      </c>
      <c r="L29" s="116">
        <v>-3.0374050810912161</v>
      </c>
    </row>
    <row r="30" spans="1:12" s="110" customFormat="1" ht="15" customHeight="1" x14ac:dyDescent="0.2">
      <c r="A30" s="120"/>
      <c r="B30" s="119"/>
      <c r="C30" s="258" t="s">
        <v>106</v>
      </c>
      <c r="E30" s="113">
        <v>46.891617519095043</v>
      </c>
      <c r="F30" s="115">
        <v>4850</v>
      </c>
      <c r="G30" s="114">
        <v>5100</v>
      </c>
      <c r="H30" s="114">
        <v>5205</v>
      </c>
      <c r="I30" s="114">
        <v>5183</v>
      </c>
      <c r="J30" s="140">
        <v>4986</v>
      </c>
      <c r="K30" s="114">
        <v>-136</v>
      </c>
      <c r="L30" s="116">
        <v>-2.727637384677096</v>
      </c>
    </row>
    <row r="31" spans="1:12" s="110" customFormat="1" ht="15" customHeight="1" x14ac:dyDescent="0.2">
      <c r="A31" s="120"/>
      <c r="B31" s="119"/>
      <c r="C31" s="258" t="s">
        <v>107</v>
      </c>
      <c r="E31" s="113">
        <v>53.108382480904957</v>
      </c>
      <c r="F31" s="115">
        <v>5493</v>
      </c>
      <c r="G31" s="114">
        <v>5998</v>
      </c>
      <c r="H31" s="114">
        <v>6028</v>
      </c>
      <c r="I31" s="114">
        <v>6093</v>
      </c>
      <c r="J31" s="140">
        <v>5681</v>
      </c>
      <c r="K31" s="114">
        <v>-188</v>
      </c>
      <c r="L31" s="116">
        <v>-3.3092765358211582</v>
      </c>
    </row>
    <row r="32" spans="1:12" s="110" customFormat="1" ht="15" customHeight="1" x14ac:dyDescent="0.2">
      <c r="A32" s="120"/>
      <c r="B32" s="119" t="s">
        <v>117</v>
      </c>
      <c r="C32" s="258"/>
      <c r="E32" s="113">
        <v>3.342670401493931</v>
      </c>
      <c r="F32" s="114">
        <v>358</v>
      </c>
      <c r="G32" s="114">
        <v>474</v>
      </c>
      <c r="H32" s="114">
        <v>403</v>
      </c>
      <c r="I32" s="114">
        <v>406</v>
      </c>
      <c r="J32" s="140">
        <v>380</v>
      </c>
      <c r="K32" s="114">
        <v>-22</v>
      </c>
      <c r="L32" s="116">
        <v>-5.7894736842105265</v>
      </c>
    </row>
    <row r="33" spans="1:12" s="110" customFormat="1" ht="15" customHeight="1" x14ac:dyDescent="0.2">
      <c r="A33" s="120"/>
      <c r="B33" s="119"/>
      <c r="C33" s="258" t="s">
        <v>106</v>
      </c>
      <c r="E33" s="113">
        <v>61.173184357541899</v>
      </c>
      <c r="F33" s="114">
        <v>219</v>
      </c>
      <c r="G33" s="114">
        <v>274</v>
      </c>
      <c r="H33" s="114">
        <v>237</v>
      </c>
      <c r="I33" s="114">
        <v>245</v>
      </c>
      <c r="J33" s="140">
        <v>234</v>
      </c>
      <c r="K33" s="114">
        <v>-15</v>
      </c>
      <c r="L33" s="116">
        <v>-6.4102564102564106</v>
      </c>
    </row>
    <row r="34" spans="1:12" s="110" customFormat="1" ht="15" customHeight="1" x14ac:dyDescent="0.2">
      <c r="A34" s="120"/>
      <c r="B34" s="119"/>
      <c r="C34" s="258" t="s">
        <v>107</v>
      </c>
      <c r="E34" s="113">
        <v>38.826815642458101</v>
      </c>
      <c r="F34" s="114">
        <v>139</v>
      </c>
      <c r="G34" s="114">
        <v>200</v>
      </c>
      <c r="H34" s="114">
        <v>166</v>
      </c>
      <c r="I34" s="114">
        <v>161</v>
      </c>
      <c r="J34" s="140">
        <v>146</v>
      </c>
      <c r="K34" s="114">
        <v>-7</v>
      </c>
      <c r="L34" s="116">
        <v>-4.7945205479452051</v>
      </c>
    </row>
    <row r="35" spans="1:12" s="110" customFormat="1" ht="24" customHeight="1" x14ac:dyDescent="0.2">
      <c r="A35" s="604" t="s">
        <v>192</v>
      </c>
      <c r="B35" s="605"/>
      <c r="C35" s="605"/>
      <c r="D35" s="606"/>
      <c r="E35" s="113">
        <v>10.140056022408963</v>
      </c>
      <c r="F35" s="114">
        <v>1086</v>
      </c>
      <c r="G35" s="114">
        <v>1178</v>
      </c>
      <c r="H35" s="114">
        <v>1260</v>
      </c>
      <c r="I35" s="114">
        <v>1310</v>
      </c>
      <c r="J35" s="114">
        <v>1058</v>
      </c>
      <c r="K35" s="318">
        <v>28</v>
      </c>
      <c r="L35" s="319">
        <v>2.6465028355387523</v>
      </c>
    </row>
    <row r="36" spans="1:12" s="110" customFormat="1" ht="15" customHeight="1" x14ac:dyDescent="0.2">
      <c r="A36" s="120"/>
      <c r="B36" s="119"/>
      <c r="C36" s="258" t="s">
        <v>106</v>
      </c>
      <c r="E36" s="113">
        <v>44.475138121546962</v>
      </c>
      <c r="F36" s="114">
        <v>483</v>
      </c>
      <c r="G36" s="114">
        <v>525</v>
      </c>
      <c r="H36" s="114">
        <v>565</v>
      </c>
      <c r="I36" s="114">
        <v>614</v>
      </c>
      <c r="J36" s="114">
        <v>521</v>
      </c>
      <c r="K36" s="318">
        <v>-38</v>
      </c>
      <c r="L36" s="116">
        <v>-7.2936660268714011</v>
      </c>
    </row>
    <row r="37" spans="1:12" s="110" customFormat="1" ht="15" customHeight="1" x14ac:dyDescent="0.2">
      <c r="A37" s="120"/>
      <c r="B37" s="119"/>
      <c r="C37" s="258" t="s">
        <v>107</v>
      </c>
      <c r="E37" s="113">
        <v>55.524861878453038</v>
      </c>
      <c r="F37" s="114">
        <v>603</v>
      </c>
      <c r="G37" s="114">
        <v>653</v>
      </c>
      <c r="H37" s="114">
        <v>695</v>
      </c>
      <c r="I37" s="114">
        <v>696</v>
      </c>
      <c r="J37" s="140">
        <v>537</v>
      </c>
      <c r="K37" s="114">
        <v>66</v>
      </c>
      <c r="L37" s="116">
        <v>12.29050279329609</v>
      </c>
    </row>
    <row r="38" spans="1:12" s="110" customFormat="1" ht="15" customHeight="1" x14ac:dyDescent="0.2">
      <c r="A38" s="120"/>
      <c r="B38" s="119" t="s">
        <v>328</v>
      </c>
      <c r="C38" s="258"/>
      <c r="E38" s="113">
        <v>64.83660130718954</v>
      </c>
      <c r="F38" s="114">
        <v>6944</v>
      </c>
      <c r="G38" s="114">
        <v>7437</v>
      </c>
      <c r="H38" s="114">
        <v>7378</v>
      </c>
      <c r="I38" s="114">
        <v>7366</v>
      </c>
      <c r="J38" s="140">
        <v>7149</v>
      </c>
      <c r="K38" s="114">
        <v>-205</v>
      </c>
      <c r="L38" s="116">
        <v>-2.8675339208280879</v>
      </c>
    </row>
    <row r="39" spans="1:12" s="110" customFormat="1" ht="15" customHeight="1" x14ac:dyDescent="0.2">
      <c r="A39" s="120"/>
      <c r="B39" s="119"/>
      <c r="C39" s="258" t="s">
        <v>106</v>
      </c>
      <c r="E39" s="113">
        <v>46.975806451612904</v>
      </c>
      <c r="F39" s="115">
        <v>3262</v>
      </c>
      <c r="G39" s="114">
        <v>3397</v>
      </c>
      <c r="H39" s="114">
        <v>3401</v>
      </c>
      <c r="I39" s="114">
        <v>3353</v>
      </c>
      <c r="J39" s="140">
        <v>3314</v>
      </c>
      <c r="K39" s="114">
        <v>-52</v>
      </c>
      <c r="L39" s="116">
        <v>-1.5691007845503924</v>
      </c>
    </row>
    <row r="40" spans="1:12" s="110" customFormat="1" ht="15" customHeight="1" x14ac:dyDescent="0.2">
      <c r="A40" s="120"/>
      <c r="B40" s="119"/>
      <c r="C40" s="258" t="s">
        <v>107</v>
      </c>
      <c r="E40" s="113">
        <v>53.024193548387096</v>
      </c>
      <c r="F40" s="115">
        <v>3682</v>
      </c>
      <c r="G40" s="114">
        <v>4040</v>
      </c>
      <c r="H40" s="114">
        <v>3977</v>
      </c>
      <c r="I40" s="114">
        <v>4013</v>
      </c>
      <c r="J40" s="140">
        <v>3835</v>
      </c>
      <c r="K40" s="114">
        <v>-153</v>
      </c>
      <c r="L40" s="116">
        <v>-3.9895697522816165</v>
      </c>
    </row>
    <row r="41" spans="1:12" s="110" customFormat="1" ht="15" customHeight="1" x14ac:dyDescent="0.2">
      <c r="A41" s="120"/>
      <c r="B41" s="320" t="s">
        <v>515</v>
      </c>
      <c r="C41" s="258"/>
      <c r="E41" s="113">
        <v>8.832866479925304</v>
      </c>
      <c r="F41" s="115">
        <v>946</v>
      </c>
      <c r="G41" s="114">
        <v>977</v>
      </c>
      <c r="H41" s="114">
        <v>1004</v>
      </c>
      <c r="I41" s="114">
        <v>1007</v>
      </c>
      <c r="J41" s="140">
        <v>942</v>
      </c>
      <c r="K41" s="114">
        <v>4</v>
      </c>
      <c r="L41" s="116">
        <v>0.42462845010615713</v>
      </c>
    </row>
    <row r="42" spans="1:12" s="110" customFormat="1" ht="15" customHeight="1" x14ac:dyDescent="0.2">
      <c r="A42" s="120"/>
      <c r="B42" s="119"/>
      <c r="C42" s="268" t="s">
        <v>106</v>
      </c>
      <c r="D42" s="182"/>
      <c r="E42" s="113">
        <v>46.194503171247355</v>
      </c>
      <c r="F42" s="115">
        <v>437</v>
      </c>
      <c r="G42" s="114">
        <v>443</v>
      </c>
      <c r="H42" s="114">
        <v>465</v>
      </c>
      <c r="I42" s="114">
        <v>457</v>
      </c>
      <c r="J42" s="140">
        <v>431</v>
      </c>
      <c r="K42" s="114">
        <v>6</v>
      </c>
      <c r="L42" s="116">
        <v>1.3921113689095128</v>
      </c>
    </row>
    <row r="43" spans="1:12" s="110" customFormat="1" ht="15" customHeight="1" x14ac:dyDescent="0.2">
      <c r="A43" s="120"/>
      <c r="B43" s="119"/>
      <c r="C43" s="268" t="s">
        <v>107</v>
      </c>
      <c r="D43" s="182"/>
      <c r="E43" s="113">
        <v>53.805496828752645</v>
      </c>
      <c r="F43" s="115">
        <v>509</v>
      </c>
      <c r="G43" s="114">
        <v>534</v>
      </c>
      <c r="H43" s="114">
        <v>539</v>
      </c>
      <c r="I43" s="114">
        <v>550</v>
      </c>
      <c r="J43" s="140">
        <v>511</v>
      </c>
      <c r="K43" s="114">
        <v>-2</v>
      </c>
      <c r="L43" s="116">
        <v>-0.39138943248532287</v>
      </c>
    </row>
    <row r="44" spans="1:12" s="110" customFormat="1" ht="15" customHeight="1" x14ac:dyDescent="0.2">
      <c r="A44" s="120"/>
      <c r="B44" s="119" t="s">
        <v>205</v>
      </c>
      <c r="C44" s="268"/>
      <c r="D44" s="182"/>
      <c r="E44" s="113">
        <v>16.19047619047619</v>
      </c>
      <c r="F44" s="115">
        <v>1734</v>
      </c>
      <c r="G44" s="114">
        <v>1989</v>
      </c>
      <c r="H44" s="114">
        <v>2001</v>
      </c>
      <c r="I44" s="114">
        <v>2009</v>
      </c>
      <c r="J44" s="140">
        <v>1902</v>
      </c>
      <c r="K44" s="114">
        <v>-168</v>
      </c>
      <c r="L44" s="116">
        <v>-8.8328075709779181</v>
      </c>
    </row>
    <row r="45" spans="1:12" s="110" customFormat="1" ht="15" customHeight="1" x14ac:dyDescent="0.2">
      <c r="A45" s="120"/>
      <c r="B45" s="119"/>
      <c r="C45" s="268" t="s">
        <v>106</v>
      </c>
      <c r="D45" s="182"/>
      <c r="E45" s="113">
        <v>51.44175317185698</v>
      </c>
      <c r="F45" s="115">
        <v>892</v>
      </c>
      <c r="G45" s="114">
        <v>1014</v>
      </c>
      <c r="H45" s="114">
        <v>1014</v>
      </c>
      <c r="I45" s="114">
        <v>1009</v>
      </c>
      <c r="J45" s="140">
        <v>955</v>
      </c>
      <c r="K45" s="114">
        <v>-63</v>
      </c>
      <c r="L45" s="116">
        <v>-6.5968586387434556</v>
      </c>
    </row>
    <row r="46" spans="1:12" s="110" customFormat="1" ht="15" customHeight="1" x14ac:dyDescent="0.2">
      <c r="A46" s="123"/>
      <c r="B46" s="124"/>
      <c r="C46" s="260" t="s">
        <v>107</v>
      </c>
      <c r="D46" s="261"/>
      <c r="E46" s="125">
        <v>48.55824682814302</v>
      </c>
      <c r="F46" s="143">
        <v>842</v>
      </c>
      <c r="G46" s="144">
        <v>975</v>
      </c>
      <c r="H46" s="144">
        <v>987</v>
      </c>
      <c r="I46" s="144">
        <v>1000</v>
      </c>
      <c r="J46" s="145">
        <v>947</v>
      </c>
      <c r="K46" s="144">
        <v>-105</v>
      </c>
      <c r="L46" s="146">
        <v>-11.087645195353749</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329</v>
      </c>
      <c r="B49" s="192"/>
      <c r="C49" s="192"/>
      <c r="D49" s="192"/>
      <c r="E49" s="273"/>
      <c r="F49" s="274"/>
      <c r="G49" s="274"/>
      <c r="H49" s="274"/>
      <c r="I49" s="274"/>
      <c r="J49" s="274"/>
      <c r="K49" s="274"/>
      <c r="L49" s="276"/>
    </row>
    <row r="50" spans="1:12" ht="14.25" customHeight="1" x14ac:dyDescent="0.2">
      <c r="A50" s="535" t="s">
        <v>516</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19"/>
      <c r="B53" s="619"/>
      <c r="C53" s="619"/>
      <c r="D53" s="619"/>
      <c r="E53" s="619"/>
      <c r="F53" s="619"/>
      <c r="G53" s="619"/>
      <c r="H53" s="619"/>
      <c r="I53" s="619"/>
      <c r="J53" s="619"/>
      <c r="K53" s="619"/>
      <c r="L53" s="619"/>
    </row>
    <row r="54" spans="1:12" ht="21" customHeight="1" x14ac:dyDescent="0.2">
      <c r="A54" s="602"/>
      <c r="B54" s="602"/>
      <c r="C54" s="602"/>
      <c r="D54" s="602"/>
      <c r="E54" s="602"/>
      <c r="F54" s="602"/>
      <c r="G54" s="602"/>
      <c r="H54" s="602"/>
      <c r="I54" s="602"/>
      <c r="J54" s="602"/>
      <c r="K54" s="602"/>
      <c r="L54" s="602"/>
    </row>
    <row r="55" spans="1:12" ht="12.75" customHeight="1" x14ac:dyDescent="0.2"/>
  </sheetData>
  <mergeCells count="21">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35:D35"/>
    <mergeCell ref="A51:L51"/>
    <mergeCell ref="A52:L52"/>
    <mergeCell ref="A53:L53"/>
    <mergeCell ref="A54:L5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330</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10710</v>
      </c>
      <c r="E11" s="114">
        <v>11581</v>
      </c>
      <c r="F11" s="114">
        <v>11643</v>
      </c>
      <c r="G11" s="114">
        <v>11692</v>
      </c>
      <c r="H11" s="140">
        <v>11051</v>
      </c>
      <c r="I11" s="115">
        <v>-341</v>
      </c>
      <c r="J11" s="116">
        <v>-3.0856936023889241</v>
      </c>
    </row>
    <row r="12" spans="1:15" s="110" customFormat="1" ht="24.95" customHeight="1" x14ac:dyDescent="0.2">
      <c r="A12" s="193" t="s">
        <v>132</v>
      </c>
      <c r="B12" s="194" t="s">
        <v>133</v>
      </c>
      <c r="C12" s="113">
        <v>4.3510737628384684</v>
      </c>
      <c r="D12" s="115">
        <v>466</v>
      </c>
      <c r="E12" s="114">
        <v>482</v>
      </c>
      <c r="F12" s="114">
        <v>488</v>
      </c>
      <c r="G12" s="114">
        <v>443</v>
      </c>
      <c r="H12" s="140">
        <v>443</v>
      </c>
      <c r="I12" s="115">
        <v>23</v>
      </c>
      <c r="J12" s="116">
        <v>5.1918735891647856</v>
      </c>
    </row>
    <row r="13" spans="1:15" s="110" customFormat="1" ht="24.95" customHeight="1" x14ac:dyDescent="0.2">
      <c r="A13" s="193" t="s">
        <v>134</v>
      </c>
      <c r="B13" s="199" t="s">
        <v>214</v>
      </c>
      <c r="C13" s="113">
        <v>0.55088702147525681</v>
      </c>
      <c r="D13" s="115">
        <v>59</v>
      </c>
      <c r="E13" s="114">
        <v>70</v>
      </c>
      <c r="F13" s="114">
        <v>67</v>
      </c>
      <c r="G13" s="114">
        <v>67</v>
      </c>
      <c r="H13" s="140">
        <v>65</v>
      </c>
      <c r="I13" s="115">
        <v>-6</v>
      </c>
      <c r="J13" s="116">
        <v>-9.2307692307692299</v>
      </c>
    </row>
    <row r="14" spans="1:15" s="287" customFormat="1" ht="24.95" customHeight="1" x14ac:dyDescent="0.2">
      <c r="A14" s="193" t="s">
        <v>215</v>
      </c>
      <c r="B14" s="199" t="s">
        <v>137</v>
      </c>
      <c r="C14" s="113">
        <v>3.7721755368814192</v>
      </c>
      <c r="D14" s="115">
        <v>404</v>
      </c>
      <c r="E14" s="114">
        <v>422</v>
      </c>
      <c r="F14" s="114">
        <v>418</v>
      </c>
      <c r="G14" s="114">
        <v>423</v>
      </c>
      <c r="H14" s="140">
        <v>414</v>
      </c>
      <c r="I14" s="115">
        <v>-10</v>
      </c>
      <c r="J14" s="116">
        <v>-2.4154589371980677</v>
      </c>
      <c r="K14" s="110"/>
      <c r="L14" s="110"/>
      <c r="M14" s="110"/>
      <c r="N14" s="110"/>
      <c r="O14" s="110"/>
    </row>
    <row r="15" spans="1:15" s="110" customFormat="1" ht="24.95" customHeight="1" x14ac:dyDescent="0.2">
      <c r="A15" s="193" t="s">
        <v>216</v>
      </c>
      <c r="B15" s="199" t="s">
        <v>217</v>
      </c>
      <c r="C15" s="113">
        <v>1.680672268907563</v>
      </c>
      <c r="D15" s="115">
        <v>180</v>
      </c>
      <c r="E15" s="114">
        <v>187</v>
      </c>
      <c r="F15" s="114">
        <v>194</v>
      </c>
      <c r="G15" s="114">
        <v>195</v>
      </c>
      <c r="H15" s="140">
        <v>190</v>
      </c>
      <c r="I15" s="115">
        <v>-10</v>
      </c>
      <c r="J15" s="116">
        <v>-5.2631578947368425</v>
      </c>
    </row>
    <row r="16" spans="1:15" s="287" customFormat="1" ht="24.95" customHeight="1" x14ac:dyDescent="0.2">
      <c r="A16" s="193" t="s">
        <v>218</v>
      </c>
      <c r="B16" s="199" t="s">
        <v>141</v>
      </c>
      <c r="C16" s="113">
        <v>1.7366946778711485</v>
      </c>
      <c r="D16" s="115">
        <v>186</v>
      </c>
      <c r="E16" s="114">
        <v>197</v>
      </c>
      <c r="F16" s="114">
        <v>188</v>
      </c>
      <c r="G16" s="114">
        <v>192</v>
      </c>
      <c r="H16" s="140">
        <v>189</v>
      </c>
      <c r="I16" s="115">
        <v>-3</v>
      </c>
      <c r="J16" s="116">
        <v>-1.5873015873015872</v>
      </c>
      <c r="K16" s="110"/>
      <c r="L16" s="110"/>
      <c r="M16" s="110"/>
      <c r="N16" s="110"/>
      <c r="O16" s="110"/>
    </row>
    <row r="17" spans="1:15" s="110" customFormat="1" ht="24.95" customHeight="1" x14ac:dyDescent="0.2">
      <c r="A17" s="193" t="s">
        <v>142</v>
      </c>
      <c r="B17" s="199" t="s">
        <v>220</v>
      </c>
      <c r="C17" s="113">
        <v>0.35480859010270777</v>
      </c>
      <c r="D17" s="115">
        <v>38</v>
      </c>
      <c r="E17" s="114">
        <v>38</v>
      </c>
      <c r="F17" s="114">
        <v>36</v>
      </c>
      <c r="G17" s="114">
        <v>36</v>
      </c>
      <c r="H17" s="140">
        <v>35</v>
      </c>
      <c r="I17" s="115">
        <v>3</v>
      </c>
      <c r="J17" s="116">
        <v>8.5714285714285712</v>
      </c>
    </row>
    <row r="18" spans="1:15" s="287" customFormat="1" ht="24.95" customHeight="1" x14ac:dyDescent="0.2">
      <c r="A18" s="201" t="s">
        <v>144</v>
      </c>
      <c r="B18" s="202" t="s">
        <v>145</v>
      </c>
      <c r="C18" s="113">
        <v>5.5555555555555554</v>
      </c>
      <c r="D18" s="115">
        <v>595</v>
      </c>
      <c r="E18" s="114">
        <v>607</v>
      </c>
      <c r="F18" s="114">
        <v>600</v>
      </c>
      <c r="G18" s="114">
        <v>629</v>
      </c>
      <c r="H18" s="140">
        <v>625</v>
      </c>
      <c r="I18" s="115">
        <v>-30</v>
      </c>
      <c r="J18" s="116">
        <v>-4.8</v>
      </c>
      <c r="K18" s="110"/>
      <c r="L18" s="110"/>
      <c r="M18" s="110"/>
      <c r="N18" s="110"/>
      <c r="O18" s="110"/>
    </row>
    <row r="19" spans="1:15" s="110" customFormat="1" ht="24.95" customHeight="1" x14ac:dyDescent="0.2">
      <c r="A19" s="193" t="s">
        <v>146</v>
      </c>
      <c r="B19" s="199" t="s">
        <v>147</v>
      </c>
      <c r="C19" s="113">
        <v>14.948646125116714</v>
      </c>
      <c r="D19" s="115">
        <v>1601</v>
      </c>
      <c r="E19" s="114">
        <v>1695</v>
      </c>
      <c r="F19" s="114">
        <v>1683</v>
      </c>
      <c r="G19" s="114">
        <v>1699</v>
      </c>
      <c r="H19" s="140">
        <v>1608</v>
      </c>
      <c r="I19" s="115">
        <v>-7</v>
      </c>
      <c r="J19" s="116">
        <v>-0.43532338308457713</v>
      </c>
    </row>
    <row r="20" spans="1:15" s="287" customFormat="1" ht="24.95" customHeight="1" x14ac:dyDescent="0.2">
      <c r="A20" s="193" t="s">
        <v>148</v>
      </c>
      <c r="B20" s="199" t="s">
        <v>149</v>
      </c>
      <c r="C20" s="113">
        <v>6.1624649859943981</v>
      </c>
      <c r="D20" s="115">
        <v>660</v>
      </c>
      <c r="E20" s="114">
        <v>660</v>
      </c>
      <c r="F20" s="114">
        <v>679</v>
      </c>
      <c r="G20" s="114">
        <v>685</v>
      </c>
      <c r="H20" s="140">
        <v>695</v>
      </c>
      <c r="I20" s="115">
        <v>-35</v>
      </c>
      <c r="J20" s="116">
        <v>-5.0359712230215825</v>
      </c>
      <c r="K20" s="110"/>
      <c r="L20" s="110"/>
      <c r="M20" s="110"/>
      <c r="N20" s="110"/>
      <c r="O20" s="110"/>
    </row>
    <row r="21" spans="1:15" s="110" customFormat="1" ht="24.95" customHeight="1" x14ac:dyDescent="0.2">
      <c r="A21" s="201" t="s">
        <v>150</v>
      </c>
      <c r="B21" s="202" t="s">
        <v>151</v>
      </c>
      <c r="C21" s="113">
        <v>19.383753501400559</v>
      </c>
      <c r="D21" s="115">
        <v>2076</v>
      </c>
      <c r="E21" s="114">
        <v>2577</v>
      </c>
      <c r="F21" s="114">
        <v>2493</v>
      </c>
      <c r="G21" s="114">
        <v>2500</v>
      </c>
      <c r="H21" s="140">
        <v>2131</v>
      </c>
      <c r="I21" s="115">
        <v>-55</v>
      </c>
      <c r="J21" s="116">
        <v>-2.5809479117785079</v>
      </c>
    </row>
    <row r="22" spans="1:15" s="110" customFormat="1" ht="24.95" customHeight="1" x14ac:dyDescent="0.2">
      <c r="A22" s="201" t="s">
        <v>152</v>
      </c>
      <c r="B22" s="199" t="s">
        <v>153</v>
      </c>
      <c r="C22" s="113">
        <v>1.4192343604108311</v>
      </c>
      <c r="D22" s="115">
        <v>152</v>
      </c>
      <c r="E22" s="114">
        <v>164</v>
      </c>
      <c r="F22" s="114">
        <v>172</v>
      </c>
      <c r="G22" s="114">
        <v>170</v>
      </c>
      <c r="H22" s="140">
        <v>165</v>
      </c>
      <c r="I22" s="115">
        <v>-13</v>
      </c>
      <c r="J22" s="116">
        <v>-7.8787878787878789</v>
      </c>
    </row>
    <row r="23" spans="1:15" s="110" customFormat="1" ht="24.95" customHeight="1" x14ac:dyDescent="0.2">
      <c r="A23" s="193" t="s">
        <v>154</v>
      </c>
      <c r="B23" s="199" t="s">
        <v>155</v>
      </c>
      <c r="C23" s="113">
        <v>0.71895424836601307</v>
      </c>
      <c r="D23" s="115">
        <v>77</v>
      </c>
      <c r="E23" s="114">
        <v>73</v>
      </c>
      <c r="F23" s="114">
        <v>80</v>
      </c>
      <c r="G23" s="114">
        <v>83</v>
      </c>
      <c r="H23" s="140">
        <v>86</v>
      </c>
      <c r="I23" s="115">
        <v>-9</v>
      </c>
      <c r="J23" s="116">
        <v>-10.465116279069768</v>
      </c>
    </row>
    <row r="24" spans="1:15" s="110" customFormat="1" ht="24.95" customHeight="1" x14ac:dyDescent="0.2">
      <c r="A24" s="193" t="s">
        <v>156</v>
      </c>
      <c r="B24" s="199" t="s">
        <v>221</v>
      </c>
      <c r="C24" s="113">
        <v>7.1241830065359473</v>
      </c>
      <c r="D24" s="115">
        <v>763</v>
      </c>
      <c r="E24" s="114">
        <v>780</v>
      </c>
      <c r="F24" s="114">
        <v>795</v>
      </c>
      <c r="G24" s="114">
        <v>795</v>
      </c>
      <c r="H24" s="140">
        <v>769</v>
      </c>
      <c r="I24" s="115">
        <v>-6</v>
      </c>
      <c r="J24" s="116">
        <v>-0.78023407022106628</v>
      </c>
    </row>
    <row r="25" spans="1:15" s="110" customFormat="1" ht="24.95" customHeight="1" x14ac:dyDescent="0.2">
      <c r="A25" s="193" t="s">
        <v>222</v>
      </c>
      <c r="B25" s="204" t="s">
        <v>159</v>
      </c>
      <c r="C25" s="113">
        <v>10.102707749766573</v>
      </c>
      <c r="D25" s="115">
        <v>1082</v>
      </c>
      <c r="E25" s="114">
        <v>1130</v>
      </c>
      <c r="F25" s="114">
        <v>1103</v>
      </c>
      <c r="G25" s="114">
        <v>1107</v>
      </c>
      <c r="H25" s="140">
        <v>1119</v>
      </c>
      <c r="I25" s="115">
        <v>-37</v>
      </c>
      <c r="J25" s="116">
        <v>-3.3065236818588026</v>
      </c>
    </row>
    <row r="26" spans="1:15" s="110" customFormat="1" ht="24.95" customHeight="1" x14ac:dyDescent="0.2">
      <c r="A26" s="201">
        <v>782.78300000000002</v>
      </c>
      <c r="B26" s="203" t="s">
        <v>160</v>
      </c>
      <c r="C26" s="113">
        <v>0.59757236227824462</v>
      </c>
      <c r="D26" s="115">
        <v>64</v>
      </c>
      <c r="E26" s="114">
        <v>63</v>
      </c>
      <c r="F26" s="114">
        <v>74</v>
      </c>
      <c r="G26" s="114">
        <v>78</v>
      </c>
      <c r="H26" s="140">
        <v>91</v>
      </c>
      <c r="I26" s="115">
        <v>-27</v>
      </c>
      <c r="J26" s="116">
        <v>-29.670329670329672</v>
      </c>
    </row>
    <row r="27" spans="1:15" s="110" customFormat="1" ht="24.95" customHeight="1" x14ac:dyDescent="0.2">
      <c r="A27" s="193" t="s">
        <v>161</v>
      </c>
      <c r="B27" s="199" t="s">
        <v>162</v>
      </c>
      <c r="C27" s="113">
        <v>1.7553688141923436</v>
      </c>
      <c r="D27" s="115">
        <v>188</v>
      </c>
      <c r="E27" s="114">
        <v>195</v>
      </c>
      <c r="F27" s="114">
        <v>197</v>
      </c>
      <c r="G27" s="114">
        <v>205</v>
      </c>
      <c r="H27" s="140">
        <v>196</v>
      </c>
      <c r="I27" s="115">
        <v>-8</v>
      </c>
      <c r="J27" s="116">
        <v>-4.0816326530612246</v>
      </c>
    </row>
    <row r="28" spans="1:15" s="110" customFormat="1" ht="24.95" customHeight="1" x14ac:dyDescent="0.2">
      <c r="A28" s="193" t="s">
        <v>163</v>
      </c>
      <c r="B28" s="199" t="s">
        <v>164</v>
      </c>
      <c r="C28" s="113">
        <v>1.727357609710551</v>
      </c>
      <c r="D28" s="115">
        <v>185</v>
      </c>
      <c r="E28" s="114">
        <v>216</v>
      </c>
      <c r="F28" s="114">
        <v>213</v>
      </c>
      <c r="G28" s="114">
        <v>223</v>
      </c>
      <c r="H28" s="140">
        <v>214</v>
      </c>
      <c r="I28" s="115">
        <v>-29</v>
      </c>
      <c r="J28" s="116">
        <v>-13.551401869158878</v>
      </c>
    </row>
    <row r="29" spans="1:15" s="110" customFormat="1" ht="24.95" customHeight="1" x14ac:dyDescent="0.2">
      <c r="A29" s="193">
        <v>86</v>
      </c>
      <c r="B29" s="199" t="s">
        <v>165</v>
      </c>
      <c r="C29" s="113">
        <v>6.1251167133520079</v>
      </c>
      <c r="D29" s="115">
        <v>656</v>
      </c>
      <c r="E29" s="114">
        <v>665</v>
      </c>
      <c r="F29" s="114">
        <v>664</v>
      </c>
      <c r="G29" s="114">
        <v>658</v>
      </c>
      <c r="H29" s="140">
        <v>674</v>
      </c>
      <c r="I29" s="115">
        <v>-18</v>
      </c>
      <c r="J29" s="116">
        <v>-2.6706231454005933</v>
      </c>
    </row>
    <row r="30" spans="1:15" s="110" customFormat="1" ht="24.95" customHeight="1" x14ac:dyDescent="0.2">
      <c r="A30" s="193">
        <v>87.88</v>
      </c>
      <c r="B30" s="204" t="s">
        <v>166</v>
      </c>
      <c r="C30" s="113">
        <v>4.6872082166199815</v>
      </c>
      <c r="D30" s="115">
        <v>502</v>
      </c>
      <c r="E30" s="114">
        <v>515</v>
      </c>
      <c r="F30" s="114">
        <v>507</v>
      </c>
      <c r="G30" s="114">
        <v>510</v>
      </c>
      <c r="H30" s="140">
        <v>498</v>
      </c>
      <c r="I30" s="115">
        <v>4</v>
      </c>
      <c r="J30" s="116">
        <v>0.80321285140562249</v>
      </c>
    </row>
    <row r="31" spans="1:15" s="110" customFormat="1" ht="24.95" customHeight="1" x14ac:dyDescent="0.2">
      <c r="A31" s="193" t="s">
        <v>167</v>
      </c>
      <c r="B31" s="199" t="s">
        <v>168</v>
      </c>
      <c r="C31" s="113">
        <v>11.017740429505135</v>
      </c>
      <c r="D31" s="115">
        <v>1180</v>
      </c>
      <c r="E31" s="114">
        <v>1267</v>
      </c>
      <c r="F31" s="114">
        <v>1410</v>
      </c>
      <c r="G31" s="114">
        <v>1417</v>
      </c>
      <c r="H31" s="140">
        <v>1258</v>
      </c>
      <c r="I31" s="115">
        <v>-78</v>
      </c>
      <c r="J31" s="116">
        <v>-6.2003179650238476</v>
      </c>
    </row>
    <row r="32" spans="1:15" s="110" customFormat="1" ht="24.95" customHeight="1" x14ac:dyDescent="0.2">
      <c r="A32" s="193"/>
      <c r="B32" s="204" t="s">
        <v>169</v>
      </c>
      <c r="C32" s="113" t="s">
        <v>513</v>
      </c>
      <c r="D32" s="115" t="s">
        <v>513</v>
      </c>
      <c r="E32" s="114">
        <v>0</v>
      </c>
      <c r="F32" s="114" t="s">
        <v>513</v>
      </c>
      <c r="G32" s="114" t="s">
        <v>513</v>
      </c>
      <c r="H32" s="140" t="s">
        <v>513</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4.3510737628384684</v>
      </c>
      <c r="D34" s="115">
        <v>466</v>
      </c>
      <c r="E34" s="114">
        <v>482</v>
      </c>
      <c r="F34" s="114">
        <v>488</v>
      </c>
      <c r="G34" s="114">
        <v>443</v>
      </c>
      <c r="H34" s="140">
        <v>443</v>
      </c>
      <c r="I34" s="115">
        <v>23</v>
      </c>
      <c r="J34" s="116">
        <v>5.1918735891647856</v>
      </c>
    </row>
    <row r="35" spans="1:10" s="110" customFormat="1" ht="24.95" customHeight="1" x14ac:dyDescent="0.2">
      <c r="A35" s="292" t="s">
        <v>171</v>
      </c>
      <c r="B35" s="293" t="s">
        <v>172</v>
      </c>
      <c r="C35" s="113">
        <v>9.878618113912232</v>
      </c>
      <c r="D35" s="115">
        <v>1058</v>
      </c>
      <c r="E35" s="114">
        <v>1099</v>
      </c>
      <c r="F35" s="114">
        <v>1085</v>
      </c>
      <c r="G35" s="114">
        <v>1119</v>
      </c>
      <c r="H35" s="140">
        <v>1104</v>
      </c>
      <c r="I35" s="115">
        <v>-46</v>
      </c>
      <c r="J35" s="116">
        <v>-4.166666666666667</v>
      </c>
    </row>
    <row r="36" spans="1:10" s="110" customFormat="1" ht="24.95" customHeight="1" x14ac:dyDescent="0.2">
      <c r="A36" s="294" t="s">
        <v>173</v>
      </c>
      <c r="B36" s="295" t="s">
        <v>174</v>
      </c>
      <c r="C36" s="125">
        <v>85.770308123249293</v>
      </c>
      <c r="D36" s="143">
        <v>9186</v>
      </c>
      <c r="E36" s="144">
        <v>10000</v>
      </c>
      <c r="F36" s="144">
        <v>10070</v>
      </c>
      <c r="G36" s="144">
        <v>10130</v>
      </c>
      <c r="H36" s="145">
        <v>9504</v>
      </c>
      <c r="I36" s="143">
        <v>-318</v>
      </c>
      <c r="J36" s="146">
        <v>-3.345959595959596</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331</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332</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66" t="s">
        <v>97</v>
      </c>
      <c r="F8" s="566" t="s">
        <v>98</v>
      </c>
      <c r="G8" s="566" t="s">
        <v>99</v>
      </c>
      <c r="H8" s="566" t="s">
        <v>100</v>
      </c>
      <c r="I8" s="566" t="s">
        <v>101</v>
      </c>
      <c r="J8" s="590"/>
      <c r="K8" s="591"/>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10710</v>
      </c>
      <c r="F11" s="264">
        <v>11581</v>
      </c>
      <c r="G11" s="264">
        <v>11643</v>
      </c>
      <c r="H11" s="264">
        <v>11692</v>
      </c>
      <c r="I11" s="265">
        <v>11051</v>
      </c>
      <c r="J11" s="263">
        <v>-341</v>
      </c>
      <c r="K11" s="266">
        <v>-3.0856936023889241</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36.517273576097104</v>
      </c>
      <c r="E13" s="115">
        <v>3911</v>
      </c>
      <c r="F13" s="114">
        <v>4194</v>
      </c>
      <c r="G13" s="114">
        <v>4235</v>
      </c>
      <c r="H13" s="114">
        <v>4255</v>
      </c>
      <c r="I13" s="140">
        <v>3970</v>
      </c>
      <c r="J13" s="115">
        <v>-59</v>
      </c>
      <c r="K13" s="116">
        <v>-1.486146095717884</v>
      </c>
    </row>
    <row r="14" spans="1:15" ht="15.95" customHeight="1" x14ac:dyDescent="0.2">
      <c r="A14" s="306" t="s">
        <v>230</v>
      </c>
      <c r="B14" s="307"/>
      <c r="C14" s="308"/>
      <c r="D14" s="113">
        <v>50.765639589168998</v>
      </c>
      <c r="E14" s="115">
        <v>5437</v>
      </c>
      <c r="F14" s="114">
        <v>5979</v>
      </c>
      <c r="G14" s="114">
        <v>5919</v>
      </c>
      <c r="H14" s="114">
        <v>5955</v>
      </c>
      <c r="I14" s="140">
        <v>5674</v>
      </c>
      <c r="J14" s="115">
        <v>-237</v>
      </c>
      <c r="K14" s="116">
        <v>-4.1769474797321111</v>
      </c>
    </row>
    <row r="15" spans="1:15" ht="15.95" customHeight="1" x14ac:dyDescent="0.2">
      <c r="A15" s="306" t="s">
        <v>231</v>
      </c>
      <c r="B15" s="307"/>
      <c r="C15" s="308"/>
      <c r="D15" s="113">
        <v>6.405228758169935</v>
      </c>
      <c r="E15" s="115">
        <v>686</v>
      </c>
      <c r="F15" s="114">
        <v>707</v>
      </c>
      <c r="G15" s="114">
        <v>794</v>
      </c>
      <c r="H15" s="114">
        <v>777</v>
      </c>
      <c r="I15" s="140">
        <v>699</v>
      </c>
      <c r="J15" s="115">
        <v>-13</v>
      </c>
      <c r="K15" s="116">
        <v>-1.8597997138769671</v>
      </c>
    </row>
    <row r="16" spans="1:15" ht="15.95" customHeight="1" x14ac:dyDescent="0.2">
      <c r="A16" s="306" t="s">
        <v>232</v>
      </c>
      <c r="B16" s="307"/>
      <c r="C16" s="308"/>
      <c r="D16" s="113">
        <v>3.8001867413632118</v>
      </c>
      <c r="E16" s="115">
        <v>407</v>
      </c>
      <c r="F16" s="114">
        <v>408</v>
      </c>
      <c r="G16" s="114">
        <v>391</v>
      </c>
      <c r="H16" s="114">
        <v>406</v>
      </c>
      <c r="I16" s="140">
        <v>414</v>
      </c>
      <c r="J16" s="115">
        <v>-7</v>
      </c>
      <c r="K16" s="116">
        <v>-1.6908212560386473</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3.3333333333333335</v>
      </c>
      <c r="E18" s="115">
        <v>357</v>
      </c>
      <c r="F18" s="114">
        <v>354</v>
      </c>
      <c r="G18" s="114">
        <v>363</v>
      </c>
      <c r="H18" s="114">
        <v>323</v>
      </c>
      <c r="I18" s="140">
        <v>333</v>
      </c>
      <c r="J18" s="115">
        <v>24</v>
      </c>
      <c r="K18" s="116">
        <v>7.2072072072072073</v>
      </c>
    </row>
    <row r="19" spans="1:11" ht="14.1" customHeight="1" x14ac:dyDescent="0.2">
      <c r="A19" s="306" t="s">
        <v>235</v>
      </c>
      <c r="B19" s="307" t="s">
        <v>236</v>
      </c>
      <c r="C19" s="308"/>
      <c r="D19" s="113">
        <v>2.5490196078431371</v>
      </c>
      <c r="E19" s="115">
        <v>273</v>
      </c>
      <c r="F19" s="114">
        <v>272</v>
      </c>
      <c r="G19" s="114">
        <v>287</v>
      </c>
      <c r="H19" s="114">
        <v>247</v>
      </c>
      <c r="I19" s="140">
        <v>255</v>
      </c>
      <c r="J19" s="115">
        <v>18</v>
      </c>
      <c r="K19" s="116">
        <v>7.0588235294117645</v>
      </c>
    </row>
    <row r="20" spans="1:11" ht="14.1" customHeight="1" x14ac:dyDescent="0.2">
      <c r="A20" s="306">
        <v>12</v>
      </c>
      <c r="B20" s="307" t="s">
        <v>237</v>
      </c>
      <c r="C20" s="308"/>
      <c r="D20" s="113">
        <v>1.7086834733893557</v>
      </c>
      <c r="E20" s="115">
        <v>183</v>
      </c>
      <c r="F20" s="114">
        <v>196</v>
      </c>
      <c r="G20" s="114">
        <v>181</v>
      </c>
      <c r="H20" s="114">
        <v>185</v>
      </c>
      <c r="I20" s="140">
        <v>176</v>
      </c>
      <c r="J20" s="115">
        <v>7</v>
      </c>
      <c r="K20" s="116">
        <v>3.9772727272727271</v>
      </c>
    </row>
    <row r="21" spans="1:11" ht="14.1" customHeight="1" x14ac:dyDescent="0.2">
      <c r="A21" s="306">
        <v>21</v>
      </c>
      <c r="B21" s="307" t="s">
        <v>238</v>
      </c>
      <c r="C21" s="308"/>
      <c r="D21" s="113">
        <v>8.4033613445378158E-2</v>
      </c>
      <c r="E21" s="115">
        <v>9</v>
      </c>
      <c r="F21" s="114">
        <v>11</v>
      </c>
      <c r="G21" s="114">
        <v>8</v>
      </c>
      <c r="H21" s="114">
        <v>6</v>
      </c>
      <c r="I21" s="140">
        <v>8</v>
      </c>
      <c r="J21" s="115">
        <v>1</v>
      </c>
      <c r="K21" s="116">
        <v>12.5</v>
      </c>
    </row>
    <row r="22" spans="1:11" ht="14.1" customHeight="1" x14ac:dyDescent="0.2">
      <c r="A22" s="306">
        <v>22</v>
      </c>
      <c r="B22" s="307" t="s">
        <v>239</v>
      </c>
      <c r="C22" s="308"/>
      <c r="D22" s="113">
        <v>0.33613445378151263</v>
      </c>
      <c r="E22" s="115">
        <v>36</v>
      </c>
      <c r="F22" s="114">
        <v>30</v>
      </c>
      <c r="G22" s="114">
        <v>29</v>
      </c>
      <c r="H22" s="114">
        <v>27</v>
      </c>
      <c r="I22" s="140">
        <v>28</v>
      </c>
      <c r="J22" s="115">
        <v>8</v>
      </c>
      <c r="K22" s="116">
        <v>28.571428571428573</v>
      </c>
    </row>
    <row r="23" spans="1:11" ht="14.1" customHeight="1" x14ac:dyDescent="0.2">
      <c r="A23" s="306">
        <v>23</v>
      </c>
      <c r="B23" s="307" t="s">
        <v>240</v>
      </c>
      <c r="C23" s="308"/>
      <c r="D23" s="113">
        <v>0.13071895424836602</v>
      </c>
      <c r="E23" s="115">
        <v>14</v>
      </c>
      <c r="F23" s="114">
        <v>16</v>
      </c>
      <c r="G23" s="114">
        <v>13</v>
      </c>
      <c r="H23" s="114">
        <v>15</v>
      </c>
      <c r="I23" s="140">
        <v>18</v>
      </c>
      <c r="J23" s="115">
        <v>-4</v>
      </c>
      <c r="K23" s="116">
        <v>-22.222222222222221</v>
      </c>
    </row>
    <row r="24" spans="1:11" ht="14.1" customHeight="1" x14ac:dyDescent="0.2">
      <c r="A24" s="306">
        <v>24</v>
      </c>
      <c r="B24" s="307" t="s">
        <v>241</v>
      </c>
      <c r="C24" s="308"/>
      <c r="D24" s="113">
        <v>0.57889822595704954</v>
      </c>
      <c r="E24" s="115">
        <v>62</v>
      </c>
      <c r="F24" s="114">
        <v>61</v>
      </c>
      <c r="G24" s="114">
        <v>61</v>
      </c>
      <c r="H24" s="114">
        <v>57</v>
      </c>
      <c r="I24" s="140">
        <v>60</v>
      </c>
      <c r="J24" s="115">
        <v>2</v>
      </c>
      <c r="K24" s="116">
        <v>3.3333333333333335</v>
      </c>
    </row>
    <row r="25" spans="1:11" ht="14.1" customHeight="1" x14ac:dyDescent="0.2">
      <c r="A25" s="306">
        <v>25</v>
      </c>
      <c r="B25" s="307" t="s">
        <v>242</v>
      </c>
      <c r="C25" s="308"/>
      <c r="D25" s="113">
        <v>1.3538748832866481</v>
      </c>
      <c r="E25" s="115">
        <v>145</v>
      </c>
      <c r="F25" s="114">
        <v>159</v>
      </c>
      <c r="G25" s="114">
        <v>162</v>
      </c>
      <c r="H25" s="114">
        <v>166</v>
      </c>
      <c r="I25" s="140">
        <v>145</v>
      </c>
      <c r="J25" s="115">
        <v>0</v>
      </c>
      <c r="K25" s="116">
        <v>0</v>
      </c>
    </row>
    <row r="26" spans="1:11" ht="14.1" customHeight="1" x14ac:dyDescent="0.2">
      <c r="A26" s="306">
        <v>26</v>
      </c>
      <c r="B26" s="307" t="s">
        <v>243</v>
      </c>
      <c r="C26" s="308"/>
      <c r="D26" s="113">
        <v>0.76563958916900099</v>
      </c>
      <c r="E26" s="115">
        <v>82</v>
      </c>
      <c r="F26" s="114">
        <v>80</v>
      </c>
      <c r="G26" s="114">
        <v>83</v>
      </c>
      <c r="H26" s="114">
        <v>88</v>
      </c>
      <c r="I26" s="140">
        <v>90</v>
      </c>
      <c r="J26" s="115">
        <v>-8</v>
      </c>
      <c r="K26" s="116">
        <v>-8.8888888888888893</v>
      </c>
    </row>
    <row r="27" spans="1:11" ht="14.1" customHeight="1" x14ac:dyDescent="0.2">
      <c r="A27" s="306">
        <v>27</v>
      </c>
      <c r="B27" s="307" t="s">
        <v>244</v>
      </c>
      <c r="C27" s="308"/>
      <c r="D27" s="113">
        <v>0.4295051353874883</v>
      </c>
      <c r="E27" s="115">
        <v>46</v>
      </c>
      <c r="F27" s="114">
        <v>42</v>
      </c>
      <c r="G27" s="114">
        <v>43</v>
      </c>
      <c r="H27" s="114">
        <v>38</v>
      </c>
      <c r="I27" s="140">
        <v>37</v>
      </c>
      <c r="J27" s="115">
        <v>9</v>
      </c>
      <c r="K27" s="116">
        <v>24.324324324324323</v>
      </c>
    </row>
    <row r="28" spans="1:11" ht="14.1" customHeight="1" x14ac:dyDescent="0.2">
      <c r="A28" s="306">
        <v>28</v>
      </c>
      <c r="B28" s="307" t="s">
        <v>245</v>
      </c>
      <c r="C28" s="308"/>
      <c r="D28" s="113">
        <v>0.28011204481792717</v>
      </c>
      <c r="E28" s="115">
        <v>30</v>
      </c>
      <c r="F28" s="114">
        <v>31</v>
      </c>
      <c r="G28" s="114">
        <v>34</v>
      </c>
      <c r="H28" s="114">
        <v>32</v>
      </c>
      <c r="I28" s="140">
        <v>35</v>
      </c>
      <c r="J28" s="115">
        <v>-5</v>
      </c>
      <c r="K28" s="116">
        <v>-14.285714285714286</v>
      </c>
    </row>
    <row r="29" spans="1:11" ht="14.1" customHeight="1" x14ac:dyDescent="0.2">
      <c r="A29" s="306">
        <v>29</v>
      </c>
      <c r="B29" s="307" t="s">
        <v>246</v>
      </c>
      <c r="C29" s="308"/>
      <c r="D29" s="113">
        <v>3.8842203548085901</v>
      </c>
      <c r="E29" s="115">
        <v>416</v>
      </c>
      <c r="F29" s="114">
        <v>526</v>
      </c>
      <c r="G29" s="114">
        <v>461</v>
      </c>
      <c r="H29" s="114">
        <v>452</v>
      </c>
      <c r="I29" s="140">
        <v>469</v>
      </c>
      <c r="J29" s="115">
        <v>-53</v>
      </c>
      <c r="K29" s="116">
        <v>-11.300639658848613</v>
      </c>
    </row>
    <row r="30" spans="1:11" ht="14.1" customHeight="1" x14ac:dyDescent="0.2">
      <c r="A30" s="306" t="s">
        <v>247</v>
      </c>
      <c r="B30" s="307" t="s">
        <v>248</v>
      </c>
      <c r="C30" s="308"/>
      <c r="D30" s="113">
        <v>0.40149393090569563</v>
      </c>
      <c r="E30" s="115">
        <v>43</v>
      </c>
      <c r="F30" s="114">
        <v>48</v>
      </c>
      <c r="G30" s="114" t="s">
        <v>513</v>
      </c>
      <c r="H30" s="114" t="s">
        <v>513</v>
      </c>
      <c r="I30" s="140" t="s">
        <v>513</v>
      </c>
      <c r="J30" s="115" t="s">
        <v>513</v>
      </c>
      <c r="K30" s="116" t="s">
        <v>513</v>
      </c>
    </row>
    <row r="31" spans="1:11" ht="14.1" customHeight="1" x14ac:dyDescent="0.2">
      <c r="A31" s="306" t="s">
        <v>249</v>
      </c>
      <c r="B31" s="307" t="s">
        <v>250</v>
      </c>
      <c r="C31" s="308"/>
      <c r="D31" s="113">
        <v>3.4360410830999064</v>
      </c>
      <c r="E31" s="115">
        <v>368</v>
      </c>
      <c r="F31" s="114">
        <v>475</v>
      </c>
      <c r="G31" s="114">
        <v>415</v>
      </c>
      <c r="H31" s="114">
        <v>411</v>
      </c>
      <c r="I31" s="140">
        <v>417</v>
      </c>
      <c r="J31" s="115">
        <v>-49</v>
      </c>
      <c r="K31" s="116">
        <v>-11.750599520383693</v>
      </c>
    </row>
    <row r="32" spans="1:11" ht="14.1" customHeight="1" x14ac:dyDescent="0.2">
      <c r="A32" s="306">
        <v>31</v>
      </c>
      <c r="B32" s="307" t="s">
        <v>251</v>
      </c>
      <c r="C32" s="308"/>
      <c r="D32" s="113">
        <v>0.23342670401493931</v>
      </c>
      <c r="E32" s="115">
        <v>25</v>
      </c>
      <c r="F32" s="114">
        <v>24</v>
      </c>
      <c r="G32" s="114">
        <v>25</v>
      </c>
      <c r="H32" s="114">
        <v>27</v>
      </c>
      <c r="I32" s="140">
        <v>23</v>
      </c>
      <c r="J32" s="115">
        <v>2</v>
      </c>
      <c r="K32" s="116">
        <v>8.695652173913043</v>
      </c>
    </row>
    <row r="33" spans="1:11" ht="14.1" customHeight="1" x14ac:dyDescent="0.2">
      <c r="A33" s="306">
        <v>32</v>
      </c>
      <c r="B33" s="307" t="s">
        <v>252</v>
      </c>
      <c r="C33" s="308"/>
      <c r="D33" s="113">
        <v>1.1671335200746966</v>
      </c>
      <c r="E33" s="115">
        <v>125</v>
      </c>
      <c r="F33" s="114">
        <v>116</v>
      </c>
      <c r="G33" s="114">
        <v>123</v>
      </c>
      <c r="H33" s="114">
        <v>124</v>
      </c>
      <c r="I33" s="140">
        <v>140</v>
      </c>
      <c r="J33" s="115">
        <v>-15</v>
      </c>
      <c r="K33" s="116">
        <v>-10.714285714285714</v>
      </c>
    </row>
    <row r="34" spans="1:11" ht="14.1" customHeight="1" x14ac:dyDescent="0.2">
      <c r="A34" s="306">
        <v>33</v>
      </c>
      <c r="B34" s="307" t="s">
        <v>253</v>
      </c>
      <c r="C34" s="308"/>
      <c r="D34" s="113">
        <v>0.46685340802987862</v>
      </c>
      <c r="E34" s="115">
        <v>50</v>
      </c>
      <c r="F34" s="114">
        <v>52</v>
      </c>
      <c r="G34" s="114">
        <v>51</v>
      </c>
      <c r="H34" s="114">
        <v>62</v>
      </c>
      <c r="I34" s="140">
        <v>59</v>
      </c>
      <c r="J34" s="115">
        <v>-9</v>
      </c>
      <c r="K34" s="116">
        <v>-15.254237288135593</v>
      </c>
    </row>
    <row r="35" spans="1:11" ht="14.1" customHeight="1" x14ac:dyDescent="0.2">
      <c r="A35" s="306">
        <v>34</v>
      </c>
      <c r="B35" s="307" t="s">
        <v>254</v>
      </c>
      <c r="C35" s="308"/>
      <c r="D35" s="113">
        <v>8.935574229691877</v>
      </c>
      <c r="E35" s="115">
        <v>957</v>
      </c>
      <c r="F35" s="114">
        <v>992</v>
      </c>
      <c r="G35" s="114">
        <v>970</v>
      </c>
      <c r="H35" s="114">
        <v>961</v>
      </c>
      <c r="I35" s="140">
        <v>951</v>
      </c>
      <c r="J35" s="115">
        <v>6</v>
      </c>
      <c r="K35" s="116">
        <v>0.63091482649842268</v>
      </c>
    </row>
    <row r="36" spans="1:11" ht="14.1" customHeight="1" x14ac:dyDescent="0.2">
      <c r="A36" s="306">
        <v>41</v>
      </c>
      <c r="B36" s="307" t="s">
        <v>255</v>
      </c>
      <c r="C36" s="308"/>
      <c r="D36" s="113">
        <v>6.535947712418301E-2</v>
      </c>
      <c r="E36" s="115">
        <v>7</v>
      </c>
      <c r="F36" s="114">
        <v>8</v>
      </c>
      <c r="G36" s="114">
        <v>6</v>
      </c>
      <c r="H36" s="114">
        <v>9</v>
      </c>
      <c r="I36" s="140">
        <v>6</v>
      </c>
      <c r="J36" s="115">
        <v>1</v>
      </c>
      <c r="K36" s="116">
        <v>16.666666666666668</v>
      </c>
    </row>
    <row r="37" spans="1:11" ht="14.1" customHeight="1" x14ac:dyDescent="0.2">
      <c r="A37" s="306">
        <v>42</v>
      </c>
      <c r="B37" s="307" t="s">
        <v>256</v>
      </c>
      <c r="C37" s="308"/>
      <c r="D37" s="113">
        <v>2.8011204481792718E-2</v>
      </c>
      <c r="E37" s="115">
        <v>3</v>
      </c>
      <c r="F37" s="114">
        <v>3</v>
      </c>
      <c r="G37" s="114">
        <v>3</v>
      </c>
      <c r="H37" s="114">
        <v>4</v>
      </c>
      <c r="I37" s="140">
        <v>4</v>
      </c>
      <c r="J37" s="115">
        <v>-1</v>
      </c>
      <c r="K37" s="116">
        <v>-25</v>
      </c>
    </row>
    <row r="38" spans="1:11" ht="14.1" customHeight="1" x14ac:dyDescent="0.2">
      <c r="A38" s="306">
        <v>43</v>
      </c>
      <c r="B38" s="307" t="s">
        <v>257</v>
      </c>
      <c r="C38" s="308"/>
      <c r="D38" s="113">
        <v>0.34547152194211017</v>
      </c>
      <c r="E38" s="115">
        <v>37</v>
      </c>
      <c r="F38" s="114">
        <v>42</v>
      </c>
      <c r="G38" s="114">
        <v>40</v>
      </c>
      <c r="H38" s="114">
        <v>41</v>
      </c>
      <c r="I38" s="140">
        <v>37</v>
      </c>
      <c r="J38" s="115">
        <v>0</v>
      </c>
      <c r="K38" s="116">
        <v>0</v>
      </c>
    </row>
    <row r="39" spans="1:11" ht="14.1" customHeight="1" x14ac:dyDescent="0.2">
      <c r="A39" s="306">
        <v>51</v>
      </c>
      <c r="B39" s="307" t="s">
        <v>258</v>
      </c>
      <c r="C39" s="308"/>
      <c r="D39" s="113">
        <v>6.9374416433239965</v>
      </c>
      <c r="E39" s="115">
        <v>743</v>
      </c>
      <c r="F39" s="114">
        <v>775</v>
      </c>
      <c r="G39" s="114">
        <v>805</v>
      </c>
      <c r="H39" s="114">
        <v>796</v>
      </c>
      <c r="I39" s="140">
        <v>783</v>
      </c>
      <c r="J39" s="115">
        <v>-40</v>
      </c>
      <c r="K39" s="116">
        <v>-5.1085568326947639</v>
      </c>
    </row>
    <row r="40" spans="1:11" ht="14.1" customHeight="1" x14ac:dyDescent="0.2">
      <c r="A40" s="306" t="s">
        <v>259</v>
      </c>
      <c r="B40" s="307" t="s">
        <v>260</v>
      </c>
      <c r="C40" s="308"/>
      <c r="D40" s="113">
        <v>6.5452847805788981</v>
      </c>
      <c r="E40" s="115">
        <v>701</v>
      </c>
      <c r="F40" s="114">
        <v>729</v>
      </c>
      <c r="G40" s="114">
        <v>754</v>
      </c>
      <c r="H40" s="114">
        <v>746</v>
      </c>
      <c r="I40" s="140">
        <v>748</v>
      </c>
      <c r="J40" s="115">
        <v>-47</v>
      </c>
      <c r="K40" s="116">
        <v>-6.2834224598930479</v>
      </c>
    </row>
    <row r="41" spans="1:11" ht="14.1" customHeight="1" x14ac:dyDescent="0.2">
      <c r="A41" s="306"/>
      <c r="B41" s="307" t="s">
        <v>261</v>
      </c>
      <c r="C41" s="308"/>
      <c r="D41" s="113">
        <v>1.811391223155929</v>
      </c>
      <c r="E41" s="115">
        <v>194</v>
      </c>
      <c r="F41" s="114">
        <v>210</v>
      </c>
      <c r="G41" s="114">
        <v>227</v>
      </c>
      <c r="H41" s="114">
        <v>211</v>
      </c>
      <c r="I41" s="140">
        <v>207</v>
      </c>
      <c r="J41" s="115">
        <v>-13</v>
      </c>
      <c r="K41" s="116">
        <v>-6.2801932367149762</v>
      </c>
    </row>
    <row r="42" spans="1:11" ht="14.1" customHeight="1" x14ac:dyDescent="0.2">
      <c r="A42" s="306">
        <v>52</v>
      </c>
      <c r="B42" s="307" t="s">
        <v>262</v>
      </c>
      <c r="C42" s="308"/>
      <c r="D42" s="113">
        <v>4.7058823529411766</v>
      </c>
      <c r="E42" s="115">
        <v>504</v>
      </c>
      <c r="F42" s="114">
        <v>535</v>
      </c>
      <c r="G42" s="114">
        <v>552</v>
      </c>
      <c r="H42" s="114">
        <v>543</v>
      </c>
      <c r="I42" s="140">
        <v>543</v>
      </c>
      <c r="J42" s="115">
        <v>-39</v>
      </c>
      <c r="K42" s="116">
        <v>-7.1823204419889501</v>
      </c>
    </row>
    <row r="43" spans="1:11" ht="14.1" customHeight="1" x14ac:dyDescent="0.2">
      <c r="A43" s="306" t="s">
        <v>263</v>
      </c>
      <c r="B43" s="307" t="s">
        <v>264</v>
      </c>
      <c r="C43" s="308"/>
      <c r="D43" s="113">
        <v>4.3137254901960782</v>
      </c>
      <c r="E43" s="115">
        <v>462</v>
      </c>
      <c r="F43" s="114">
        <v>486</v>
      </c>
      <c r="G43" s="114">
        <v>502</v>
      </c>
      <c r="H43" s="114">
        <v>498</v>
      </c>
      <c r="I43" s="140">
        <v>503</v>
      </c>
      <c r="J43" s="115">
        <v>-41</v>
      </c>
      <c r="K43" s="116">
        <v>-8.1510934393638177</v>
      </c>
    </row>
    <row r="44" spans="1:11" ht="14.1" customHeight="1" x14ac:dyDescent="0.2">
      <c r="A44" s="306">
        <v>53</v>
      </c>
      <c r="B44" s="307" t="s">
        <v>265</v>
      </c>
      <c r="C44" s="308"/>
      <c r="D44" s="113">
        <v>2.1848739495798317</v>
      </c>
      <c r="E44" s="115">
        <v>234</v>
      </c>
      <c r="F44" s="114">
        <v>223</v>
      </c>
      <c r="G44" s="114">
        <v>220</v>
      </c>
      <c r="H44" s="114">
        <v>219</v>
      </c>
      <c r="I44" s="140">
        <v>191</v>
      </c>
      <c r="J44" s="115">
        <v>43</v>
      </c>
      <c r="K44" s="116">
        <v>22.513089005235603</v>
      </c>
    </row>
    <row r="45" spans="1:11" ht="14.1" customHeight="1" x14ac:dyDescent="0.2">
      <c r="A45" s="306" t="s">
        <v>266</v>
      </c>
      <c r="B45" s="307" t="s">
        <v>267</v>
      </c>
      <c r="C45" s="308"/>
      <c r="D45" s="113">
        <v>2.1661998132586366</v>
      </c>
      <c r="E45" s="115">
        <v>232</v>
      </c>
      <c r="F45" s="114">
        <v>220</v>
      </c>
      <c r="G45" s="114">
        <v>217</v>
      </c>
      <c r="H45" s="114">
        <v>216</v>
      </c>
      <c r="I45" s="140">
        <v>190</v>
      </c>
      <c r="J45" s="115">
        <v>42</v>
      </c>
      <c r="K45" s="116">
        <v>22.105263157894736</v>
      </c>
    </row>
    <row r="46" spans="1:11" ht="14.1" customHeight="1" x14ac:dyDescent="0.2">
      <c r="A46" s="306">
        <v>54</v>
      </c>
      <c r="B46" s="307" t="s">
        <v>268</v>
      </c>
      <c r="C46" s="308"/>
      <c r="D46" s="113">
        <v>11.101774042950513</v>
      </c>
      <c r="E46" s="115">
        <v>1189</v>
      </c>
      <c r="F46" s="114">
        <v>1307</v>
      </c>
      <c r="G46" s="114">
        <v>1354</v>
      </c>
      <c r="H46" s="114">
        <v>1357</v>
      </c>
      <c r="I46" s="140">
        <v>1284</v>
      </c>
      <c r="J46" s="115">
        <v>-95</v>
      </c>
      <c r="K46" s="116">
        <v>-7.3987538940809969</v>
      </c>
    </row>
    <row r="47" spans="1:11" ht="14.1" customHeight="1" x14ac:dyDescent="0.2">
      <c r="A47" s="306">
        <v>61</v>
      </c>
      <c r="B47" s="307" t="s">
        <v>269</v>
      </c>
      <c r="C47" s="308"/>
      <c r="D47" s="113">
        <v>1.0084033613445378</v>
      </c>
      <c r="E47" s="115">
        <v>108</v>
      </c>
      <c r="F47" s="114">
        <v>111</v>
      </c>
      <c r="G47" s="114">
        <v>126</v>
      </c>
      <c r="H47" s="114">
        <v>121</v>
      </c>
      <c r="I47" s="140">
        <v>99</v>
      </c>
      <c r="J47" s="115">
        <v>9</v>
      </c>
      <c r="K47" s="116">
        <v>9.0909090909090917</v>
      </c>
    </row>
    <row r="48" spans="1:11" ht="14.1" customHeight="1" x14ac:dyDescent="0.2">
      <c r="A48" s="306">
        <v>62</v>
      </c>
      <c r="B48" s="307" t="s">
        <v>270</v>
      </c>
      <c r="C48" s="308"/>
      <c r="D48" s="113">
        <v>10.550887021475257</v>
      </c>
      <c r="E48" s="115">
        <v>1130</v>
      </c>
      <c r="F48" s="114">
        <v>1215</v>
      </c>
      <c r="G48" s="114">
        <v>1223</v>
      </c>
      <c r="H48" s="114">
        <v>1274</v>
      </c>
      <c r="I48" s="140">
        <v>1138</v>
      </c>
      <c r="J48" s="115">
        <v>-8</v>
      </c>
      <c r="K48" s="116">
        <v>-0.70298769771529002</v>
      </c>
    </row>
    <row r="49" spans="1:11" ht="14.1" customHeight="1" x14ac:dyDescent="0.2">
      <c r="A49" s="306">
        <v>63</v>
      </c>
      <c r="B49" s="307" t="s">
        <v>271</v>
      </c>
      <c r="C49" s="308"/>
      <c r="D49" s="113">
        <v>12.61437908496732</v>
      </c>
      <c r="E49" s="115">
        <v>1351</v>
      </c>
      <c r="F49" s="114">
        <v>1720</v>
      </c>
      <c r="G49" s="114">
        <v>1688</v>
      </c>
      <c r="H49" s="114">
        <v>1703</v>
      </c>
      <c r="I49" s="140">
        <v>1442</v>
      </c>
      <c r="J49" s="115">
        <v>-91</v>
      </c>
      <c r="K49" s="116">
        <v>-6.3106796116504853</v>
      </c>
    </row>
    <row r="50" spans="1:11" ht="14.1" customHeight="1" x14ac:dyDescent="0.2">
      <c r="A50" s="306" t="s">
        <v>272</v>
      </c>
      <c r="B50" s="307" t="s">
        <v>273</v>
      </c>
      <c r="C50" s="308"/>
      <c r="D50" s="113">
        <v>2.1008403361344539</v>
      </c>
      <c r="E50" s="115">
        <v>225</v>
      </c>
      <c r="F50" s="114">
        <v>266</v>
      </c>
      <c r="G50" s="114">
        <v>220</v>
      </c>
      <c r="H50" s="114">
        <v>217</v>
      </c>
      <c r="I50" s="140">
        <v>225</v>
      </c>
      <c r="J50" s="115">
        <v>0</v>
      </c>
      <c r="K50" s="116">
        <v>0</v>
      </c>
    </row>
    <row r="51" spans="1:11" ht="14.1" customHeight="1" x14ac:dyDescent="0.2">
      <c r="A51" s="306" t="s">
        <v>274</v>
      </c>
      <c r="B51" s="307" t="s">
        <v>275</v>
      </c>
      <c r="C51" s="308"/>
      <c r="D51" s="113">
        <v>9.9626517273576098</v>
      </c>
      <c r="E51" s="115">
        <v>1067</v>
      </c>
      <c r="F51" s="114">
        <v>1384</v>
      </c>
      <c r="G51" s="114">
        <v>1382</v>
      </c>
      <c r="H51" s="114">
        <v>1401</v>
      </c>
      <c r="I51" s="140">
        <v>1144</v>
      </c>
      <c r="J51" s="115">
        <v>-77</v>
      </c>
      <c r="K51" s="116">
        <v>-6.7307692307692308</v>
      </c>
    </row>
    <row r="52" spans="1:11" ht="14.1" customHeight="1" x14ac:dyDescent="0.2">
      <c r="A52" s="306">
        <v>71</v>
      </c>
      <c r="B52" s="307" t="s">
        <v>276</v>
      </c>
      <c r="C52" s="308"/>
      <c r="D52" s="113">
        <v>12.399626517273576</v>
      </c>
      <c r="E52" s="115">
        <v>1328</v>
      </c>
      <c r="F52" s="114">
        <v>1354</v>
      </c>
      <c r="G52" s="114">
        <v>1334</v>
      </c>
      <c r="H52" s="114">
        <v>1371</v>
      </c>
      <c r="I52" s="140">
        <v>1381</v>
      </c>
      <c r="J52" s="115">
        <v>-53</v>
      </c>
      <c r="K52" s="116">
        <v>-3.8377986965966691</v>
      </c>
    </row>
    <row r="53" spans="1:11" ht="14.1" customHeight="1" x14ac:dyDescent="0.2">
      <c r="A53" s="306" t="s">
        <v>277</v>
      </c>
      <c r="B53" s="307" t="s">
        <v>278</v>
      </c>
      <c r="C53" s="308"/>
      <c r="D53" s="113">
        <v>1.3632119514472456</v>
      </c>
      <c r="E53" s="115">
        <v>146</v>
      </c>
      <c r="F53" s="114">
        <v>154</v>
      </c>
      <c r="G53" s="114">
        <v>144</v>
      </c>
      <c r="H53" s="114">
        <v>137</v>
      </c>
      <c r="I53" s="140">
        <v>143</v>
      </c>
      <c r="J53" s="115">
        <v>3</v>
      </c>
      <c r="K53" s="116">
        <v>2.0979020979020979</v>
      </c>
    </row>
    <row r="54" spans="1:11" ht="14.1" customHeight="1" x14ac:dyDescent="0.2">
      <c r="A54" s="306" t="s">
        <v>279</v>
      </c>
      <c r="B54" s="307" t="s">
        <v>280</v>
      </c>
      <c r="C54" s="308"/>
      <c r="D54" s="113">
        <v>10.009337068160598</v>
      </c>
      <c r="E54" s="115">
        <v>1072</v>
      </c>
      <c r="F54" s="114">
        <v>1096</v>
      </c>
      <c r="G54" s="114">
        <v>1087</v>
      </c>
      <c r="H54" s="114">
        <v>1116</v>
      </c>
      <c r="I54" s="140">
        <v>1114</v>
      </c>
      <c r="J54" s="115">
        <v>-42</v>
      </c>
      <c r="K54" s="116">
        <v>-3.7701974865350092</v>
      </c>
    </row>
    <row r="55" spans="1:11" ht="14.1" customHeight="1" x14ac:dyDescent="0.2">
      <c r="A55" s="306">
        <v>72</v>
      </c>
      <c r="B55" s="307" t="s">
        <v>281</v>
      </c>
      <c r="C55" s="308"/>
      <c r="D55" s="113">
        <v>1.727357609710551</v>
      </c>
      <c r="E55" s="115">
        <v>185</v>
      </c>
      <c r="F55" s="114">
        <v>180</v>
      </c>
      <c r="G55" s="114">
        <v>184</v>
      </c>
      <c r="H55" s="114">
        <v>182</v>
      </c>
      <c r="I55" s="140">
        <v>186</v>
      </c>
      <c r="J55" s="115">
        <v>-1</v>
      </c>
      <c r="K55" s="116">
        <v>-0.5376344086021505</v>
      </c>
    </row>
    <row r="56" spans="1:11" ht="14.1" customHeight="1" x14ac:dyDescent="0.2">
      <c r="A56" s="306" t="s">
        <v>282</v>
      </c>
      <c r="B56" s="307" t="s">
        <v>283</v>
      </c>
      <c r="C56" s="308"/>
      <c r="D56" s="113">
        <v>0.14005602240896359</v>
      </c>
      <c r="E56" s="115">
        <v>15</v>
      </c>
      <c r="F56" s="114">
        <v>15</v>
      </c>
      <c r="G56" s="114">
        <v>17</v>
      </c>
      <c r="H56" s="114">
        <v>18</v>
      </c>
      <c r="I56" s="140">
        <v>21</v>
      </c>
      <c r="J56" s="115">
        <v>-6</v>
      </c>
      <c r="K56" s="116">
        <v>-28.571428571428573</v>
      </c>
    </row>
    <row r="57" spans="1:11" ht="14.1" customHeight="1" x14ac:dyDescent="0.2">
      <c r="A57" s="306" t="s">
        <v>284</v>
      </c>
      <c r="B57" s="307" t="s">
        <v>285</v>
      </c>
      <c r="C57" s="308"/>
      <c r="D57" s="113">
        <v>1.3071895424836601</v>
      </c>
      <c r="E57" s="115">
        <v>140</v>
      </c>
      <c r="F57" s="114">
        <v>132</v>
      </c>
      <c r="G57" s="114">
        <v>133</v>
      </c>
      <c r="H57" s="114">
        <v>128</v>
      </c>
      <c r="I57" s="140">
        <v>129</v>
      </c>
      <c r="J57" s="115">
        <v>11</v>
      </c>
      <c r="K57" s="116">
        <v>8.5271317829457356</v>
      </c>
    </row>
    <row r="58" spans="1:11" ht="14.1" customHeight="1" x14ac:dyDescent="0.2">
      <c r="A58" s="306">
        <v>73</v>
      </c>
      <c r="B58" s="307" t="s">
        <v>286</v>
      </c>
      <c r="C58" s="308"/>
      <c r="D58" s="113">
        <v>0.67226890756302526</v>
      </c>
      <c r="E58" s="115">
        <v>72</v>
      </c>
      <c r="F58" s="114">
        <v>75</v>
      </c>
      <c r="G58" s="114">
        <v>72</v>
      </c>
      <c r="H58" s="114">
        <v>76</v>
      </c>
      <c r="I58" s="140">
        <v>76</v>
      </c>
      <c r="J58" s="115">
        <v>-4</v>
      </c>
      <c r="K58" s="116">
        <v>-5.2631578947368425</v>
      </c>
    </row>
    <row r="59" spans="1:11" ht="14.1" customHeight="1" x14ac:dyDescent="0.2">
      <c r="A59" s="306" t="s">
        <v>287</v>
      </c>
      <c r="B59" s="307" t="s">
        <v>288</v>
      </c>
      <c r="C59" s="308"/>
      <c r="D59" s="113">
        <v>0.4295051353874883</v>
      </c>
      <c r="E59" s="115">
        <v>46</v>
      </c>
      <c r="F59" s="114">
        <v>50</v>
      </c>
      <c r="G59" s="114">
        <v>47</v>
      </c>
      <c r="H59" s="114">
        <v>54</v>
      </c>
      <c r="I59" s="140">
        <v>52</v>
      </c>
      <c r="J59" s="115">
        <v>-6</v>
      </c>
      <c r="K59" s="116">
        <v>-11.538461538461538</v>
      </c>
    </row>
    <row r="60" spans="1:11" ht="14.1" customHeight="1" x14ac:dyDescent="0.2">
      <c r="A60" s="306">
        <v>81</v>
      </c>
      <c r="B60" s="307" t="s">
        <v>289</v>
      </c>
      <c r="C60" s="308"/>
      <c r="D60" s="113">
        <v>3.6507936507936507</v>
      </c>
      <c r="E60" s="115">
        <v>391</v>
      </c>
      <c r="F60" s="114">
        <v>376</v>
      </c>
      <c r="G60" s="114">
        <v>361</v>
      </c>
      <c r="H60" s="114">
        <v>360</v>
      </c>
      <c r="I60" s="140">
        <v>364</v>
      </c>
      <c r="J60" s="115">
        <v>27</v>
      </c>
      <c r="K60" s="116">
        <v>7.4175824175824179</v>
      </c>
    </row>
    <row r="61" spans="1:11" ht="14.1" customHeight="1" x14ac:dyDescent="0.2">
      <c r="A61" s="306" t="s">
        <v>290</v>
      </c>
      <c r="B61" s="307" t="s">
        <v>291</v>
      </c>
      <c r="C61" s="308"/>
      <c r="D61" s="113">
        <v>0.87768440709617179</v>
      </c>
      <c r="E61" s="115">
        <v>94</v>
      </c>
      <c r="F61" s="114">
        <v>92</v>
      </c>
      <c r="G61" s="114">
        <v>88</v>
      </c>
      <c r="H61" s="114">
        <v>93</v>
      </c>
      <c r="I61" s="140">
        <v>95</v>
      </c>
      <c r="J61" s="115">
        <v>-1</v>
      </c>
      <c r="K61" s="116">
        <v>-1.0526315789473684</v>
      </c>
    </row>
    <row r="62" spans="1:11" ht="14.1" customHeight="1" x14ac:dyDescent="0.2">
      <c r="A62" s="306" t="s">
        <v>292</v>
      </c>
      <c r="B62" s="307" t="s">
        <v>293</v>
      </c>
      <c r="C62" s="308"/>
      <c r="D62" s="113">
        <v>1.6339869281045751</v>
      </c>
      <c r="E62" s="115">
        <v>175</v>
      </c>
      <c r="F62" s="114">
        <v>163</v>
      </c>
      <c r="G62" s="114">
        <v>153</v>
      </c>
      <c r="H62" s="114">
        <v>145</v>
      </c>
      <c r="I62" s="140">
        <v>142</v>
      </c>
      <c r="J62" s="115">
        <v>33</v>
      </c>
      <c r="K62" s="116">
        <v>23.239436619718308</v>
      </c>
    </row>
    <row r="63" spans="1:11" ht="14.1" customHeight="1" x14ac:dyDescent="0.2">
      <c r="A63" s="306"/>
      <c r="B63" s="307" t="s">
        <v>294</v>
      </c>
      <c r="C63" s="308"/>
      <c r="D63" s="113">
        <v>1.4565826330532212</v>
      </c>
      <c r="E63" s="115">
        <v>156</v>
      </c>
      <c r="F63" s="114">
        <v>148</v>
      </c>
      <c r="G63" s="114">
        <v>140</v>
      </c>
      <c r="H63" s="114">
        <v>131</v>
      </c>
      <c r="I63" s="140">
        <v>130</v>
      </c>
      <c r="J63" s="115">
        <v>26</v>
      </c>
      <c r="K63" s="116">
        <v>20</v>
      </c>
    </row>
    <row r="64" spans="1:11" ht="14.1" customHeight="1" x14ac:dyDescent="0.2">
      <c r="A64" s="306" t="s">
        <v>295</v>
      </c>
      <c r="B64" s="307" t="s">
        <v>296</v>
      </c>
      <c r="C64" s="308"/>
      <c r="D64" s="113">
        <v>0.14005602240896359</v>
      </c>
      <c r="E64" s="115">
        <v>15</v>
      </c>
      <c r="F64" s="114">
        <v>15</v>
      </c>
      <c r="G64" s="114">
        <v>14</v>
      </c>
      <c r="H64" s="114">
        <v>15</v>
      </c>
      <c r="I64" s="140">
        <v>14</v>
      </c>
      <c r="J64" s="115">
        <v>1</v>
      </c>
      <c r="K64" s="116">
        <v>7.1428571428571432</v>
      </c>
    </row>
    <row r="65" spans="1:11" ht="14.1" customHeight="1" x14ac:dyDescent="0.2">
      <c r="A65" s="306" t="s">
        <v>297</v>
      </c>
      <c r="B65" s="307" t="s">
        <v>298</v>
      </c>
      <c r="C65" s="308"/>
      <c r="D65" s="113">
        <v>0.60690943043884216</v>
      </c>
      <c r="E65" s="115">
        <v>65</v>
      </c>
      <c r="F65" s="114">
        <v>66</v>
      </c>
      <c r="G65" s="114">
        <v>67</v>
      </c>
      <c r="H65" s="114">
        <v>66</v>
      </c>
      <c r="I65" s="140">
        <v>69</v>
      </c>
      <c r="J65" s="115">
        <v>-4</v>
      </c>
      <c r="K65" s="116">
        <v>-5.7971014492753623</v>
      </c>
    </row>
    <row r="66" spans="1:11" ht="14.1" customHeight="1" x14ac:dyDescent="0.2">
      <c r="A66" s="306">
        <v>82</v>
      </c>
      <c r="B66" s="307" t="s">
        <v>299</v>
      </c>
      <c r="C66" s="308"/>
      <c r="D66" s="113">
        <v>1.2044817927170868</v>
      </c>
      <c r="E66" s="115">
        <v>129</v>
      </c>
      <c r="F66" s="114">
        <v>138</v>
      </c>
      <c r="G66" s="114">
        <v>135</v>
      </c>
      <c r="H66" s="114">
        <v>144</v>
      </c>
      <c r="I66" s="140">
        <v>146</v>
      </c>
      <c r="J66" s="115">
        <v>-17</v>
      </c>
      <c r="K66" s="116">
        <v>-11.643835616438356</v>
      </c>
    </row>
    <row r="67" spans="1:11" ht="14.1" customHeight="1" x14ac:dyDescent="0.2">
      <c r="A67" s="306" t="s">
        <v>300</v>
      </c>
      <c r="B67" s="307" t="s">
        <v>301</v>
      </c>
      <c r="C67" s="308"/>
      <c r="D67" s="113">
        <v>0.53221288515406162</v>
      </c>
      <c r="E67" s="115">
        <v>57</v>
      </c>
      <c r="F67" s="114">
        <v>57</v>
      </c>
      <c r="G67" s="114">
        <v>55</v>
      </c>
      <c r="H67" s="114">
        <v>62</v>
      </c>
      <c r="I67" s="140">
        <v>62</v>
      </c>
      <c r="J67" s="115">
        <v>-5</v>
      </c>
      <c r="K67" s="116">
        <v>-8.064516129032258</v>
      </c>
    </row>
    <row r="68" spans="1:11" ht="14.1" customHeight="1" x14ac:dyDescent="0.2">
      <c r="A68" s="306" t="s">
        <v>302</v>
      </c>
      <c r="B68" s="307" t="s">
        <v>303</v>
      </c>
      <c r="C68" s="308"/>
      <c r="D68" s="113">
        <v>0.23342670401493931</v>
      </c>
      <c r="E68" s="115">
        <v>25</v>
      </c>
      <c r="F68" s="114">
        <v>29</v>
      </c>
      <c r="G68" s="114">
        <v>32</v>
      </c>
      <c r="H68" s="114">
        <v>33</v>
      </c>
      <c r="I68" s="140">
        <v>31</v>
      </c>
      <c r="J68" s="115">
        <v>-6</v>
      </c>
      <c r="K68" s="116">
        <v>-19.35483870967742</v>
      </c>
    </row>
    <row r="69" spans="1:11" ht="14.1" customHeight="1" x14ac:dyDescent="0.2">
      <c r="A69" s="306">
        <v>83</v>
      </c>
      <c r="B69" s="307" t="s">
        <v>304</v>
      </c>
      <c r="C69" s="308"/>
      <c r="D69" s="113">
        <v>2.3902894491129785</v>
      </c>
      <c r="E69" s="115">
        <v>256</v>
      </c>
      <c r="F69" s="114">
        <v>285</v>
      </c>
      <c r="G69" s="114">
        <v>287</v>
      </c>
      <c r="H69" s="114">
        <v>288</v>
      </c>
      <c r="I69" s="140">
        <v>263</v>
      </c>
      <c r="J69" s="115">
        <v>-7</v>
      </c>
      <c r="K69" s="116">
        <v>-2.661596958174905</v>
      </c>
    </row>
    <row r="70" spans="1:11" ht="14.1" customHeight="1" x14ac:dyDescent="0.2">
      <c r="A70" s="306" t="s">
        <v>305</v>
      </c>
      <c r="B70" s="307" t="s">
        <v>306</v>
      </c>
      <c r="C70" s="308"/>
      <c r="D70" s="113">
        <v>1.1764705882352942</v>
      </c>
      <c r="E70" s="115">
        <v>126</v>
      </c>
      <c r="F70" s="114">
        <v>140</v>
      </c>
      <c r="G70" s="114">
        <v>143</v>
      </c>
      <c r="H70" s="114">
        <v>146</v>
      </c>
      <c r="I70" s="140">
        <v>135</v>
      </c>
      <c r="J70" s="115">
        <v>-9</v>
      </c>
      <c r="K70" s="116">
        <v>-6.666666666666667</v>
      </c>
    </row>
    <row r="71" spans="1:11" ht="14.1" customHeight="1" x14ac:dyDescent="0.2">
      <c r="A71" s="306"/>
      <c r="B71" s="307" t="s">
        <v>307</v>
      </c>
      <c r="C71" s="308"/>
      <c r="D71" s="113">
        <v>0.80298786181139126</v>
      </c>
      <c r="E71" s="115">
        <v>86</v>
      </c>
      <c r="F71" s="114">
        <v>94</v>
      </c>
      <c r="G71" s="114">
        <v>96</v>
      </c>
      <c r="H71" s="114">
        <v>100</v>
      </c>
      <c r="I71" s="140">
        <v>92</v>
      </c>
      <c r="J71" s="115">
        <v>-6</v>
      </c>
      <c r="K71" s="116">
        <v>-6.5217391304347823</v>
      </c>
    </row>
    <row r="72" spans="1:11" ht="14.1" customHeight="1" x14ac:dyDescent="0.2">
      <c r="A72" s="306">
        <v>84</v>
      </c>
      <c r="B72" s="307" t="s">
        <v>308</v>
      </c>
      <c r="C72" s="308"/>
      <c r="D72" s="113">
        <v>0.96171802054154998</v>
      </c>
      <c r="E72" s="115">
        <v>103</v>
      </c>
      <c r="F72" s="114">
        <v>116</v>
      </c>
      <c r="G72" s="114">
        <v>123</v>
      </c>
      <c r="H72" s="114">
        <v>120</v>
      </c>
      <c r="I72" s="140">
        <v>110</v>
      </c>
      <c r="J72" s="115">
        <v>-7</v>
      </c>
      <c r="K72" s="116">
        <v>-6.3636363636363633</v>
      </c>
    </row>
    <row r="73" spans="1:11" ht="14.1" customHeight="1" x14ac:dyDescent="0.2">
      <c r="A73" s="306" t="s">
        <v>309</v>
      </c>
      <c r="B73" s="307" t="s">
        <v>310</v>
      </c>
      <c r="C73" s="308"/>
      <c r="D73" s="113">
        <v>0.19607843137254902</v>
      </c>
      <c r="E73" s="115">
        <v>21</v>
      </c>
      <c r="F73" s="114">
        <v>21</v>
      </c>
      <c r="G73" s="114">
        <v>19</v>
      </c>
      <c r="H73" s="114">
        <v>18</v>
      </c>
      <c r="I73" s="140">
        <v>19</v>
      </c>
      <c r="J73" s="115">
        <v>2</v>
      </c>
      <c r="K73" s="116">
        <v>10.526315789473685</v>
      </c>
    </row>
    <row r="74" spans="1:11" ht="14.1" customHeight="1" x14ac:dyDescent="0.2">
      <c r="A74" s="306" t="s">
        <v>311</v>
      </c>
      <c r="B74" s="307" t="s">
        <v>312</v>
      </c>
      <c r="C74" s="308"/>
      <c r="D74" s="113">
        <v>4.6685340802987862E-2</v>
      </c>
      <c r="E74" s="115">
        <v>5</v>
      </c>
      <c r="F74" s="114">
        <v>6</v>
      </c>
      <c r="G74" s="114">
        <v>3</v>
      </c>
      <c r="H74" s="114">
        <v>4</v>
      </c>
      <c r="I74" s="140">
        <v>3</v>
      </c>
      <c r="J74" s="115">
        <v>2</v>
      </c>
      <c r="K74" s="116">
        <v>66.666666666666671</v>
      </c>
    </row>
    <row r="75" spans="1:11" ht="14.1" customHeight="1" x14ac:dyDescent="0.2">
      <c r="A75" s="306" t="s">
        <v>313</v>
      </c>
      <c r="B75" s="307" t="s">
        <v>314</v>
      </c>
      <c r="C75" s="308"/>
      <c r="D75" s="113" t="s">
        <v>513</v>
      </c>
      <c r="E75" s="115" t="s">
        <v>513</v>
      </c>
      <c r="F75" s="114" t="s">
        <v>513</v>
      </c>
      <c r="G75" s="114" t="s">
        <v>513</v>
      </c>
      <c r="H75" s="114" t="s">
        <v>513</v>
      </c>
      <c r="I75" s="140">
        <v>3</v>
      </c>
      <c r="J75" s="115" t="s">
        <v>513</v>
      </c>
      <c r="K75" s="116" t="s">
        <v>513</v>
      </c>
    </row>
    <row r="76" spans="1:11" ht="14.1" customHeight="1" x14ac:dyDescent="0.2">
      <c r="A76" s="306">
        <v>91</v>
      </c>
      <c r="B76" s="307" t="s">
        <v>315</v>
      </c>
      <c r="C76" s="308"/>
      <c r="D76" s="113">
        <v>0.14005602240896359</v>
      </c>
      <c r="E76" s="115">
        <v>15</v>
      </c>
      <c r="F76" s="114">
        <v>14</v>
      </c>
      <c r="G76" s="114">
        <v>14</v>
      </c>
      <c r="H76" s="114">
        <v>16</v>
      </c>
      <c r="I76" s="140">
        <v>15</v>
      </c>
      <c r="J76" s="115">
        <v>0</v>
      </c>
      <c r="K76" s="116">
        <v>0</v>
      </c>
    </row>
    <row r="77" spans="1:11" ht="14.1" customHeight="1" x14ac:dyDescent="0.2">
      <c r="A77" s="306">
        <v>92</v>
      </c>
      <c r="B77" s="307" t="s">
        <v>316</v>
      </c>
      <c r="C77" s="308"/>
      <c r="D77" s="113">
        <v>0.4295051353874883</v>
      </c>
      <c r="E77" s="115">
        <v>46</v>
      </c>
      <c r="F77" s="114">
        <v>41</v>
      </c>
      <c r="G77" s="114">
        <v>49</v>
      </c>
      <c r="H77" s="114">
        <v>52</v>
      </c>
      <c r="I77" s="140">
        <v>44</v>
      </c>
      <c r="J77" s="115">
        <v>2</v>
      </c>
      <c r="K77" s="116">
        <v>4.5454545454545459</v>
      </c>
    </row>
    <row r="78" spans="1:11" ht="14.1" customHeight="1" x14ac:dyDescent="0.2">
      <c r="A78" s="306">
        <v>93</v>
      </c>
      <c r="B78" s="307" t="s">
        <v>317</v>
      </c>
      <c r="C78" s="308"/>
      <c r="D78" s="113">
        <v>0.15873015873015872</v>
      </c>
      <c r="E78" s="115">
        <v>17</v>
      </c>
      <c r="F78" s="114">
        <v>20</v>
      </c>
      <c r="G78" s="114">
        <v>16</v>
      </c>
      <c r="H78" s="114">
        <v>16</v>
      </c>
      <c r="I78" s="140">
        <v>18</v>
      </c>
      <c r="J78" s="115">
        <v>-1</v>
      </c>
      <c r="K78" s="116">
        <v>-5.5555555555555554</v>
      </c>
    </row>
    <row r="79" spans="1:11" ht="14.1" customHeight="1" x14ac:dyDescent="0.2">
      <c r="A79" s="306">
        <v>94</v>
      </c>
      <c r="B79" s="307" t="s">
        <v>318</v>
      </c>
      <c r="C79" s="308"/>
      <c r="D79" s="113">
        <v>0.52287581699346408</v>
      </c>
      <c r="E79" s="115">
        <v>56</v>
      </c>
      <c r="F79" s="114">
        <v>60</v>
      </c>
      <c r="G79" s="114">
        <v>140</v>
      </c>
      <c r="H79" s="114">
        <v>138</v>
      </c>
      <c r="I79" s="140">
        <v>55</v>
      </c>
      <c r="J79" s="115">
        <v>1</v>
      </c>
      <c r="K79" s="116">
        <v>1.8181818181818181</v>
      </c>
    </row>
    <row r="80" spans="1:11" ht="14.1" customHeight="1" x14ac:dyDescent="0.2">
      <c r="A80" s="306" t="s">
        <v>319</v>
      </c>
      <c r="B80" s="307" t="s">
        <v>320</v>
      </c>
      <c r="C80" s="308"/>
      <c r="D80" s="113">
        <v>0</v>
      </c>
      <c r="E80" s="115">
        <v>0</v>
      </c>
      <c r="F80" s="114">
        <v>0</v>
      </c>
      <c r="G80" s="114">
        <v>0</v>
      </c>
      <c r="H80" s="114">
        <v>0</v>
      </c>
      <c r="I80" s="140">
        <v>0</v>
      </c>
      <c r="J80" s="115">
        <v>0</v>
      </c>
      <c r="K80" s="116">
        <v>0</v>
      </c>
    </row>
    <row r="81" spans="1:11" ht="14.1" customHeight="1" x14ac:dyDescent="0.2">
      <c r="A81" s="310" t="s">
        <v>321</v>
      </c>
      <c r="B81" s="311" t="s">
        <v>333</v>
      </c>
      <c r="C81" s="312"/>
      <c r="D81" s="125">
        <v>2.5116713352007469</v>
      </c>
      <c r="E81" s="143">
        <v>269</v>
      </c>
      <c r="F81" s="144">
        <v>293</v>
      </c>
      <c r="G81" s="144">
        <v>304</v>
      </c>
      <c r="H81" s="144">
        <v>299</v>
      </c>
      <c r="I81" s="145">
        <v>294</v>
      </c>
      <c r="J81" s="143">
        <v>-25</v>
      </c>
      <c r="K81" s="146">
        <v>-8.5034013605442169</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18" t="s">
        <v>323</v>
      </c>
      <c r="B85" s="618"/>
      <c r="C85" s="618"/>
      <c r="D85" s="618"/>
      <c r="E85" s="618"/>
      <c r="F85" s="618"/>
      <c r="G85" s="618"/>
      <c r="H85" s="618"/>
      <c r="I85" s="618"/>
      <c r="J85" s="618"/>
      <c r="K85" s="618"/>
    </row>
    <row r="86" spans="1:11" ht="18" customHeight="1" x14ac:dyDescent="0.2">
      <c r="A86" s="618"/>
      <c r="B86" s="618"/>
      <c r="C86" s="618"/>
      <c r="D86" s="618"/>
      <c r="E86" s="618"/>
      <c r="F86" s="618"/>
      <c r="G86" s="618"/>
      <c r="H86" s="618"/>
      <c r="I86" s="618"/>
      <c r="J86" s="618"/>
      <c r="K86" s="618"/>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heetViews>
  <sheetFormatPr baseColWidth="10" defaultColWidth="7.75" defaultRowHeight="15.95" customHeight="1" x14ac:dyDescent="0.2"/>
  <cols>
    <col min="1" max="1" width="3.625" style="402" customWidth="1"/>
    <col min="2" max="2" width="3.125" style="403" customWidth="1"/>
    <col min="3" max="3" width="3.25" style="402" customWidth="1"/>
    <col min="4" max="4" width="5.625" style="403" customWidth="1"/>
    <col min="5" max="5" width="15.5" style="403" customWidth="1"/>
    <col min="6" max="11" width="8.5" style="404" customWidth="1"/>
    <col min="12" max="12" width="7.625" style="405"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32" t="s">
        <v>334</v>
      </c>
      <c r="B3" s="632"/>
      <c r="C3" s="632"/>
      <c r="D3" s="632"/>
      <c r="E3" s="632"/>
      <c r="F3" s="632"/>
      <c r="G3" s="632"/>
      <c r="H3" s="632"/>
      <c r="I3" s="632"/>
      <c r="J3" s="632"/>
      <c r="K3" s="632"/>
      <c r="L3" s="63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33" t="s">
        <v>335</v>
      </c>
      <c r="B5" s="633"/>
      <c r="C5" s="633"/>
      <c r="D5" s="633"/>
      <c r="E5" s="336"/>
      <c r="F5" s="336"/>
      <c r="G5" s="336"/>
      <c r="H5" s="336"/>
      <c r="I5" s="337"/>
      <c r="J5" s="337"/>
      <c r="K5" s="336"/>
      <c r="L5" s="336"/>
    </row>
    <row r="6" spans="1:17" s="94" customFormat="1" ht="11.25" customHeight="1" x14ac:dyDescent="0.2">
      <c r="A6" s="338"/>
      <c r="B6" s="338"/>
      <c r="C6" s="338"/>
      <c r="D6" s="338"/>
      <c r="E6" s="336"/>
      <c r="F6" s="336"/>
      <c r="G6" s="336"/>
      <c r="H6" s="336"/>
      <c r="I6" s="337"/>
      <c r="J6" s="337"/>
      <c r="K6" s="336"/>
      <c r="L6" s="336"/>
    </row>
    <row r="7" spans="1:17" s="91" customFormat="1" ht="12" customHeight="1" x14ac:dyDescent="0.2">
      <c r="A7" s="634" t="s">
        <v>336</v>
      </c>
      <c r="B7" s="634"/>
      <c r="C7" s="634"/>
      <c r="D7" s="634"/>
      <c r="E7" s="634"/>
      <c r="F7" s="637" t="s">
        <v>104</v>
      </c>
      <c r="G7" s="638"/>
      <c r="H7" s="638"/>
      <c r="I7" s="638"/>
      <c r="J7" s="638"/>
      <c r="K7" s="638"/>
      <c r="L7" s="639"/>
      <c r="M7" s="96"/>
      <c r="N7" s="96"/>
      <c r="O7" s="96"/>
      <c r="P7" s="96"/>
      <c r="Q7" s="96"/>
    </row>
    <row r="8" spans="1:17" ht="21.75" customHeight="1" x14ac:dyDescent="0.2">
      <c r="A8" s="634"/>
      <c r="B8" s="634"/>
      <c r="C8" s="634"/>
      <c r="D8" s="634"/>
      <c r="E8" s="634"/>
      <c r="F8" s="640" t="s">
        <v>335</v>
      </c>
      <c r="G8" s="640" t="s">
        <v>337</v>
      </c>
      <c r="H8" s="640" t="s">
        <v>338</v>
      </c>
      <c r="I8" s="640" t="s">
        <v>339</v>
      </c>
      <c r="J8" s="640" t="s">
        <v>340</v>
      </c>
      <c r="K8" s="642" t="s">
        <v>341</v>
      </c>
      <c r="L8" s="643"/>
    </row>
    <row r="9" spans="1:17" ht="12" customHeight="1" x14ac:dyDescent="0.2">
      <c r="A9" s="634"/>
      <c r="B9" s="634"/>
      <c r="C9" s="634"/>
      <c r="D9" s="634"/>
      <c r="E9" s="634"/>
      <c r="F9" s="641"/>
      <c r="G9" s="641"/>
      <c r="H9" s="641"/>
      <c r="I9" s="641"/>
      <c r="J9" s="641"/>
      <c r="K9" s="339" t="s">
        <v>102</v>
      </c>
      <c r="L9" s="340" t="s">
        <v>342</v>
      </c>
    </row>
    <row r="10" spans="1:17" ht="12" customHeight="1" x14ac:dyDescent="0.2">
      <c r="A10" s="635"/>
      <c r="B10" s="635"/>
      <c r="C10" s="635"/>
      <c r="D10" s="635"/>
      <c r="E10" s="636"/>
      <c r="F10" s="341">
        <v>1</v>
      </c>
      <c r="G10" s="342">
        <v>2</v>
      </c>
      <c r="H10" s="342">
        <v>3</v>
      </c>
      <c r="I10" s="342">
        <v>4</v>
      </c>
      <c r="J10" s="342">
        <v>5</v>
      </c>
      <c r="K10" s="342">
        <v>6</v>
      </c>
      <c r="L10" s="342">
        <v>7</v>
      </c>
      <c r="M10" s="101"/>
    </row>
    <row r="11" spans="1:17" s="110" customFormat="1" ht="27.75" customHeight="1" x14ac:dyDescent="0.2">
      <c r="A11" s="620" t="s">
        <v>343</v>
      </c>
      <c r="B11" s="621"/>
      <c r="C11" s="621"/>
      <c r="D11" s="621"/>
      <c r="E11" s="622"/>
      <c r="F11" s="343"/>
      <c r="G11" s="343"/>
      <c r="H11" s="343"/>
      <c r="I11" s="343"/>
      <c r="J11" s="344"/>
      <c r="K11" s="343"/>
      <c r="L11" s="344"/>
    </row>
    <row r="12" spans="1:17" s="110" customFormat="1" ht="15.75" customHeight="1" x14ac:dyDescent="0.2">
      <c r="A12" s="345" t="s">
        <v>104</v>
      </c>
      <c r="B12" s="346"/>
      <c r="C12" s="347"/>
      <c r="D12" s="347"/>
      <c r="E12" s="348"/>
      <c r="F12" s="536">
        <v>7173</v>
      </c>
      <c r="G12" s="536">
        <v>4496</v>
      </c>
      <c r="H12" s="536">
        <v>7538</v>
      </c>
      <c r="I12" s="536">
        <v>9084</v>
      </c>
      <c r="J12" s="537">
        <v>7743</v>
      </c>
      <c r="K12" s="538">
        <v>-570</v>
      </c>
      <c r="L12" s="349">
        <v>-7.361487795428129</v>
      </c>
    </row>
    <row r="13" spans="1:17" s="110" customFormat="1" ht="15" customHeight="1" x14ac:dyDescent="0.2">
      <c r="A13" s="350" t="s">
        <v>344</v>
      </c>
      <c r="B13" s="351" t="s">
        <v>345</v>
      </c>
      <c r="C13" s="347"/>
      <c r="D13" s="347"/>
      <c r="E13" s="348"/>
      <c r="F13" s="536">
        <v>3752</v>
      </c>
      <c r="G13" s="536">
        <v>2497</v>
      </c>
      <c r="H13" s="536">
        <v>4050</v>
      </c>
      <c r="I13" s="536">
        <v>4897</v>
      </c>
      <c r="J13" s="537">
        <v>4288</v>
      </c>
      <c r="K13" s="538">
        <v>-536</v>
      </c>
      <c r="L13" s="349">
        <v>-12.5</v>
      </c>
    </row>
    <row r="14" spans="1:17" s="110" customFormat="1" ht="22.5" customHeight="1" x14ac:dyDescent="0.2">
      <c r="A14" s="350"/>
      <c r="B14" s="351" t="s">
        <v>346</v>
      </c>
      <c r="C14" s="347"/>
      <c r="D14" s="347"/>
      <c r="E14" s="348"/>
      <c r="F14" s="536">
        <v>3421</v>
      </c>
      <c r="G14" s="536">
        <v>1999</v>
      </c>
      <c r="H14" s="536">
        <v>3488</v>
      </c>
      <c r="I14" s="536">
        <v>4187</v>
      </c>
      <c r="J14" s="537">
        <v>3455</v>
      </c>
      <c r="K14" s="538">
        <v>-34</v>
      </c>
      <c r="L14" s="349">
        <v>-0.98408104196816204</v>
      </c>
    </row>
    <row r="15" spans="1:17" s="110" customFormat="1" ht="15" customHeight="1" x14ac:dyDescent="0.2">
      <c r="A15" s="350" t="s">
        <v>347</v>
      </c>
      <c r="B15" s="351" t="s">
        <v>108</v>
      </c>
      <c r="C15" s="347"/>
      <c r="D15" s="347"/>
      <c r="E15" s="348"/>
      <c r="F15" s="536">
        <v>954</v>
      </c>
      <c r="G15" s="536">
        <v>824</v>
      </c>
      <c r="H15" s="536">
        <v>2638</v>
      </c>
      <c r="I15" s="536">
        <v>1353</v>
      </c>
      <c r="J15" s="537">
        <v>958</v>
      </c>
      <c r="K15" s="538">
        <v>-4</v>
      </c>
      <c r="L15" s="349">
        <v>-0.41753653444676408</v>
      </c>
    </row>
    <row r="16" spans="1:17" s="110" customFormat="1" ht="15" customHeight="1" x14ac:dyDescent="0.2">
      <c r="A16" s="350"/>
      <c r="B16" s="351" t="s">
        <v>109</v>
      </c>
      <c r="C16" s="347"/>
      <c r="D16" s="347"/>
      <c r="E16" s="348"/>
      <c r="F16" s="536">
        <v>4937</v>
      </c>
      <c r="G16" s="536">
        <v>3072</v>
      </c>
      <c r="H16" s="536">
        <v>4133</v>
      </c>
      <c r="I16" s="536">
        <v>6098</v>
      </c>
      <c r="J16" s="537">
        <v>5441</v>
      </c>
      <c r="K16" s="538">
        <v>-504</v>
      </c>
      <c r="L16" s="349">
        <v>-9.2630031244256568</v>
      </c>
    </row>
    <row r="17" spans="1:12" s="110" customFormat="1" ht="15" customHeight="1" x14ac:dyDescent="0.2">
      <c r="A17" s="350"/>
      <c r="B17" s="351" t="s">
        <v>110</v>
      </c>
      <c r="C17" s="347"/>
      <c r="D17" s="347"/>
      <c r="E17" s="348"/>
      <c r="F17" s="536">
        <v>1201</v>
      </c>
      <c r="G17" s="536">
        <v>531</v>
      </c>
      <c r="H17" s="536">
        <v>689</v>
      </c>
      <c r="I17" s="536">
        <v>1514</v>
      </c>
      <c r="J17" s="537">
        <v>1260</v>
      </c>
      <c r="K17" s="538">
        <v>-59</v>
      </c>
      <c r="L17" s="349">
        <v>-4.6825396825396828</v>
      </c>
    </row>
    <row r="18" spans="1:12" s="110" customFormat="1" ht="15" customHeight="1" x14ac:dyDescent="0.2">
      <c r="A18" s="350"/>
      <c r="B18" s="351" t="s">
        <v>111</v>
      </c>
      <c r="C18" s="347"/>
      <c r="D18" s="347"/>
      <c r="E18" s="348"/>
      <c r="F18" s="536">
        <v>81</v>
      </c>
      <c r="G18" s="536">
        <v>69</v>
      </c>
      <c r="H18" s="536">
        <v>78</v>
      </c>
      <c r="I18" s="536">
        <v>119</v>
      </c>
      <c r="J18" s="537">
        <v>84</v>
      </c>
      <c r="K18" s="538">
        <v>-3</v>
      </c>
      <c r="L18" s="349">
        <v>-3.5714285714285716</v>
      </c>
    </row>
    <row r="19" spans="1:12" s="110" customFormat="1" ht="15" customHeight="1" x14ac:dyDescent="0.2">
      <c r="A19" s="118" t="s">
        <v>113</v>
      </c>
      <c r="B19" s="119" t="s">
        <v>181</v>
      </c>
      <c r="C19" s="347"/>
      <c r="D19" s="347"/>
      <c r="E19" s="348"/>
      <c r="F19" s="536">
        <v>4914</v>
      </c>
      <c r="G19" s="536">
        <v>2935</v>
      </c>
      <c r="H19" s="536">
        <v>5274</v>
      </c>
      <c r="I19" s="536">
        <v>6086</v>
      </c>
      <c r="J19" s="537">
        <v>5604</v>
      </c>
      <c r="K19" s="538">
        <v>-690</v>
      </c>
      <c r="L19" s="349">
        <v>-12.312633832976445</v>
      </c>
    </row>
    <row r="20" spans="1:12" s="110" customFormat="1" ht="15" customHeight="1" x14ac:dyDescent="0.2">
      <c r="A20" s="118"/>
      <c r="B20" s="119" t="s">
        <v>182</v>
      </c>
      <c r="C20" s="347"/>
      <c r="D20" s="347"/>
      <c r="E20" s="348"/>
      <c r="F20" s="536">
        <v>2259</v>
      </c>
      <c r="G20" s="536">
        <v>1561</v>
      </c>
      <c r="H20" s="536">
        <v>2264</v>
      </c>
      <c r="I20" s="536">
        <v>2998</v>
      </c>
      <c r="J20" s="537">
        <v>2139</v>
      </c>
      <c r="K20" s="538">
        <v>120</v>
      </c>
      <c r="L20" s="349">
        <v>5.6100981767180924</v>
      </c>
    </row>
    <row r="21" spans="1:12" s="110" customFormat="1" ht="15" customHeight="1" x14ac:dyDescent="0.2">
      <c r="A21" s="118" t="s">
        <v>113</v>
      </c>
      <c r="B21" s="119" t="s">
        <v>116</v>
      </c>
      <c r="C21" s="347"/>
      <c r="D21" s="347"/>
      <c r="E21" s="348"/>
      <c r="F21" s="536">
        <v>6204</v>
      </c>
      <c r="G21" s="536">
        <v>3708</v>
      </c>
      <c r="H21" s="536">
        <v>6457</v>
      </c>
      <c r="I21" s="536">
        <v>7542</v>
      </c>
      <c r="J21" s="537">
        <v>6866</v>
      </c>
      <c r="K21" s="538">
        <v>-662</v>
      </c>
      <c r="L21" s="349">
        <v>-9.6417127876492863</v>
      </c>
    </row>
    <row r="22" spans="1:12" s="110" customFormat="1" ht="15" customHeight="1" x14ac:dyDescent="0.2">
      <c r="A22" s="118"/>
      <c r="B22" s="119" t="s">
        <v>117</v>
      </c>
      <c r="C22" s="347"/>
      <c r="D22" s="347"/>
      <c r="E22" s="348"/>
      <c r="F22" s="536">
        <v>963</v>
      </c>
      <c r="G22" s="536">
        <v>781</v>
      </c>
      <c r="H22" s="536">
        <v>1078</v>
      </c>
      <c r="I22" s="536">
        <v>1536</v>
      </c>
      <c r="J22" s="537">
        <v>874</v>
      </c>
      <c r="K22" s="538">
        <v>89</v>
      </c>
      <c r="L22" s="349">
        <v>10.183066361556063</v>
      </c>
    </row>
    <row r="23" spans="1:12" s="110" customFormat="1" ht="15" customHeight="1" x14ac:dyDescent="0.2">
      <c r="A23" s="352" t="s">
        <v>347</v>
      </c>
      <c r="B23" s="353" t="s">
        <v>193</v>
      </c>
      <c r="C23" s="354"/>
      <c r="D23" s="354"/>
      <c r="E23" s="355"/>
      <c r="F23" s="539">
        <v>99</v>
      </c>
      <c r="G23" s="539">
        <v>146</v>
      </c>
      <c r="H23" s="539">
        <v>1241</v>
      </c>
      <c r="I23" s="539">
        <v>66</v>
      </c>
      <c r="J23" s="540">
        <v>119</v>
      </c>
      <c r="K23" s="541">
        <v>-20</v>
      </c>
      <c r="L23" s="356">
        <v>-16.806722689075631</v>
      </c>
    </row>
    <row r="24" spans="1:12" s="110" customFormat="1" ht="15" customHeight="1" x14ac:dyDescent="0.2">
      <c r="A24" s="623" t="s">
        <v>348</v>
      </c>
      <c r="B24" s="624"/>
      <c r="C24" s="624"/>
      <c r="D24" s="624"/>
      <c r="E24" s="625"/>
      <c r="F24" s="357"/>
      <c r="G24" s="357"/>
      <c r="H24" s="357"/>
      <c r="I24" s="357"/>
      <c r="J24" s="357"/>
      <c r="K24" s="358"/>
      <c r="L24" s="359"/>
    </row>
    <row r="25" spans="1:12" s="110" customFormat="1" ht="15" customHeight="1" x14ac:dyDescent="0.2">
      <c r="A25" s="360" t="s">
        <v>104</v>
      </c>
      <c r="B25" s="361"/>
      <c r="C25" s="362"/>
      <c r="D25" s="362"/>
      <c r="E25" s="363"/>
      <c r="F25" s="542">
        <v>33</v>
      </c>
      <c r="G25" s="542">
        <v>34.700000000000003</v>
      </c>
      <c r="H25" s="542">
        <v>37.299999999999997</v>
      </c>
      <c r="I25" s="542">
        <v>38.700000000000003</v>
      </c>
      <c r="J25" s="542">
        <v>30.7</v>
      </c>
      <c r="K25" s="543" t="s">
        <v>349</v>
      </c>
      <c r="L25" s="364">
        <v>2.3000000000000007</v>
      </c>
    </row>
    <row r="26" spans="1:12" s="110" customFormat="1" ht="15" customHeight="1" x14ac:dyDescent="0.2">
      <c r="A26" s="365" t="s">
        <v>105</v>
      </c>
      <c r="B26" s="366" t="s">
        <v>345</v>
      </c>
      <c r="C26" s="362"/>
      <c r="D26" s="362"/>
      <c r="E26" s="363"/>
      <c r="F26" s="542">
        <v>29.2</v>
      </c>
      <c r="G26" s="542">
        <v>32</v>
      </c>
      <c r="H26" s="542">
        <v>31.4</v>
      </c>
      <c r="I26" s="542">
        <v>35.1</v>
      </c>
      <c r="J26" s="544">
        <v>26.1</v>
      </c>
      <c r="K26" s="543" t="s">
        <v>349</v>
      </c>
      <c r="L26" s="364">
        <v>3.0999999999999979</v>
      </c>
    </row>
    <row r="27" spans="1:12" s="110" customFormat="1" ht="15" customHeight="1" x14ac:dyDescent="0.2">
      <c r="A27" s="365"/>
      <c r="B27" s="366" t="s">
        <v>346</v>
      </c>
      <c r="C27" s="362"/>
      <c r="D27" s="362"/>
      <c r="E27" s="363"/>
      <c r="F27" s="542">
        <v>37.1</v>
      </c>
      <c r="G27" s="542">
        <v>38</v>
      </c>
      <c r="H27" s="542">
        <v>44.1</v>
      </c>
      <c r="I27" s="542">
        <v>43</v>
      </c>
      <c r="J27" s="542">
        <v>36.4</v>
      </c>
      <c r="K27" s="543" t="s">
        <v>349</v>
      </c>
      <c r="L27" s="364">
        <v>0.70000000000000284</v>
      </c>
    </row>
    <row r="28" spans="1:12" s="110" customFormat="1" ht="15" customHeight="1" x14ac:dyDescent="0.2">
      <c r="A28" s="365" t="s">
        <v>113</v>
      </c>
      <c r="B28" s="366" t="s">
        <v>108</v>
      </c>
      <c r="C28" s="362"/>
      <c r="D28" s="362"/>
      <c r="E28" s="363"/>
      <c r="F28" s="542">
        <v>40.200000000000003</v>
      </c>
      <c r="G28" s="542">
        <v>43</v>
      </c>
      <c r="H28" s="542">
        <v>48.7</v>
      </c>
      <c r="I28" s="542">
        <v>45.1</v>
      </c>
      <c r="J28" s="542">
        <v>36.6</v>
      </c>
      <c r="K28" s="543" t="s">
        <v>349</v>
      </c>
      <c r="L28" s="364">
        <v>3.6000000000000014</v>
      </c>
    </row>
    <row r="29" spans="1:12" s="110" customFormat="1" ht="11.25" x14ac:dyDescent="0.2">
      <c r="A29" s="365"/>
      <c r="B29" s="366" t="s">
        <v>109</v>
      </c>
      <c r="C29" s="362"/>
      <c r="D29" s="362"/>
      <c r="E29" s="363"/>
      <c r="F29" s="542">
        <v>31.5</v>
      </c>
      <c r="G29" s="542">
        <v>32.6</v>
      </c>
      <c r="H29" s="542">
        <v>33.9</v>
      </c>
      <c r="I29" s="542">
        <v>36.4</v>
      </c>
      <c r="J29" s="544">
        <v>29.7</v>
      </c>
      <c r="K29" s="543" t="s">
        <v>349</v>
      </c>
      <c r="L29" s="364">
        <v>1.8000000000000007</v>
      </c>
    </row>
    <row r="30" spans="1:12" s="110" customFormat="1" ht="15" customHeight="1" x14ac:dyDescent="0.2">
      <c r="A30" s="365"/>
      <c r="B30" s="366" t="s">
        <v>110</v>
      </c>
      <c r="C30" s="362"/>
      <c r="D30" s="362"/>
      <c r="E30" s="363"/>
      <c r="F30" s="542">
        <v>33.200000000000003</v>
      </c>
      <c r="G30" s="542">
        <v>33.6</v>
      </c>
      <c r="H30" s="542">
        <v>33.6</v>
      </c>
      <c r="I30" s="542">
        <v>41.2</v>
      </c>
      <c r="J30" s="542">
        <v>30.4</v>
      </c>
      <c r="K30" s="543" t="s">
        <v>349</v>
      </c>
      <c r="L30" s="364">
        <v>2.8000000000000043</v>
      </c>
    </row>
    <row r="31" spans="1:12" s="110" customFormat="1" ht="15" customHeight="1" x14ac:dyDescent="0.2">
      <c r="A31" s="365"/>
      <c r="B31" s="366" t="s">
        <v>111</v>
      </c>
      <c r="C31" s="362"/>
      <c r="D31" s="362"/>
      <c r="E31" s="363"/>
      <c r="F31" s="542">
        <v>44.4</v>
      </c>
      <c r="G31" s="542">
        <v>53.6</v>
      </c>
      <c r="H31" s="542">
        <v>44.7</v>
      </c>
      <c r="I31" s="542">
        <v>52.1</v>
      </c>
      <c r="J31" s="542">
        <v>38.6</v>
      </c>
      <c r="K31" s="543" t="s">
        <v>349</v>
      </c>
      <c r="L31" s="364">
        <v>5.7999999999999972</v>
      </c>
    </row>
    <row r="32" spans="1:12" s="110" customFormat="1" ht="15" customHeight="1" x14ac:dyDescent="0.2">
      <c r="A32" s="367" t="s">
        <v>113</v>
      </c>
      <c r="B32" s="368" t="s">
        <v>181</v>
      </c>
      <c r="C32" s="362"/>
      <c r="D32" s="362"/>
      <c r="E32" s="363"/>
      <c r="F32" s="542">
        <v>31</v>
      </c>
      <c r="G32" s="542">
        <v>31.6</v>
      </c>
      <c r="H32" s="542">
        <v>32.299999999999997</v>
      </c>
      <c r="I32" s="542">
        <v>34.1</v>
      </c>
      <c r="J32" s="544">
        <v>27.3</v>
      </c>
      <c r="K32" s="543" t="s">
        <v>349</v>
      </c>
      <c r="L32" s="364">
        <v>3.6999999999999993</v>
      </c>
    </row>
    <row r="33" spans="1:12" s="110" customFormat="1" ht="15" customHeight="1" x14ac:dyDescent="0.2">
      <c r="A33" s="367"/>
      <c r="B33" s="368" t="s">
        <v>182</v>
      </c>
      <c r="C33" s="362"/>
      <c r="D33" s="362"/>
      <c r="E33" s="363"/>
      <c r="F33" s="542">
        <v>37.299999999999997</v>
      </c>
      <c r="G33" s="542">
        <v>40.299999999999997</v>
      </c>
      <c r="H33" s="542">
        <v>46.5</v>
      </c>
      <c r="I33" s="542">
        <v>47.9</v>
      </c>
      <c r="J33" s="542">
        <v>39.6</v>
      </c>
      <c r="K33" s="543" t="s">
        <v>349</v>
      </c>
      <c r="L33" s="364">
        <v>-2.3000000000000043</v>
      </c>
    </row>
    <row r="34" spans="1:12" s="369" customFormat="1" ht="15" customHeight="1" x14ac:dyDescent="0.2">
      <c r="A34" s="367" t="s">
        <v>113</v>
      </c>
      <c r="B34" s="368" t="s">
        <v>116</v>
      </c>
      <c r="C34" s="362"/>
      <c r="D34" s="362"/>
      <c r="E34" s="363"/>
      <c r="F34" s="542">
        <v>32.5</v>
      </c>
      <c r="G34" s="542">
        <v>34.799999999999997</v>
      </c>
      <c r="H34" s="542">
        <v>36.5</v>
      </c>
      <c r="I34" s="542">
        <v>37.700000000000003</v>
      </c>
      <c r="J34" s="542">
        <v>29.7</v>
      </c>
      <c r="K34" s="543" t="s">
        <v>349</v>
      </c>
      <c r="L34" s="364">
        <v>2.8000000000000007</v>
      </c>
    </row>
    <row r="35" spans="1:12" s="369" customFormat="1" ht="11.25" x14ac:dyDescent="0.2">
      <c r="A35" s="370"/>
      <c r="B35" s="371" t="s">
        <v>117</v>
      </c>
      <c r="C35" s="372"/>
      <c r="D35" s="372"/>
      <c r="E35" s="373"/>
      <c r="F35" s="545">
        <v>36</v>
      </c>
      <c r="G35" s="545">
        <v>34.299999999999997</v>
      </c>
      <c r="H35" s="545">
        <v>41.5</v>
      </c>
      <c r="I35" s="545">
        <v>43.7</v>
      </c>
      <c r="J35" s="546">
        <v>38.4</v>
      </c>
      <c r="K35" s="547" t="s">
        <v>349</v>
      </c>
      <c r="L35" s="374">
        <v>-2.3999999999999986</v>
      </c>
    </row>
    <row r="36" spans="1:12" s="369" customFormat="1" ht="15.95" customHeight="1" x14ac:dyDescent="0.2">
      <c r="A36" s="375" t="s">
        <v>350</v>
      </c>
      <c r="B36" s="376"/>
      <c r="C36" s="377"/>
      <c r="D36" s="376"/>
      <c r="E36" s="378"/>
      <c r="F36" s="548">
        <v>7018</v>
      </c>
      <c r="G36" s="548">
        <v>4302</v>
      </c>
      <c r="H36" s="548">
        <v>6156</v>
      </c>
      <c r="I36" s="548">
        <v>8981</v>
      </c>
      <c r="J36" s="548">
        <v>7557</v>
      </c>
      <c r="K36" s="549">
        <v>-539</v>
      </c>
      <c r="L36" s="380">
        <v>-7.1324599708879184</v>
      </c>
    </row>
    <row r="37" spans="1:12" s="369" customFormat="1" ht="15.95" customHeight="1" x14ac:dyDescent="0.2">
      <c r="A37" s="381"/>
      <c r="B37" s="382" t="s">
        <v>113</v>
      </c>
      <c r="C37" s="382" t="s">
        <v>351</v>
      </c>
      <c r="D37" s="382"/>
      <c r="E37" s="383"/>
      <c r="F37" s="548">
        <v>2314</v>
      </c>
      <c r="G37" s="548">
        <v>1492</v>
      </c>
      <c r="H37" s="548">
        <v>2298</v>
      </c>
      <c r="I37" s="548">
        <v>3474</v>
      </c>
      <c r="J37" s="548">
        <v>2320</v>
      </c>
      <c r="K37" s="549">
        <v>-6</v>
      </c>
      <c r="L37" s="380">
        <v>-0.25862068965517243</v>
      </c>
    </row>
    <row r="38" spans="1:12" s="369" customFormat="1" ht="15.95" customHeight="1" x14ac:dyDescent="0.2">
      <c r="A38" s="381"/>
      <c r="B38" s="384" t="s">
        <v>105</v>
      </c>
      <c r="C38" s="384" t="s">
        <v>106</v>
      </c>
      <c r="D38" s="385"/>
      <c r="E38" s="383"/>
      <c r="F38" s="548">
        <v>3671</v>
      </c>
      <c r="G38" s="548">
        <v>2383</v>
      </c>
      <c r="H38" s="548">
        <v>3282</v>
      </c>
      <c r="I38" s="548">
        <v>4861</v>
      </c>
      <c r="J38" s="550">
        <v>4172</v>
      </c>
      <c r="K38" s="549">
        <v>-501</v>
      </c>
      <c r="L38" s="380">
        <v>-12.008628954937679</v>
      </c>
    </row>
    <row r="39" spans="1:12" s="369" customFormat="1" ht="15.95" customHeight="1" x14ac:dyDescent="0.2">
      <c r="A39" s="381"/>
      <c r="B39" s="385"/>
      <c r="C39" s="382" t="s">
        <v>352</v>
      </c>
      <c r="D39" s="385"/>
      <c r="E39" s="383"/>
      <c r="F39" s="548">
        <v>1073</v>
      </c>
      <c r="G39" s="548">
        <v>762</v>
      </c>
      <c r="H39" s="548">
        <v>1032</v>
      </c>
      <c r="I39" s="548">
        <v>1704</v>
      </c>
      <c r="J39" s="548">
        <v>1087</v>
      </c>
      <c r="K39" s="549">
        <v>-14</v>
      </c>
      <c r="L39" s="380">
        <v>-1.2879484820607177</v>
      </c>
    </row>
    <row r="40" spans="1:12" s="369" customFormat="1" ht="15.95" customHeight="1" x14ac:dyDescent="0.2">
      <c r="A40" s="381"/>
      <c r="B40" s="384"/>
      <c r="C40" s="384" t="s">
        <v>107</v>
      </c>
      <c r="D40" s="385"/>
      <c r="E40" s="383"/>
      <c r="F40" s="548">
        <v>3347</v>
      </c>
      <c r="G40" s="548">
        <v>1919</v>
      </c>
      <c r="H40" s="548">
        <v>2874</v>
      </c>
      <c r="I40" s="548">
        <v>4120</v>
      </c>
      <c r="J40" s="548">
        <v>3385</v>
      </c>
      <c r="K40" s="549">
        <v>-38</v>
      </c>
      <c r="L40" s="380">
        <v>-1.122599704579025</v>
      </c>
    </row>
    <row r="41" spans="1:12" s="369" customFormat="1" ht="24" customHeight="1" x14ac:dyDescent="0.2">
      <c r="A41" s="381"/>
      <c r="B41" s="385"/>
      <c r="C41" s="382" t="s">
        <v>352</v>
      </c>
      <c r="D41" s="385"/>
      <c r="E41" s="383"/>
      <c r="F41" s="548">
        <v>1241</v>
      </c>
      <c r="G41" s="548">
        <v>730</v>
      </c>
      <c r="H41" s="548">
        <v>1266</v>
      </c>
      <c r="I41" s="548">
        <v>1770</v>
      </c>
      <c r="J41" s="550">
        <v>1233</v>
      </c>
      <c r="K41" s="549">
        <v>8</v>
      </c>
      <c r="L41" s="380">
        <v>0.64882400648824001</v>
      </c>
    </row>
    <row r="42" spans="1:12" s="110" customFormat="1" ht="15" customHeight="1" x14ac:dyDescent="0.2">
      <c r="A42" s="381"/>
      <c r="B42" s="384" t="s">
        <v>113</v>
      </c>
      <c r="C42" s="384" t="s">
        <v>353</v>
      </c>
      <c r="D42" s="385"/>
      <c r="E42" s="383"/>
      <c r="F42" s="548">
        <v>850</v>
      </c>
      <c r="G42" s="548">
        <v>663</v>
      </c>
      <c r="H42" s="548">
        <v>1394</v>
      </c>
      <c r="I42" s="548">
        <v>1285</v>
      </c>
      <c r="J42" s="548">
        <v>842</v>
      </c>
      <c r="K42" s="549">
        <v>8</v>
      </c>
      <c r="L42" s="380">
        <v>0.95011876484560565</v>
      </c>
    </row>
    <row r="43" spans="1:12" s="110" customFormat="1" ht="15" customHeight="1" x14ac:dyDescent="0.2">
      <c r="A43" s="381"/>
      <c r="B43" s="385"/>
      <c r="C43" s="382" t="s">
        <v>352</v>
      </c>
      <c r="D43" s="385"/>
      <c r="E43" s="383"/>
      <c r="F43" s="548">
        <v>342</v>
      </c>
      <c r="G43" s="548">
        <v>285</v>
      </c>
      <c r="H43" s="548">
        <v>679</v>
      </c>
      <c r="I43" s="548">
        <v>579</v>
      </c>
      <c r="J43" s="548">
        <v>308</v>
      </c>
      <c r="K43" s="549">
        <v>34</v>
      </c>
      <c r="L43" s="380">
        <v>11.038961038961039</v>
      </c>
    </row>
    <row r="44" spans="1:12" s="110" customFormat="1" ht="15" customHeight="1" x14ac:dyDescent="0.2">
      <c r="A44" s="381"/>
      <c r="B44" s="384"/>
      <c r="C44" s="366" t="s">
        <v>109</v>
      </c>
      <c r="D44" s="385"/>
      <c r="E44" s="383"/>
      <c r="F44" s="548">
        <v>4903</v>
      </c>
      <c r="G44" s="548">
        <v>3040</v>
      </c>
      <c r="H44" s="548">
        <v>4008</v>
      </c>
      <c r="I44" s="548">
        <v>6071</v>
      </c>
      <c r="J44" s="550">
        <v>5387</v>
      </c>
      <c r="K44" s="549">
        <v>-484</v>
      </c>
      <c r="L44" s="380">
        <v>-8.9845925375904958</v>
      </c>
    </row>
    <row r="45" spans="1:12" s="110" customFormat="1" ht="15" customHeight="1" x14ac:dyDescent="0.2">
      <c r="A45" s="381"/>
      <c r="B45" s="385"/>
      <c r="C45" s="382" t="s">
        <v>352</v>
      </c>
      <c r="D45" s="385"/>
      <c r="E45" s="383"/>
      <c r="F45" s="548">
        <v>1543</v>
      </c>
      <c r="G45" s="548">
        <v>992</v>
      </c>
      <c r="H45" s="548">
        <v>1357</v>
      </c>
      <c r="I45" s="548">
        <v>2212</v>
      </c>
      <c r="J45" s="548">
        <v>1601</v>
      </c>
      <c r="K45" s="549">
        <v>-58</v>
      </c>
      <c r="L45" s="380">
        <v>-3.6227357901311681</v>
      </c>
    </row>
    <row r="46" spans="1:12" s="110" customFormat="1" ht="15" customHeight="1" x14ac:dyDescent="0.2">
      <c r="A46" s="381"/>
      <c r="B46" s="384"/>
      <c r="C46" s="366" t="s">
        <v>110</v>
      </c>
      <c r="D46" s="385"/>
      <c r="E46" s="383"/>
      <c r="F46" s="548">
        <v>1184</v>
      </c>
      <c r="G46" s="548">
        <v>530</v>
      </c>
      <c r="H46" s="548">
        <v>678</v>
      </c>
      <c r="I46" s="548">
        <v>1506</v>
      </c>
      <c r="J46" s="548">
        <v>1245</v>
      </c>
      <c r="K46" s="549">
        <v>-61</v>
      </c>
      <c r="L46" s="380">
        <v>-4.8995983935742968</v>
      </c>
    </row>
    <row r="47" spans="1:12" s="110" customFormat="1" ht="15" customHeight="1" x14ac:dyDescent="0.2">
      <c r="A47" s="381"/>
      <c r="B47" s="385"/>
      <c r="C47" s="382" t="s">
        <v>352</v>
      </c>
      <c r="D47" s="385"/>
      <c r="E47" s="383"/>
      <c r="F47" s="548">
        <v>393</v>
      </c>
      <c r="G47" s="548">
        <v>178</v>
      </c>
      <c r="H47" s="548">
        <v>228</v>
      </c>
      <c r="I47" s="548">
        <v>621</v>
      </c>
      <c r="J47" s="550">
        <v>379</v>
      </c>
      <c r="K47" s="549">
        <v>14</v>
      </c>
      <c r="L47" s="380">
        <v>3.6939313984168867</v>
      </c>
    </row>
    <row r="48" spans="1:12" s="110" customFormat="1" ht="15" customHeight="1" x14ac:dyDescent="0.2">
      <c r="A48" s="381"/>
      <c r="B48" s="385"/>
      <c r="C48" s="366" t="s">
        <v>111</v>
      </c>
      <c r="D48" s="386"/>
      <c r="E48" s="387"/>
      <c r="F48" s="548">
        <v>81</v>
      </c>
      <c r="G48" s="548">
        <v>69</v>
      </c>
      <c r="H48" s="548">
        <v>76</v>
      </c>
      <c r="I48" s="548">
        <v>119</v>
      </c>
      <c r="J48" s="548">
        <v>83</v>
      </c>
      <c r="K48" s="549">
        <v>-2</v>
      </c>
      <c r="L48" s="380">
        <v>-2.4096385542168677</v>
      </c>
    </row>
    <row r="49" spans="1:12" s="110" customFormat="1" ht="15" customHeight="1" x14ac:dyDescent="0.2">
      <c r="A49" s="381"/>
      <c r="B49" s="385"/>
      <c r="C49" s="382" t="s">
        <v>352</v>
      </c>
      <c r="D49" s="385"/>
      <c r="E49" s="383"/>
      <c r="F49" s="548">
        <v>36</v>
      </c>
      <c r="G49" s="548">
        <v>37</v>
      </c>
      <c r="H49" s="548">
        <v>34</v>
      </c>
      <c r="I49" s="548">
        <v>62</v>
      </c>
      <c r="J49" s="548">
        <v>32</v>
      </c>
      <c r="K49" s="549">
        <v>4</v>
      </c>
      <c r="L49" s="380">
        <v>12.5</v>
      </c>
    </row>
    <row r="50" spans="1:12" s="110" customFormat="1" ht="15" customHeight="1" x14ac:dyDescent="0.2">
      <c r="A50" s="381"/>
      <c r="B50" s="384" t="s">
        <v>113</v>
      </c>
      <c r="C50" s="382" t="s">
        <v>181</v>
      </c>
      <c r="D50" s="385"/>
      <c r="E50" s="383"/>
      <c r="F50" s="548">
        <v>4797</v>
      </c>
      <c r="G50" s="548">
        <v>2760</v>
      </c>
      <c r="H50" s="548">
        <v>3973</v>
      </c>
      <c r="I50" s="548">
        <v>6010</v>
      </c>
      <c r="J50" s="550">
        <v>5469</v>
      </c>
      <c r="K50" s="549">
        <v>-672</v>
      </c>
      <c r="L50" s="380">
        <v>-12.287438288535382</v>
      </c>
    </row>
    <row r="51" spans="1:12" s="110" customFormat="1" ht="15" customHeight="1" x14ac:dyDescent="0.2">
      <c r="A51" s="381"/>
      <c r="B51" s="385"/>
      <c r="C51" s="382" t="s">
        <v>352</v>
      </c>
      <c r="D51" s="385"/>
      <c r="E51" s="383"/>
      <c r="F51" s="548">
        <v>1485</v>
      </c>
      <c r="G51" s="548">
        <v>871</v>
      </c>
      <c r="H51" s="548">
        <v>1283</v>
      </c>
      <c r="I51" s="548">
        <v>2052</v>
      </c>
      <c r="J51" s="548">
        <v>1493</v>
      </c>
      <c r="K51" s="549">
        <v>-8</v>
      </c>
      <c r="L51" s="380">
        <v>-0.53583389149363703</v>
      </c>
    </row>
    <row r="52" spans="1:12" s="110" customFormat="1" ht="15" customHeight="1" x14ac:dyDescent="0.2">
      <c r="A52" s="381"/>
      <c r="B52" s="384"/>
      <c r="C52" s="382" t="s">
        <v>182</v>
      </c>
      <c r="D52" s="385"/>
      <c r="E52" s="383"/>
      <c r="F52" s="548">
        <v>2221</v>
      </c>
      <c r="G52" s="548">
        <v>1542</v>
      </c>
      <c r="H52" s="548">
        <v>2183</v>
      </c>
      <c r="I52" s="548">
        <v>2971</v>
      </c>
      <c r="J52" s="548">
        <v>2088</v>
      </c>
      <c r="K52" s="549">
        <v>133</v>
      </c>
      <c r="L52" s="380">
        <v>6.3697318007662833</v>
      </c>
    </row>
    <row r="53" spans="1:12" s="269" customFormat="1" ht="11.25" customHeight="1" x14ac:dyDescent="0.2">
      <c r="A53" s="381"/>
      <c r="B53" s="385"/>
      <c r="C53" s="382" t="s">
        <v>352</v>
      </c>
      <c r="D53" s="385"/>
      <c r="E53" s="383"/>
      <c r="F53" s="548">
        <v>829</v>
      </c>
      <c r="G53" s="548">
        <v>621</v>
      </c>
      <c r="H53" s="548">
        <v>1015</v>
      </c>
      <c r="I53" s="548">
        <v>1422</v>
      </c>
      <c r="J53" s="550">
        <v>827</v>
      </c>
      <c r="K53" s="549">
        <v>2</v>
      </c>
      <c r="L53" s="380">
        <v>0.2418379685610641</v>
      </c>
    </row>
    <row r="54" spans="1:12" s="151" customFormat="1" ht="12.75" customHeight="1" x14ac:dyDescent="0.2">
      <c r="A54" s="381"/>
      <c r="B54" s="384" t="s">
        <v>113</v>
      </c>
      <c r="C54" s="384" t="s">
        <v>116</v>
      </c>
      <c r="D54" s="385"/>
      <c r="E54" s="383"/>
      <c r="F54" s="548">
        <v>6071</v>
      </c>
      <c r="G54" s="548">
        <v>3554</v>
      </c>
      <c r="H54" s="548">
        <v>5175</v>
      </c>
      <c r="I54" s="548">
        <v>7447</v>
      </c>
      <c r="J54" s="548">
        <v>6703</v>
      </c>
      <c r="K54" s="549">
        <v>-632</v>
      </c>
      <c r="L54" s="380">
        <v>-9.4286140534089213</v>
      </c>
    </row>
    <row r="55" spans="1:12" ht="11.25" x14ac:dyDescent="0.2">
      <c r="A55" s="381"/>
      <c r="B55" s="385"/>
      <c r="C55" s="382" t="s">
        <v>352</v>
      </c>
      <c r="D55" s="385"/>
      <c r="E55" s="383"/>
      <c r="F55" s="548">
        <v>1972</v>
      </c>
      <c r="G55" s="548">
        <v>1236</v>
      </c>
      <c r="H55" s="548">
        <v>1890</v>
      </c>
      <c r="I55" s="548">
        <v>2806</v>
      </c>
      <c r="J55" s="548">
        <v>1990</v>
      </c>
      <c r="K55" s="549">
        <v>-18</v>
      </c>
      <c r="L55" s="380">
        <v>-0.90452261306532666</v>
      </c>
    </row>
    <row r="56" spans="1:12" ht="14.25" customHeight="1" x14ac:dyDescent="0.2">
      <c r="A56" s="381"/>
      <c r="B56" s="385"/>
      <c r="C56" s="384" t="s">
        <v>117</v>
      </c>
      <c r="D56" s="385"/>
      <c r="E56" s="383"/>
      <c r="F56" s="548">
        <v>941</v>
      </c>
      <c r="G56" s="548">
        <v>741</v>
      </c>
      <c r="H56" s="548">
        <v>978</v>
      </c>
      <c r="I56" s="548">
        <v>1528</v>
      </c>
      <c r="J56" s="548">
        <v>851</v>
      </c>
      <c r="K56" s="549">
        <v>90</v>
      </c>
      <c r="L56" s="380">
        <v>10.575793184488838</v>
      </c>
    </row>
    <row r="57" spans="1:12" ht="18.75" customHeight="1" x14ac:dyDescent="0.2">
      <c r="A57" s="388"/>
      <c r="B57" s="389"/>
      <c r="C57" s="390" t="s">
        <v>352</v>
      </c>
      <c r="D57" s="389"/>
      <c r="E57" s="391"/>
      <c r="F57" s="551">
        <v>339</v>
      </c>
      <c r="G57" s="552">
        <v>254</v>
      </c>
      <c r="H57" s="552">
        <v>406</v>
      </c>
      <c r="I57" s="552">
        <v>667</v>
      </c>
      <c r="J57" s="552">
        <v>327</v>
      </c>
      <c r="K57" s="553">
        <f t="shared" ref="K57" si="0">IF(OR(F57=".",J57=".")=TRUE,".",IF(OR(F57="*",J57="*")=TRUE,"*",IF(AND(F57="-",J57="-")=TRUE,"-",IF(AND(ISNUMBER(J57),ISNUMBER(F57))=TRUE,IF(F57-J57=0,0,F57-J57),IF(ISNUMBER(F57)=TRUE,F57,-J57)))))</f>
        <v>12</v>
      </c>
      <c r="L57" s="392">
        <f t="shared" ref="L57" si="1">IF(K57 =".",".",IF(K57 ="*","*",IF(K57="-","-",IF(K57=0,0,IF(OR(J57="-",J57=".",F57="-",F57=".")=TRUE,"X",IF(J57=0,"0,0",IF(ABS(K57*100/J57)&gt;250,".X",(K57*100/J57))))))))</f>
        <v>3.669724770642202</v>
      </c>
    </row>
    <row r="58" spans="1:12" ht="11.25" x14ac:dyDescent="0.2">
      <c r="A58" s="393"/>
      <c r="B58" s="385"/>
      <c r="C58" s="382"/>
      <c r="D58" s="385"/>
      <c r="E58" s="385"/>
      <c r="F58" s="394"/>
      <c r="G58" s="394"/>
      <c r="H58" s="394"/>
      <c r="I58" s="379"/>
      <c r="J58" s="394"/>
      <c r="K58" s="395"/>
      <c r="L58" s="269" t="s">
        <v>45</v>
      </c>
    </row>
    <row r="59" spans="1:12" ht="20.25" customHeight="1" x14ac:dyDescent="0.2">
      <c r="A59" s="626" t="s">
        <v>354</v>
      </c>
      <c r="B59" s="627"/>
      <c r="C59" s="627"/>
      <c r="D59" s="626"/>
      <c r="E59" s="627"/>
      <c r="F59" s="627"/>
      <c r="G59" s="627"/>
      <c r="H59" s="627"/>
      <c r="I59" s="627"/>
      <c r="J59" s="627"/>
      <c r="K59" s="627"/>
      <c r="L59" s="627"/>
    </row>
    <row r="60" spans="1:12" ht="11.25" customHeight="1" x14ac:dyDescent="0.2">
      <c r="A60" s="628" t="s">
        <v>355</v>
      </c>
      <c r="B60" s="629"/>
      <c r="C60" s="629"/>
      <c r="D60" s="629"/>
      <c r="E60" s="629"/>
      <c r="F60" s="629"/>
      <c r="G60" s="629"/>
      <c r="H60" s="629"/>
      <c r="I60" s="629"/>
      <c r="J60" s="629"/>
      <c r="K60" s="629"/>
      <c r="L60" s="629"/>
    </row>
    <row r="61" spans="1:12" ht="12.75" customHeight="1" x14ac:dyDescent="0.2">
      <c r="A61" s="630" t="s">
        <v>356</v>
      </c>
      <c r="B61" s="631"/>
      <c r="C61" s="631"/>
      <c r="D61" s="631"/>
      <c r="E61" s="631"/>
      <c r="F61" s="631"/>
      <c r="G61" s="631"/>
      <c r="H61" s="631"/>
      <c r="I61" s="631"/>
      <c r="J61" s="631"/>
      <c r="K61" s="631"/>
      <c r="L61" s="631"/>
    </row>
    <row r="62" spans="1:12" ht="15.95" customHeight="1" x14ac:dyDescent="0.2">
      <c r="A62" s="396"/>
      <c r="B62" s="396"/>
      <c r="C62" s="396"/>
      <c r="D62" s="396"/>
      <c r="E62" s="396"/>
      <c r="F62" s="396"/>
      <c r="G62" s="396"/>
      <c r="H62" s="396"/>
      <c r="I62" s="396"/>
      <c r="J62" s="397"/>
      <c r="K62" s="397"/>
      <c r="L62" s="398"/>
    </row>
    <row r="63" spans="1:12" ht="15.95" customHeight="1" x14ac:dyDescent="0.2">
      <c r="A63" s="398"/>
      <c r="B63" s="399"/>
      <c r="C63" s="398"/>
      <c r="D63" s="399"/>
      <c r="E63" s="399"/>
      <c r="F63" s="397"/>
      <c r="G63" s="397"/>
      <c r="H63" s="397"/>
      <c r="I63" s="397"/>
      <c r="J63" s="397"/>
      <c r="K63" s="397"/>
      <c r="L63" s="400"/>
    </row>
    <row r="64" spans="1:12" ht="15.95" customHeight="1" x14ac:dyDescent="0.2">
      <c r="A64" s="398"/>
      <c r="B64" s="399"/>
      <c r="C64" s="398"/>
      <c r="D64" s="399"/>
      <c r="E64" s="399"/>
      <c r="F64" s="397"/>
      <c r="G64" s="397"/>
      <c r="H64" s="397"/>
      <c r="I64" s="397"/>
      <c r="J64" s="397"/>
      <c r="K64" s="397"/>
      <c r="L64" s="400"/>
    </row>
    <row r="65" spans="12:12" ht="15.95" customHeight="1" x14ac:dyDescent="0.2">
      <c r="L65" s="401"/>
    </row>
  </sheetData>
  <mergeCells count="15">
    <mergeCell ref="A3:L3"/>
    <mergeCell ref="A5:D5"/>
    <mergeCell ref="A7:E10"/>
    <mergeCell ref="F7:L7"/>
    <mergeCell ref="F8:F9"/>
    <mergeCell ref="G8:G9"/>
    <mergeCell ref="H8:H9"/>
    <mergeCell ref="I8:I9"/>
    <mergeCell ref="J8:J9"/>
    <mergeCell ref="K8:L8"/>
    <mergeCell ref="A11:E11"/>
    <mergeCell ref="A24:E24"/>
    <mergeCell ref="A59:L59"/>
    <mergeCell ref="A60:L60"/>
    <mergeCell ref="A61:L61"/>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47" t="s">
        <v>358</v>
      </c>
      <c r="E7" s="648"/>
      <c r="F7" s="648"/>
      <c r="G7" s="648"/>
      <c r="H7" s="649"/>
      <c r="I7" s="650" t="s">
        <v>359</v>
      </c>
      <c r="J7" s="651"/>
      <c r="K7" s="96"/>
      <c r="L7" s="96"/>
      <c r="M7" s="96"/>
      <c r="N7" s="96"/>
      <c r="O7" s="96"/>
    </row>
    <row r="8" spans="1:15" ht="21.75" customHeight="1" x14ac:dyDescent="0.2">
      <c r="A8" s="616"/>
      <c r="B8" s="617"/>
      <c r="C8" s="583"/>
      <c r="D8" s="566" t="s">
        <v>335</v>
      </c>
      <c r="E8" s="566" t="s">
        <v>337</v>
      </c>
      <c r="F8" s="566" t="s">
        <v>338</v>
      </c>
      <c r="G8" s="566" t="s">
        <v>339</v>
      </c>
      <c r="H8" s="566" t="s">
        <v>340</v>
      </c>
      <c r="I8" s="652"/>
      <c r="J8" s="653"/>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7173</v>
      </c>
      <c r="E11" s="114">
        <v>4496</v>
      </c>
      <c r="F11" s="114">
        <v>7538</v>
      </c>
      <c r="G11" s="114">
        <v>9084</v>
      </c>
      <c r="H11" s="140">
        <v>7743</v>
      </c>
      <c r="I11" s="115">
        <v>-570</v>
      </c>
      <c r="J11" s="116">
        <v>-7.361487795428129</v>
      </c>
    </row>
    <row r="12" spans="1:15" s="110" customFormat="1" ht="24.95" customHeight="1" x14ac:dyDescent="0.2">
      <c r="A12" s="193" t="s">
        <v>132</v>
      </c>
      <c r="B12" s="194" t="s">
        <v>133</v>
      </c>
      <c r="C12" s="113">
        <v>4.9351735675449602</v>
      </c>
      <c r="D12" s="115">
        <v>354</v>
      </c>
      <c r="E12" s="114">
        <v>178</v>
      </c>
      <c r="F12" s="114">
        <v>346</v>
      </c>
      <c r="G12" s="114">
        <v>297</v>
      </c>
      <c r="H12" s="140">
        <v>357</v>
      </c>
      <c r="I12" s="115">
        <v>-3</v>
      </c>
      <c r="J12" s="116">
        <v>-0.84033613445378152</v>
      </c>
    </row>
    <row r="13" spans="1:15" s="110" customFormat="1" ht="24.95" customHeight="1" x14ac:dyDescent="0.2">
      <c r="A13" s="193" t="s">
        <v>134</v>
      </c>
      <c r="B13" s="199" t="s">
        <v>214</v>
      </c>
      <c r="C13" s="113">
        <v>0.71099958176495193</v>
      </c>
      <c r="D13" s="115">
        <v>51</v>
      </c>
      <c r="E13" s="114">
        <v>38</v>
      </c>
      <c r="F13" s="114">
        <v>75</v>
      </c>
      <c r="G13" s="114">
        <v>50</v>
      </c>
      <c r="H13" s="140">
        <v>213</v>
      </c>
      <c r="I13" s="115">
        <v>-162</v>
      </c>
      <c r="J13" s="116">
        <v>-76.056338028169009</v>
      </c>
    </row>
    <row r="14" spans="1:15" s="287" customFormat="1" ht="24.95" customHeight="1" x14ac:dyDescent="0.2">
      <c r="A14" s="193" t="s">
        <v>215</v>
      </c>
      <c r="B14" s="199" t="s">
        <v>137</v>
      </c>
      <c r="C14" s="113">
        <v>4.6005855290673354</v>
      </c>
      <c r="D14" s="115">
        <v>330</v>
      </c>
      <c r="E14" s="114">
        <v>224</v>
      </c>
      <c r="F14" s="114">
        <v>408</v>
      </c>
      <c r="G14" s="114">
        <v>403</v>
      </c>
      <c r="H14" s="140">
        <v>309</v>
      </c>
      <c r="I14" s="115">
        <v>21</v>
      </c>
      <c r="J14" s="116">
        <v>6.7961165048543686</v>
      </c>
      <c r="K14" s="110"/>
      <c r="L14" s="110"/>
      <c r="M14" s="110"/>
      <c r="N14" s="110"/>
      <c r="O14" s="110"/>
    </row>
    <row r="15" spans="1:15" s="110" customFormat="1" ht="24.95" customHeight="1" x14ac:dyDescent="0.2">
      <c r="A15" s="193" t="s">
        <v>216</v>
      </c>
      <c r="B15" s="199" t="s">
        <v>217</v>
      </c>
      <c r="C15" s="113">
        <v>2.0493517356754496</v>
      </c>
      <c r="D15" s="115">
        <v>147</v>
      </c>
      <c r="E15" s="114">
        <v>102</v>
      </c>
      <c r="F15" s="114">
        <v>183</v>
      </c>
      <c r="G15" s="114">
        <v>227</v>
      </c>
      <c r="H15" s="140">
        <v>153</v>
      </c>
      <c r="I15" s="115">
        <v>-6</v>
      </c>
      <c r="J15" s="116">
        <v>-3.9215686274509802</v>
      </c>
    </row>
    <row r="16" spans="1:15" s="287" customFormat="1" ht="24.95" customHeight="1" x14ac:dyDescent="0.2">
      <c r="A16" s="193" t="s">
        <v>218</v>
      </c>
      <c r="B16" s="199" t="s">
        <v>141</v>
      </c>
      <c r="C16" s="113">
        <v>1.6032343510386171</v>
      </c>
      <c r="D16" s="115">
        <v>115</v>
      </c>
      <c r="E16" s="114">
        <v>108</v>
      </c>
      <c r="F16" s="114">
        <v>195</v>
      </c>
      <c r="G16" s="114">
        <v>127</v>
      </c>
      <c r="H16" s="140">
        <v>118</v>
      </c>
      <c r="I16" s="115">
        <v>-3</v>
      </c>
      <c r="J16" s="116">
        <v>-2.5423728813559321</v>
      </c>
      <c r="K16" s="110"/>
      <c r="L16" s="110"/>
      <c r="M16" s="110"/>
      <c r="N16" s="110"/>
      <c r="O16" s="110"/>
    </row>
    <row r="17" spans="1:15" s="110" customFormat="1" ht="24.95" customHeight="1" x14ac:dyDescent="0.2">
      <c r="A17" s="193" t="s">
        <v>142</v>
      </c>
      <c r="B17" s="199" t="s">
        <v>220</v>
      </c>
      <c r="C17" s="113">
        <v>0.94799944235326916</v>
      </c>
      <c r="D17" s="115">
        <v>68</v>
      </c>
      <c r="E17" s="114">
        <v>14</v>
      </c>
      <c r="F17" s="114">
        <v>30</v>
      </c>
      <c r="G17" s="114">
        <v>49</v>
      </c>
      <c r="H17" s="140">
        <v>38</v>
      </c>
      <c r="I17" s="115">
        <v>30</v>
      </c>
      <c r="J17" s="116">
        <v>78.94736842105263</v>
      </c>
    </row>
    <row r="18" spans="1:15" s="287" customFormat="1" ht="24.95" customHeight="1" x14ac:dyDescent="0.2">
      <c r="A18" s="201" t="s">
        <v>144</v>
      </c>
      <c r="B18" s="202" t="s">
        <v>145</v>
      </c>
      <c r="C18" s="113">
        <v>7.2075839955388261</v>
      </c>
      <c r="D18" s="115">
        <v>517</v>
      </c>
      <c r="E18" s="114">
        <v>284</v>
      </c>
      <c r="F18" s="114">
        <v>617</v>
      </c>
      <c r="G18" s="114">
        <v>646</v>
      </c>
      <c r="H18" s="140">
        <v>602</v>
      </c>
      <c r="I18" s="115">
        <v>-85</v>
      </c>
      <c r="J18" s="116">
        <v>-14.119601328903654</v>
      </c>
      <c r="K18" s="110"/>
      <c r="L18" s="110"/>
      <c r="M18" s="110"/>
      <c r="N18" s="110"/>
      <c r="O18" s="110"/>
    </row>
    <row r="19" spans="1:15" s="110" customFormat="1" ht="24.95" customHeight="1" x14ac:dyDescent="0.2">
      <c r="A19" s="193" t="s">
        <v>146</v>
      </c>
      <c r="B19" s="199" t="s">
        <v>147</v>
      </c>
      <c r="C19" s="113">
        <v>11.766346019796458</v>
      </c>
      <c r="D19" s="115">
        <v>844</v>
      </c>
      <c r="E19" s="114">
        <v>531</v>
      </c>
      <c r="F19" s="114">
        <v>896</v>
      </c>
      <c r="G19" s="114">
        <v>1074</v>
      </c>
      <c r="H19" s="140">
        <v>792</v>
      </c>
      <c r="I19" s="115">
        <v>52</v>
      </c>
      <c r="J19" s="116">
        <v>6.5656565656565657</v>
      </c>
    </row>
    <row r="20" spans="1:15" s="287" customFormat="1" ht="24.95" customHeight="1" x14ac:dyDescent="0.2">
      <c r="A20" s="193" t="s">
        <v>148</v>
      </c>
      <c r="B20" s="199" t="s">
        <v>149</v>
      </c>
      <c r="C20" s="113">
        <v>5.4231144569914962</v>
      </c>
      <c r="D20" s="115">
        <v>389</v>
      </c>
      <c r="E20" s="114">
        <v>232</v>
      </c>
      <c r="F20" s="114">
        <v>348</v>
      </c>
      <c r="G20" s="114">
        <v>428</v>
      </c>
      <c r="H20" s="140">
        <v>543</v>
      </c>
      <c r="I20" s="115">
        <v>-154</v>
      </c>
      <c r="J20" s="116">
        <v>-28.360957642725598</v>
      </c>
      <c r="K20" s="110"/>
      <c r="L20" s="110"/>
      <c r="M20" s="110"/>
      <c r="N20" s="110"/>
      <c r="O20" s="110"/>
    </row>
    <row r="21" spans="1:15" s="110" customFormat="1" ht="24.95" customHeight="1" x14ac:dyDescent="0.2">
      <c r="A21" s="201" t="s">
        <v>150</v>
      </c>
      <c r="B21" s="202" t="s">
        <v>151</v>
      </c>
      <c r="C21" s="113">
        <v>22.765927784748364</v>
      </c>
      <c r="D21" s="115">
        <v>1633</v>
      </c>
      <c r="E21" s="114">
        <v>804</v>
      </c>
      <c r="F21" s="114">
        <v>1299</v>
      </c>
      <c r="G21" s="114">
        <v>2791</v>
      </c>
      <c r="H21" s="140">
        <v>1870</v>
      </c>
      <c r="I21" s="115">
        <v>-237</v>
      </c>
      <c r="J21" s="116">
        <v>-12.67379679144385</v>
      </c>
    </row>
    <row r="22" spans="1:15" s="110" customFormat="1" ht="24.95" customHeight="1" x14ac:dyDescent="0.2">
      <c r="A22" s="201" t="s">
        <v>152</v>
      </c>
      <c r="B22" s="199" t="s">
        <v>153</v>
      </c>
      <c r="C22" s="113">
        <v>0.44611738463683259</v>
      </c>
      <c r="D22" s="115">
        <v>32</v>
      </c>
      <c r="E22" s="114">
        <v>23</v>
      </c>
      <c r="F22" s="114">
        <v>41</v>
      </c>
      <c r="G22" s="114">
        <v>30</v>
      </c>
      <c r="H22" s="140">
        <v>34</v>
      </c>
      <c r="I22" s="115">
        <v>-2</v>
      </c>
      <c r="J22" s="116">
        <v>-5.882352941176471</v>
      </c>
    </row>
    <row r="23" spans="1:15" s="110" customFormat="1" ht="24.95" customHeight="1" x14ac:dyDescent="0.2">
      <c r="A23" s="193" t="s">
        <v>154</v>
      </c>
      <c r="B23" s="199" t="s">
        <v>155</v>
      </c>
      <c r="C23" s="113">
        <v>0.46005855290673359</v>
      </c>
      <c r="D23" s="115">
        <v>33</v>
      </c>
      <c r="E23" s="114">
        <v>17</v>
      </c>
      <c r="F23" s="114">
        <v>33</v>
      </c>
      <c r="G23" s="114">
        <v>30</v>
      </c>
      <c r="H23" s="140">
        <v>35</v>
      </c>
      <c r="I23" s="115">
        <v>-2</v>
      </c>
      <c r="J23" s="116">
        <v>-5.7142857142857144</v>
      </c>
    </row>
    <row r="24" spans="1:15" s="110" customFormat="1" ht="24.95" customHeight="1" x14ac:dyDescent="0.2">
      <c r="A24" s="193" t="s">
        <v>156</v>
      </c>
      <c r="B24" s="199" t="s">
        <v>221</v>
      </c>
      <c r="C24" s="113">
        <v>3.2761745434267393</v>
      </c>
      <c r="D24" s="115">
        <v>235</v>
      </c>
      <c r="E24" s="114">
        <v>158</v>
      </c>
      <c r="F24" s="114">
        <v>283</v>
      </c>
      <c r="G24" s="114">
        <v>310</v>
      </c>
      <c r="H24" s="140">
        <v>248</v>
      </c>
      <c r="I24" s="115">
        <v>-13</v>
      </c>
      <c r="J24" s="116">
        <v>-5.241935483870968</v>
      </c>
    </row>
    <row r="25" spans="1:15" s="110" customFormat="1" ht="24.95" customHeight="1" x14ac:dyDescent="0.2">
      <c r="A25" s="193" t="s">
        <v>222</v>
      </c>
      <c r="B25" s="204" t="s">
        <v>159</v>
      </c>
      <c r="C25" s="113">
        <v>9.466053255262791</v>
      </c>
      <c r="D25" s="115">
        <v>679</v>
      </c>
      <c r="E25" s="114">
        <v>541</v>
      </c>
      <c r="F25" s="114">
        <v>564</v>
      </c>
      <c r="G25" s="114">
        <v>993</v>
      </c>
      <c r="H25" s="140">
        <v>635</v>
      </c>
      <c r="I25" s="115">
        <v>44</v>
      </c>
      <c r="J25" s="116">
        <v>6.9291338582677167</v>
      </c>
    </row>
    <row r="26" spans="1:15" s="110" customFormat="1" ht="24.95" customHeight="1" x14ac:dyDescent="0.2">
      <c r="A26" s="201">
        <v>782.78300000000002</v>
      </c>
      <c r="B26" s="203" t="s">
        <v>160</v>
      </c>
      <c r="C26" s="113">
        <v>4.6005855290673354</v>
      </c>
      <c r="D26" s="115">
        <v>330</v>
      </c>
      <c r="E26" s="114">
        <v>333</v>
      </c>
      <c r="F26" s="114">
        <v>379</v>
      </c>
      <c r="G26" s="114">
        <v>452</v>
      </c>
      <c r="H26" s="140">
        <v>389</v>
      </c>
      <c r="I26" s="115">
        <v>-59</v>
      </c>
      <c r="J26" s="116">
        <v>-15.167095115681233</v>
      </c>
    </row>
    <row r="27" spans="1:15" s="110" customFormat="1" ht="24.95" customHeight="1" x14ac:dyDescent="0.2">
      <c r="A27" s="193" t="s">
        <v>161</v>
      </c>
      <c r="B27" s="199" t="s">
        <v>162</v>
      </c>
      <c r="C27" s="113">
        <v>2.7603513174404015</v>
      </c>
      <c r="D27" s="115">
        <v>198</v>
      </c>
      <c r="E27" s="114">
        <v>160</v>
      </c>
      <c r="F27" s="114">
        <v>302</v>
      </c>
      <c r="G27" s="114">
        <v>144</v>
      </c>
      <c r="H27" s="140">
        <v>220</v>
      </c>
      <c r="I27" s="115">
        <v>-22</v>
      </c>
      <c r="J27" s="116">
        <v>-10</v>
      </c>
    </row>
    <row r="28" spans="1:15" s="110" customFormat="1" ht="24.95" customHeight="1" x14ac:dyDescent="0.2">
      <c r="A28" s="193" t="s">
        <v>163</v>
      </c>
      <c r="B28" s="199" t="s">
        <v>164</v>
      </c>
      <c r="C28" s="113">
        <v>2.4954691203122823</v>
      </c>
      <c r="D28" s="115">
        <v>179</v>
      </c>
      <c r="E28" s="114">
        <v>108</v>
      </c>
      <c r="F28" s="114">
        <v>341</v>
      </c>
      <c r="G28" s="114">
        <v>183</v>
      </c>
      <c r="H28" s="140">
        <v>185</v>
      </c>
      <c r="I28" s="115">
        <v>-6</v>
      </c>
      <c r="J28" s="116">
        <v>-3.2432432432432434</v>
      </c>
    </row>
    <row r="29" spans="1:15" s="110" customFormat="1" ht="24.95" customHeight="1" x14ac:dyDescent="0.2">
      <c r="A29" s="193">
        <v>86</v>
      </c>
      <c r="B29" s="199" t="s">
        <v>165</v>
      </c>
      <c r="C29" s="113">
        <v>7.1797016589990239</v>
      </c>
      <c r="D29" s="115">
        <v>515</v>
      </c>
      <c r="E29" s="114">
        <v>300</v>
      </c>
      <c r="F29" s="114">
        <v>536</v>
      </c>
      <c r="G29" s="114">
        <v>312</v>
      </c>
      <c r="H29" s="140">
        <v>368</v>
      </c>
      <c r="I29" s="115">
        <v>147</v>
      </c>
      <c r="J29" s="116">
        <v>39.945652173913047</v>
      </c>
    </row>
    <row r="30" spans="1:15" s="110" customFormat="1" ht="24.95" customHeight="1" x14ac:dyDescent="0.2">
      <c r="A30" s="193">
        <v>87.88</v>
      </c>
      <c r="B30" s="204" t="s">
        <v>166</v>
      </c>
      <c r="C30" s="113">
        <v>5.8971141781681302</v>
      </c>
      <c r="D30" s="115">
        <v>423</v>
      </c>
      <c r="E30" s="114">
        <v>342</v>
      </c>
      <c r="F30" s="114">
        <v>726</v>
      </c>
      <c r="G30" s="114">
        <v>376</v>
      </c>
      <c r="H30" s="140">
        <v>507</v>
      </c>
      <c r="I30" s="115">
        <v>-84</v>
      </c>
      <c r="J30" s="116">
        <v>-16.568047337278106</v>
      </c>
    </row>
    <row r="31" spans="1:15" s="110" customFormat="1" ht="24.95" customHeight="1" x14ac:dyDescent="0.2">
      <c r="A31" s="193" t="s">
        <v>167</v>
      </c>
      <c r="B31" s="199" t="s">
        <v>168</v>
      </c>
      <c r="C31" s="113">
        <v>5.994702356057438</v>
      </c>
      <c r="D31" s="115">
        <v>430</v>
      </c>
      <c r="E31" s="114">
        <v>223</v>
      </c>
      <c r="F31" s="114">
        <v>344</v>
      </c>
      <c r="G31" s="114">
        <v>565</v>
      </c>
      <c r="H31" s="140">
        <v>435</v>
      </c>
      <c r="I31" s="115">
        <v>-5</v>
      </c>
      <c r="J31" s="116">
        <v>-1.1494252873563218</v>
      </c>
    </row>
    <row r="32" spans="1:15" s="110" customFormat="1" ht="24.95" customHeight="1" x14ac:dyDescent="0.2">
      <c r="A32" s="193"/>
      <c r="B32" s="204" t="s">
        <v>169</v>
      </c>
      <c r="C32" s="113" t="s">
        <v>513</v>
      </c>
      <c r="D32" s="115" t="s">
        <v>513</v>
      </c>
      <c r="E32" s="114">
        <v>0</v>
      </c>
      <c r="F32" s="114" t="s">
        <v>513</v>
      </c>
      <c r="G32" s="114" t="s">
        <v>513</v>
      </c>
      <c r="H32" s="140" t="s">
        <v>513</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4.9351735675449602</v>
      </c>
      <c r="D34" s="115">
        <v>354</v>
      </c>
      <c r="E34" s="114">
        <v>178</v>
      </c>
      <c r="F34" s="114">
        <v>346</v>
      </c>
      <c r="G34" s="114">
        <v>297</v>
      </c>
      <c r="H34" s="140">
        <v>357</v>
      </c>
      <c r="I34" s="115">
        <v>-3</v>
      </c>
      <c r="J34" s="116">
        <v>-0.84033613445378152</v>
      </c>
    </row>
    <row r="35" spans="1:10" s="110" customFormat="1" ht="24.95" customHeight="1" x14ac:dyDescent="0.2">
      <c r="A35" s="292" t="s">
        <v>171</v>
      </c>
      <c r="B35" s="293" t="s">
        <v>172</v>
      </c>
      <c r="C35" s="113">
        <v>12.519169106371114</v>
      </c>
      <c r="D35" s="115">
        <v>898</v>
      </c>
      <c r="E35" s="114">
        <v>546</v>
      </c>
      <c r="F35" s="114">
        <v>1100</v>
      </c>
      <c r="G35" s="114">
        <v>1099</v>
      </c>
      <c r="H35" s="140">
        <v>1124</v>
      </c>
      <c r="I35" s="115">
        <v>-226</v>
      </c>
      <c r="J35" s="116">
        <v>-20.106761565836297</v>
      </c>
    </row>
    <row r="36" spans="1:10" s="110" customFormat="1" ht="24.95" customHeight="1" x14ac:dyDescent="0.2">
      <c r="A36" s="294" t="s">
        <v>173</v>
      </c>
      <c r="B36" s="295" t="s">
        <v>174</v>
      </c>
      <c r="C36" s="125">
        <v>82.531716157814031</v>
      </c>
      <c r="D36" s="143">
        <v>5920</v>
      </c>
      <c r="E36" s="144">
        <v>3772</v>
      </c>
      <c r="F36" s="144">
        <v>6092</v>
      </c>
      <c r="G36" s="144">
        <v>7688</v>
      </c>
      <c r="H36" s="145">
        <v>6261</v>
      </c>
      <c r="I36" s="143">
        <v>-341</v>
      </c>
      <c r="J36" s="146">
        <v>-5.446414310812969</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44" t="s">
        <v>360</v>
      </c>
      <c r="B39" s="645"/>
      <c r="C39" s="645"/>
      <c r="D39" s="645"/>
      <c r="E39" s="645"/>
      <c r="F39" s="645"/>
      <c r="G39" s="645"/>
      <c r="H39" s="645"/>
      <c r="I39" s="645"/>
      <c r="J39" s="645"/>
    </row>
    <row r="40" spans="1:10" ht="31.5" customHeight="1" x14ac:dyDescent="0.2">
      <c r="A40" s="646" t="s">
        <v>361</v>
      </c>
      <c r="B40" s="646"/>
      <c r="C40" s="646"/>
      <c r="D40" s="646"/>
      <c r="E40" s="646"/>
      <c r="F40" s="646"/>
      <c r="G40" s="646"/>
      <c r="H40" s="646"/>
      <c r="I40" s="646"/>
      <c r="J40" s="646"/>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335</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332</v>
      </c>
      <c r="B7" s="577"/>
      <c r="C7" s="577"/>
      <c r="D7" s="582" t="s">
        <v>94</v>
      </c>
      <c r="E7" s="656" t="s">
        <v>363</v>
      </c>
      <c r="F7" s="586"/>
      <c r="G7" s="586"/>
      <c r="H7" s="586"/>
      <c r="I7" s="587"/>
      <c r="J7" s="650" t="s">
        <v>359</v>
      </c>
      <c r="K7" s="651"/>
      <c r="L7" s="96"/>
      <c r="M7" s="96"/>
      <c r="N7" s="96"/>
      <c r="O7" s="96"/>
    </row>
    <row r="8" spans="1:15" ht="21.75" customHeight="1" x14ac:dyDescent="0.2">
      <c r="A8" s="578"/>
      <c r="B8" s="579"/>
      <c r="C8" s="579"/>
      <c r="D8" s="583"/>
      <c r="E8" s="566" t="s">
        <v>335</v>
      </c>
      <c r="F8" s="566" t="s">
        <v>337</v>
      </c>
      <c r="G8" s="566" t="s">
        <v>338</v>
      </c>
      <c r="H8" s="566" t="s">
        <v>339</v>
      </c>
      <c r="I8" s="566" t="s">
        <v>340</v>
      </c>
      <c r="J8" s="652"/>
      <c r="K8" s="653"/>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7173</v>
      </c>
      <c r="F11" s="264">
        <v>4496</v>
      </c>
      <c r="G11" s="264">
        <v>7538</v>
      </c>
      <c r="H11" s="264">
        <v>9084</v>
      </c>
      <c r="I11" s="265">
        <v>7743</v>
      </c>
      <c r="J11" s="263">
        <v>-570</v>
      </c>
      <c r="K11" s="266">
        <v>-7.361487795428129</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22.487104419350342</v>
      </c>
      <c r="E13" s="115">
        <v>1613</v>
      </c>
      <c r="F13" s="114">
        <v>1108</v>
      </c>
      <c r="G13" s="114">
        <v>1839</v>
      </c>
      <c r="H13" s="114">
        <v>2458</v>
      </c>
      <c r="I13" s="140">
        <v>1799</v>
      </c>
      <c r="J13" s="115">
        <v>-186</v>
      </c>
      <c r="K13" s="116">
        <v>-10.339077265147305</v>
      </c>
    </row>
    <row r="14" spans="1:15" ht="15.95" customHeight="1" x14ac:dyDescent="0.2">
      <c r="A14" s="306" t="s">
        <v>230</v>
      </c>
      <c r="B14" s="307"/>
      <c r="C14" s="308"/>
      <c r="D14" s="113">
        <v>64.129374041544679</v>
      </c>
      <c r="E14" s="115">
        <v>4600</v>
      </c>
      <c r="F14" s="114">
        <v>2770</v>
      </c>
      <c r="G14" s="114">
        <v>4766</v>
      </c>
      <c r="H14" s="114">
        <v>5752</v>
      </c>
      <c r="I14" s="140">
        <v>4906</v>
      </c>
      <c r="J14" s="115">
        <v>-306</v>
      </c>
      <c r="K14" s="116">
        <v>-6.2372604973501833</v>
      </c>
    </row>
    <row r="15" spans="1:15" ht="15.95" customHeight="1" x14ac:dyDescent="0.2">
      <c r="A15" s="306" t="s">
        <v>231</v>
      </c>
      <c r="B15" s="307"/>
      <c r="C15" s="308"/>
      <c r="D15" s="113">
        <v>6.7475254426320923</v>
      </c>
      <c r="E15" s="115">
        <v>484</v>
      </c>
      <c r="F15" s="114">
        <v>265</v>
      </c>
      <c r="G15" s="114">
        <v>457</v>
      </c>
      <c r="H15" s="114">
        <v>499</v>
      </c>
      <c r="I15" s="140">
        <v>558</v>
      </c>
      <c r="J15" s="115">
        <v>-74</v>
      </c>
      <c r="K15" s="116">
        <v>-13.261648745519713</v>
      </c>
    </row>
    <row r="16" spans="1:15" ht="15.95" customHeight="1" x14ac:dyDescent="0.2">
      <c r="A16" s="306" t="s">
        <v>232</v>
      </c>
      <c r="B16" s="307"/>
      <c r="C16" s="308"/>
      <c r="D16" s="113">
        <v>6.5802314233932799</v>
      </c>
      <c r="E16" s="115">
        <v>472</v>
      </c>
      <c r="F16" s="114">
        <v>346</v>
      </c>
      <c r="G16" s="114">
        <v>463</v>
      </c>
      <c r="H16" s="114">
        <v>370</v>
      </c>
      <c r="I16" s="140">
        <v>477</v>
      </c>
      <c r="J16" s="115">
        <v>-5</v>
      </c>
      <c r="K16" s="116">
        <v>-1.0482180293501049</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3.8477624424926811</v>
      </c>
      <c r="E18" s="115">
        <v>276</v>
      </c>
      <c r="F18" s="114">
        <v>168</v>
      </c>
      <c r="G18" s="114">
        <v>358</v>
      </c>
      <c r="H18" s="114">
        <v>281</v>
      </c>
      <c r="I18" s="140">
        <v>264</v>
      </c>
      <c r="J18" s="115">
        <v>12</v>
      </c>
      <c r="K18" s="116">
        <v>4.5454545454545459</v>
      </c>
    </row>
    <row r="19" spans="1:11" ht="14.1" customHeight="1" x14ac:dyDescent="0.2">
      <c r="A19" s="306" t="s">
        <v>235</v>
      </c>
      <c r="B19" s="307" t="s">
        <v>236</v>
      </c>
      <c r="C19" s="308"/>
      <c r="D19" s="113">
        <v>2.1748222501045587</v>
      </c>
      <c r="E19" s="115">
        <v>156</v>
      </c>
      <c r="F19" s="114">
        <v>91</v>
      </c>
      <c r="G19" s="114">
        <v>220</v>
      </c>
      <c r="H19" s="114">
        <v>147</v>
      </c>
      <c r="I19" s="140">
        <v>145</v>
      </c>
      <c r="J19" s="115">
        <v>11</v>
      </c>
      <c r="K19" s="116">
        <v>7.5862068965517242</v>
      </c>
    </row>
    <row r="20" spans="1:11" ht="14.1" customHeight="1" x14ac:dyDescent="0.2">
      <c r="A20" s="306">
        <v>12</v>
      </c>
      <c r="B20" s="307" t="s">
        <v>237</v>
      </c>
      <c r="C20" s="308"/>
      <c r="D20" s="113">
        <v>2.342116269343371</v>
      </c>
      <c r="E20" s="115">
        <v>168</v>
      </c>
      <c r="F20" s="114">
        <v>58</v>
      </c>
      <c r="G20" s="114">
        <v>95</v>
      </c>
      <c r="H20" s="114">
        <v>183</v>
      </c>
      <c r="I20" s="140">
        <v>170</v>
      </c>
      <c r="J20" s="115">
        <v>-2</v>
      </c>
      <c r="K20" s="116">
        <v>-1.1764705882352942</v>
      </c>
    </row>
    <row r="21" spans="1:11" ht="14.1" customHeight="1" x14ac:dyDescent="0.2">
      <c r="A21" s="306">
        <v>21</v>
      </c>
      <c r="B21" s="307" t="s">
        <v>238</v>
      </c>
      <c r="C21" s="308"/>
      <c r="D21" s="113">
        <v>0.3903527115572285</v>
      </c>
      <c r="E21" s="115">
        <v>28</v>
      </c>
      <c r="F21" s="114">
        <v>15</v>
      </c>
      <c r="G21" s="114">
        <v>11</v>
      </c>
      <c r="H21" s="114">
        <v>17</v>
      </c>
      <c r="I21" s="140">
        <v>22</v>
      </c>
      <c r="J21" s="115">
        <v>6</v>
      </c>
      <c r="K21" s="116">
        <v>27.272727272727273</v>
      </c>
    </row>
    <row r="22" spans="1:11" ht="14.1" customHeight="1" x14ac:dyDescent="0.2">
      <c r="A22" s="306">
        <v>22</v>
      </c>
      <c r="B22" s="307" t="s">
        <v>239</v>
      </c>
      <c r="C22" s="308"/>
      <c r="D22" s="113">
        <v>0.65523490868534784</v>
      </c>
      <c r="E22" s="115">
        <v>47</v>
      </c>
      <c r="F22" s="114">
        <v>45</v>
      </c>
      <c r="G22" s="114">
        <v>87</v>
      </c>
      <c r="H22" s="114">
        <v>47</v>
      </c>
      <c r="I22" s="140">
        <v>54</v>
      </c>
      <c r="J22" s="115">
        <v>-7</v>
      </c>
      <c r="K22" s="116">
        <v>-12.962962962962964</v>
      </c>
    </row>
    <row r="23" spans="1:11" ht="14.1" customHeight="1" x14ac:dyDescent="0.2">
      <c r="A23" s="306">
        <v>23</v>
      </c>
      <c r="B23" s="307" t="s">
        <v>240</v>
      </c>
      <c r="C23" s="308"/>
      <c r="D23" s="113">
        <v>0.13941168269901016</v>
      </c>
      <c r="E23" s="115">
        <v>10</v>
      </c>
      <c r="F23" s="114">
        <v>9</v>
      </c>
      <c r="G23" s="114">
        <v>14</v>
      </c>
      <c r="H23" s="114">
        <v>14</v>
      </c>
      <c r="I23" s="140">
        <v>8</v>
      </c>
      <c r="J23" s="115">
        <v>2</v>
      </c>
      <c r="K23" s="116">
        <v>25</v>
      </c>
    </row>
    <row r="24" spans="1:11" ht="14.1" customHeight="1" x14ac:dyDescent="0.2">
      <c r="A24" s="306">
        <v>24</v>
      </c>
      <c r="B24" s="307" t="s">
        <v>241</v>
      </c>
      <c r="C24" s="308"/>
      <c r="D24" s="113">
        <v>2.0632929039453507</v>
      </c>
      <c r="E24" s="115">
        <v>148</v>
      </c>
      <c r="F24" s="114">
        <v>117</v>
      </c>
      <c r="G24" s="114">
        <v>179</v>
      </c>
      <c r="H24" s="114">
        <v>201</v>
      </c>
      <c r="I24" s="140">
        <v>173</v>
      </c>
      <c r="J24" s="115">
        <v>-25</v>
      </c>
      <c r="K24" s="116">
        <v>-14.450867052023121</v>
      </c>
    </row>
    <row r="25" spans="1:11" ht="14.1" customHeight="1" x14ac:dyDescent="0.2">
      <c r="A25" s="306">
        <v>25</v>
      </c>
      <c r="B25" s="307" t="s">
        <v>242</v>
      </c>
      <c r="C25" s="308"/>
      <c r="D25" s="113">
        <v>3.6525860867140665</v>
      </c>
      <c r="E25" s="115">
        <v>262</v>
      </c>
      <c r="F25" s="114">
        <v>106</v>
      </c>
      <c r="G25" s="114">
        <v>288</v>
      </c>
      <c r="H25" s="114">
        <v>202</v>
      </c>
      <c r="I25" s="140">
        <v>223</v>
      </c>
      <c r="J25" s="115">
        <v>39</v>
      </c>
      <c r="K25" s="116">
        <v>17.488789237668161</v>
      </c>
    </row>
    <row r="26" spans="1:11" ht="14.1" customHeight="1" x14ac:dyDescent="0.2">
      <c r="A26" s="306">
        <v>26</v>
      </c>
      <c r="B26" s="307" t="s">
        <v>243</v>
      </c>
      <c r="C26" s="308"/>
      <c r="D26" s="113">
        <v>1.6868813606580231</v>
      </c>
      <c r="E26" s="115">
        <v>121</v>
      </c>
      <c r="F26" s="114">
        <v>65</v>
      </c>
      <c r="G26" s="114">
        <v>106</v>
      </c>
      <c r="H26" s="114">
        <v>159</v>
      </c>
      <c r="I26" s="140">
        <v>108</v>
      </c>
      <c r="J26" s="115">
        <v>13</v>
      </c>
      <c r="K26" s="116">
        <v>12.037037037037036</v>
      </c>
    </row>
    <row r="27" spans="1:11" ht="14.1" customHeight="1" x14ac:dyDescent="0.2">
      <c r="A27" s="306">
        <v>27</v>
      </c>
      <c r="B27" s="307" t="s">
        <v>244</v>
      </c>
      <c r="C27" s="308"/>
      <c r="D27" s="113">
        <v>0.46005855290673359</v>
      </c>
      <c r="E27" s="115">
        <v>33</v>
      </c>
      <c r="F27" s="114">
        <v>45</v>
      </c>
      <c r="G27" s="114">
        <v>39</v>
      </c>
      <c r="H27" s="114">
        <v>43</v>
      </c>
      <c r="I27" s="140">
        <v>50</v>
      </c>
      <c r="J27" s="115">
        <v>-17</v>
      </c>
      <c r="K27" s="116">
        <v>-34</v>
      </c>
    </row>
    <row r="28" spans="1:11" ht="14.1" customHeight="1" x14ac:dyDescent="0.2">
      <c r="A28" s="306">
        <v>28</v>
      </c>
      <c r="B28" s="307" t="s">
        <v>245</v>
      </c>
      <c r="C28" s="308"/>
      <c r="D28" s="113">
        <v>0.32064687020772342</v>
      </c>
      <c r="E28" s="115">
        <v>23</v>
      </c>
      <c r="F28" s="114">
        <v>11</v>
      </c>
      <c r="G28" s="114">
        <v>9</v>
      </c>
      <c r="H28" s="114">
        <v>26</v>
      </c>
      <c r="I28" s="140">
        <v>15</v>
      </c>
      <c r="J28" s="115">
        <v>8</v>
      </c>
      <c r="K28" s="116">
        <v>53.333333333333336</v>
      </c>
    </row>
    <row r="29" spans="1:11" ht="14.1" customHeight="1" x14ac:dyDescent="0.2">
      <c r="A29" s="306">
        <v>29</v>
      </c>
      <c r="B29" s="307" t="s">
        <v>246</v>
      </c>
      <c r="C29" s="308"/>
      <c r="D29" s="113">
        <v>7.0124076397602115</v>
      </c>
      <c r="E29" s="115">
        <v>503</v>
      </c>
      <c r="F29" s="114">
        <v>244</v>
      </c>
      <c r="G29" s="114">
        <v>456</v>
      </c>
      <c r="H29" s="114">
        <v>908</v>
      </c>
      <c r="I29" s="140">
        <v>665</v>
      </c>
      <c r="J29" s="115">
        <v>-162</v>
      </c>
      <c r="K29" s="116">
        <v>-24.360902255639097</v>
      </c>
    </row>
    <row r="30" spans="1:11" ht="14.1" customHeight="1" x14ac:dyDescent="0.2">
      <c r="A30" s="306" t="s">
        <v>247</v>
      </c>
      <c r="B30" s="307" t="s">
        <v>248</v>
      </c>
      <c r="C30" s="308"/>
      <c r="D30" s="113" t="s">
        <v>513</v>
      </c>
      <c r="E30" s="115" t="s">
        <v>513</v>
      </c>
      <c r="F30" s="114" t="s">
        <v>513</v>
      </c>
      <c r="G30" s="114">
        <v>93</v>
      </c>
      <c r="H30" s="114">
        <v>127</v>
      </c>
      <c r="I30" s="140">
        <v>150</v>
      </c>
      <c r="J30" s="115" t="s">
        <v>513</v>
      </c>
      <c r="K30" s="116" t="s">
        <v>513</v>
      </c>
    </row>
    <row r="31" spans="1:11" ht="14.1" customHeight="1" x14ac:dyDescent="0.2">
      <c r="A31" s="306" t="s">
        <v>249</v>
      </c>
      <c r="B31" s="307" t="s">
        <v>250</v>
      </c>
      <c r="C31" s="308"/>
      <c r="D31" s="113">
        <v>5.7855848320089223</v>
      </c>
      <c r="E31" s="115">
        <v>415</v>
      </c>
      <c r="F31" s="114">
        <v>198</v>
      </c>
      <c r="G31" s="114">
        <v>356</v>
      </c>
      <c r="H31" s="114">
        <v>781</v>
      </c>
      <c r="I31" s="140">
        <v>511</v>
      </c>
      <c r="J31" s="115">
        <v>-96</v>
      </c>
      <c r="K31" s="116">
        <v>-18.786692759295498</v>
      </c>
    </row>
    <row r="32" spans="1:11" ht="14.1" customHeight="1" x14ac:dyDescent="0.2">
      <c r="A32" s="306">
        <v>31</v>
      </c>
      <c r="B32" s="307" t="s">
        <v>251</v>
      </c>
      <c r="C32" s="308"/>
      <c r="D32" s="113">
        <v>0.47399972117663458</v>
      </c>
      <c r="E32" s="115">
        <v>34</v>
      </c>
      <c r="F32" s="114">
        <v>16</v>
      </c>
      <c r="G32" s="114">
        <v>33</v>
      </c>
      <c r="H32" s="114">
        <v>33</v>
      </c>
      <c r="I32" s="140">
        <v>28</v>
      </c>
      <c r="J32" s="115">
        <v>6</v>
      </c>
      <c r="K32" s="116">
        <v>21.428571428571427</v>
      </c>
    </row>
    <row r="33" spans="1:11" ht="14.1" customHeight="1" x14ac:dyDescent="0.2">
      <c r="A33" s="306">
        <v>32</v>
      </c>
      <c r="B33" s="307" t="s">
        <v>252</v>
      </c>
      <c r="C33" s="308"/>
      <c r="D33" s="113">
        <v>2.7882336539802037</v>
      </c>
      <c r="E33" s="115">
        <v>200</v>
      </c>
      <c r="F33" s="114">
        <v>88</v>
      </c>
      <c r="G33" s="114">
        <v>248</v>
      </c>
      <c r="H33" s="114">
        <v>231</v>
      </c>
      <c r="I33" s="140">
        <v>247</v>
      </c>
      <c r="J33" s="115">
        <v>-47</v>
      </c>
      <c r="K33" s="116">
        <v>-19.02834008097166</v>
      </c>
    </row>
    <row r="34" spans="1:11" ht="14.1" customHeight="1" x14ac:dyDescent="0.2">
      <c r="A34" s="306">
        <v>33</v>
      </c>
      <c r="B34" s="307" t="s">
        <v>253</v>
      </c>
      <c r="C34" s="308"/>
      <c r="D34" s="113">
        <v>1.7426460337376273</v>
      </c>
      <c r="E34" s="115">
        <v>125</v>
      </c>
      <c r="F34" s="114">
        <v>81</v>
      </c>
      <c r="G34" s="114">
        <v>125</v>
      </c>
      <c r="H34" s="114">
        <v>123</v>
      </c>
      <c r="I34" s="140">
        <v>155</v>
      </c>
      <c r="J34" s="115">
        <v>-30</v>
      </c>
      <c r="K34" s="116">
        <v>-19.35483870967742</v>
      </c>
    </row>
    <row r="35" spans="1:11" ht="14.1" customHeight="1" x14ac:dyDescent="0.2">
      <c r="A35" s="306">
        <v>34</v>
      </c>
      <c r="B35" s="307" t="s">
        <v>254</v>
      </c>
      <c r="C35" s="308"/>
      <c r="D35" s="113">
        <v>3.9453506203819879</v>
      </c>
      <c r="E35" s="115">
        <v>283</v>
      </c>
      <c r="F35" s="114">
        <v>141</v>
      </c>
      <c r="G35" s="114">
        <v>227</v>
      </c>
      <c r="H35" s="114">
        <v>354</v>
      </c>
      <c r="I35" s="140">
        <v>411</v>
      </c>
      <c r="J35" s="115">
        <v>-128</v>
      </c>
      <c r="K35" s="116">
        <v>-31.143552311435524</v>
      </c>
    </row>
    <row r="36" spans="1:11" ht="14.1" customHeight="1" x14ac:dyDescent="0.2">
      <c r="A36" s="306">
        <v>41</v>
      </c>
      <c r="B36" s="307" t="s">
        <v>255</v>
      </c>
      <c r="C36" s="308"/>
      <c r="D36" s="113">
        <v>0.12547051442910917</v>
      </c>
      <c r="E36" s="115">
        <v>9</v>
      </c>
      <c r="F36" s="114">
        <v>8</v>
      </c>
      <c r="G36" s="114">
        <v>15</v>
      </c>
      <c r="H36" s="114">
        <v>7</v>
      </c>
      <c r="I36" s="140">
        <v>13</v>
      </c>
      <c r="J36" s="115">
        <v>-4</v>
      </c>
      <c r="K36" s="116">
        <v>-30.76923076923077</v>
      </c>
    </row>
    <row r="37" spans="1:11" ht="14.1" customHeight="1" x14ac:dyDescent="0.2">
      <c r="A37" s="306">
        <v>42</v>
      </c>
      <c r="B37" s="307" t="s">
        <v>256</v>
      </c>
      <c r="C37" s="308"/>
      <c r="D37" s="113">
        <v>0.15335285096891119</v>
      </c>
      <c r="E37" s="115">
        <v>11</v>
      </c>
      <c r="F37" s="114">
        <v>8</v>
      </c>
      <c r="G37" s="114">
        <v>7</v>
      </c>
      <c r="H37" s="114">
        <v>6</v>
      </c>
      <c r="I37" s="140">
        <v>13</v>
      </c>
      <c r="J37" s="115">
        <v>-2</v>
      </c>
      <c r="K37" s="116">
        <v>-15.384615384615385</v>
      </c>
    </row>
    <row r="38" spans="1:11" ht="14.1" customHeight="1" x14ac:dyDescent="0.2">
      <c r="A38" s="306">
        <v>43</v>
      </c>
      <c r="B38" s="307" t="s">
        <v>257</v>
      </c>
      <c r="C38" s="308"/>
      <c r="D38" s="113">
        <v>0.27882336539802033</v>
      </c>
      <c r="E38" s="115">
        <v>20</v>
      </c>
      <c r="F38" s="114">
        <v>22</v>
      </c>
      <c r="G38" s="114">
        <v>34</v>
      </c>
      <c r="H38" s="114">
        <v>25</v>
      </c>
      <c r="I38" s="140">
        <v>25</v>
      </c>
      <c r="J38" s="115">
        <v>-5</v>
      </c>
      <c r="K38" s="116">
        <v>-20</v>
      </c>
    </row>
    <row r="39" spans="1:11" ht="14.1" customHeight="1" x14ac:dyDescent="0.2">
      <c r="A39" s="306">
        <v>51</v>
      </c>
      <c r="B39" s="307" t="s">
        <v>258</v>
      </c>
      <c r="C39" s="308"/>
      <c r="D39" s="113">
        <v>4.1823504809703049</v>
      </c>
      <c r="E39" s="115">
        <v>300</v>
      </c>
      <c r="F39" s="114">
        <v>252</v>
      </c>
      <c r="G39" s="114">
        <v>425</v>
      </c>
      <c r="H39" s="114">
        <v>354</v>
      </c>
      <c r="I39" s="140">
        <v>314</v>
      </c>
      <c r="J39" s="115">
        <v>-14</v>
      </c>
      <c r="K39" s="116">
        <v>-4.4585987261146496</v>
      </c>
    </row>
    <row r="40" spans="1:11" ht="14.1" customHeight="1" x14ac:dyDescent="0.2">
      <c r="A40" s="306" t="s">
        <v>259</v>
      </c>
      <c r="B40" s="307" t="s">
        <v>260</v>
      </c>
      <c r="C40" s="308"/>
      <c r="D40" s="113">
        <v>2.7742924857103026</v>
      </c>
      <c r="E40" s="115">
        <v>199</v>
      </c>
      <c r="F40" s="114">
        <v>220</v>
      </c>
      <c r="G40" s="114">
        <v>278</v>
      </c>
      <c r="H40" s="114">
        <v>237</v>
      </c>
      <c r="I40" s="140">
        <v>208</v>
      </c>
      <c r="J40" s="115">
        <v>-9</v>
      </c>
      <c r="K40" s="116">
        <v>-4.3269230769230766</v>
      </c>
    </row>
    <row r="41" spans="1:11" ht="14.1" customHeight="1" x14ac:dyDescent="0.2">
      <c r="A41" s="306"/>
      <c r="B41" s="307" t="s">
        <v>261</v>
      </c>
      <c r="C41" s="308"/>
      <c r="D41" s="113">
        <v>2.1329987452948558</v>
      </c>
      <c r="E41" s="115">
        <v>153</v>
      </c>
      <c r="F41" s="114">
        <v>147</v>
      </c>
      <c r="G41" s="114">
        <v>210</v>
      </c>
      <c r="H41" s="114">
        <v>175</v>
      </c>
      <c r="I41" s="140">
        <v>126</v>
      </c>
      <c r="J41" s="115">
        <v>27</v>
      </c>
      <c r="K41" s="116">
        <v>21.428571428571427</v>
      </c>
    </row>
    <row r="42" spans="1:11" ht="14.1" customHeight="1" x14ac:dyDescent="0.2">
      <c r="A42" s="306">
        <v>52</v>
      </c>
      <c r="B42" s="307" t="s">
        <v>262</v>
      </c>
      <c r="C42" s="308"/>
      <c r="D42" s="113">
        <v>4.2938798271295138</v>
      </c>
      <c r="E42" s="115">
        <v>308</v>
      </c>
      <c r="F42" s="114">
        <v>195</v>
      </c>
      <c r="G42" s="114">
        <v>210</v>
      </c>
      <c r="H42" s="114">
        <v>315</v>
      </c>
      <c r="I42" s="140">
        <v>482</v>
      </c>
      <c r="J42" s="115">
        <v>-174</v>
      </c>
      <c r="K42" s="116">
        <v>-36.099585062240664</v>
      </c>
    </row>
    <row r="43" spans="1:11" ht="14.1" customHeight="1" x14ac:dyDescent="0.2">
      <c r="A43" s="306" t="s">
        <v>263</v>
      </c>
      <c r="B43" s="307" t="s">
        <v>264</v>
      </c>
      <c r="C43" s="308"/>
      <c r="D43" s="113">
        <v>3.2761745434267393</v>
      </c>
      <c r="E43" s="115">
        <v>235</v>
      </c>
      <c r="F43" s="114">
        <v>166</v>
      </c>
      <c r="G43" s="114">
        <v>168</v>
      </c>
      <c r="H43" s="114">
        <v>234</v>
      </c>
      <c r="I43" s="140">
        <v>414</v>
      </c>
      <c r="J43" s="115">
        <v>-179</v>
      </c>
      <c r="K43" s="116">
        <v>-43.236714975845409</v>
      </c>
    </row>
    <row r="44" spans="1:11" ht="14.1" customHeight="1" x14ac:dyDescent="0.2">
      <c r="A44" s="306">
        <v>53</v>
      </c>
      <c r="B44" s="307" t="s">
        <v>265</v>
      </c>
      <c r="C44" s="308"/>
      <c r="D44" s="113">
        <v>0.58552906733584276</v>
      </c>
      <c r="E44" s="115">
        <v>42</v>
      </c>
      <c r="F44" s="114">
        <v>49</v>
      </c>
      <c r="G44" s="114">
        <v>39</v>
      </c>
      <c r="H44" s="114">
        <v>102</v>
      </c>
      <c r="I44" s="140">
        <v>72</v>
      </c>
      <c r="J44" s="115">
        <v>-30</v>
      </c>
      <c r="K44" s="116">
        <v>-41.666666666666664</v>
      </c>
    </row>
    <row r="45" spans="1:11" ht="14.1" customHeight="1" x14ac:dyDescent="0.2">
      <c r="A45" s="306" t="s">
        <v>266</v>
      </c>
      <c r="B45" s="307" t="s">
        <v>267</v>
      </c>
      <c r="C45" s="308"/>
      <c r="D45" s="113">
        <v>0.55764673079604066</v>
      </c>
      <c r="E45" s="115">
        <v>40</v>
      </c>
      <c r="F45" s="114">
        <v>45</v>
      </c>
      <c r="G45" s="114">
        <v>38</v>
      </c>
      <c r="H45" s="114">
        <v>101</v>
      </c>
      <c r="I45" s="140">
        <v>68</v>
      </c>
      <c r="J45" s="115">
        <v>-28</v>
      </c>
      <c r="K45" s="116">
        <v>-41.176470588235297</v>
      </c>
    </row>
    <row r="46" spans="1:11" ht="14.1" customHeight="1" x14ac:dyDescent="0.2">
      <c r="A46" s="306">
        <v>54</v>
      </c>
      <c r="B46" s="307" t="s">
        <v>268</v>
      </c>
      <c r="C46" s="308"/>
      <c r="D46" s="113">
        <v>8.0161717551930849</v>
      </c>
      <c r="E46" s="115">
        <v>575</v>
      </c>
      <c r="F46" s="114">
        <v>308</v>
      </c>
      <c r="G46" s="114">
        <v>382</v>
      </c>
      <c r="H46" s="114">
        <v>676</v>
      </c>
      <c r="I46" s="140">
        <v>491</v>
      </c>
      <c r="J46" s="115">
        <v>84</v>
      </c>
      <c r="K46" s="116">
        <v>17.107942973523421</v>
      </c>
    </row>
    <row r="47" spans="1:11" ht="14.1" customHeight="1" x14ac:dyDescent="0.2">
      <c r="A47" s="306">
        <v>61</v>
      </c>
      <c r="B47" s="307" t="s">
        <v>269</v>
      </c>
      <c r="C47" s="308"/>
      <c r="D47" s="113">
        <v>1.0874111250522793</v>
      </c>
      <c r="E47" s="115">
        <v>78</v>
      </c>
      <c r="F47" s="114">
        <v>42</v>
      </c>
      <c r="G47" s="114">
        <v>93</v>
      </c>
      <c r="H47" s="114">
        <v>74</v>
      </c>
      <c r="I47" s="140">
        <v>101</v>
      </c>
      <c r="J47" s="115">
        <v>-23</v>
      </c>
      <c r="K47" s="116">
        <v>-22.772277227722771</v>
      </c>
    </row>
    <row r="48" spans="1:11" ht="14.1" customHeight="1" x14ac:dyDescent="0.2">
      <c r="A48" s="306">
        <v>62</v>
      </c>
      <c r="B48" s="307" t="s">
        <v>270</v>
      </c>
      <c r="C48" s="308"/>
      <c r="D48" s="113">
        <v>8.6574654956085322</v>
      </c>
      <c r="E48" s="115">
        <v>621</v>
      </c>
      <c r="F48" s="114">
        <v>397</v>
      </c>
      <c r="G48" s="114">
        <v>592</v>
      </c>
      <c r="H48" s="114">
        <v>1052</v>
      </c>
      <c r="I48" s="140">
        <v>556</v>
      </c>
      <c r="J48" s="115">
        <v>65</v>
      </c>
      <c r="K48" s="116">
        <v>11.690647482014388</v>
      </c>
    </row>
    <row r="49" spans="1:11" ht="14.1" customHeight="1" x14ac:dyDescent="0.2">
      <c r="A49" s="306">
        <v>63</v>
      </c>
      <c r="B49" s="307" t="s">
        <v>271</v>
      </c>
      <c r="C49" s="308"/>
      <c r="D49" s="113">
        <v>14.345462149728148</v>
      </c>
      <c r="E49" s="115">
        <v>1029</v>
      </c>
      <c r="F49" s="114">
        <v>648</v>
      </c>
      <c r="G49" s="114">
        <v>1008</v>
      </c>
      <c r="H49" s="114">
        <v>1997</v>
      </c>
      <c r="I49" s="140">
        <v>1156</v>
      </c>
      <c r="J49" s="115">
        <v>-127</v>
      </c>
      <c r="K49" s="116">
        <v>-10.986159169550174</v>
      </c>
    </row>
    <row r="50" spans="1:11" ht="14.1" customHeight="1" x14ac:dyDescent="0.2">
      <c r="A50" s="306" t="s">
        <v>272</v>
      </c>
      <c r="B50" s="307" t="s">
        <v>273</v>
      </c>
      <c r="C50" s="308"/>
      <c r="D50" s="113">
        <v>4.4751150146382264</v>
      </c>
      <c r="E50" s="115">
        <v>321</v>
      </c>
      <c r="F50" s="114">
        <v>187</v>
      </c>
      <c r="G50" s="114">
        <v>296</v>
      </c>
      <c r="H50" s="114">
        <v>497</v>
      </c>
      <c r="I50" s="140">
        <v>434</v>
      </c>
      <c r="J50" s="115">
        <v>-113</v>
      </c>
      <c r="K50" s="116">
        <v>-26.036866359447004</v>
      </c>
    </row>
    <row r="51" spans="1:11" ht="14.1" customHeight="1" x14ac:dyDescent="0.2">
      <c r="A51" s="306" t="s">
        <v>274</v>
      </c>
      <c r="B51" s="307" t="s">
        <v>275</v>
      </c>
      <c r="C51" s="308"/>
      <c r="D51" s="113">
        <v>9.3963474139132863</v>
      </c>
      <c r="E51" s="115">
        <v>674</v>
      </c>
      <c r="F51" s="114">
        <v>439</v>
      </c>
      <c r="G51" s="114">
        <v>645</v>
      </c>
      <c r="H51" s="114">
        <v>1429</v>
      </c>
      <c r="I51" s="140">
        <v>683</v>
      </c>
      <c r="J51" s="115">
        <v>-9</v>
      </c>
      <c r="K51" s="116">
        <v>-1.3177159590043923</v>
      </c>
    </row>
    <row r="52" spans="1:11" ht="14.1" customHeight="1" x14ac:dyDescent="0.2">
      <c r="A52" s="306">
        <v>71</v>
      </c>
      <c r="B52" s="307" t="s">
        <v>276</v>
      </c>
      <c r="C52" s="308"/>
      <c r="D52" s="113">
        <v>6.5523490868534786</v>
      </c>
      <c r="E52" s="115">
        <v>470</v>
      </c>
      <c r="F52" s="114">
        <v>326</v>
      </c>
      <c r="G52" s="114">
        <v>424</v>
      </c>
      <c r="H52" s="114">
        <v>466</v>
      </c>
      <c r="I52" s="140">
        <v>442</v>
      </c>
      <c r="J52" s="115">
        <v>28</v>
      </c>
      <c r="K52" s="116">
        <v>6.3348416289592757</v>
      </c>
    </row>
    <row r="53" spans="1:11" ht="14.1" customHeight="1" x14ac:dyDescent="0.2">
      <c r="A53" s="306" t="s">
        <v>277</v>
      </c>
      <c r="B53" s="307" t="s">
        <v>278</v>
      </c>
      <c r="C53" s="308"/>
      <c r="D53" s="113">
        <v>2.1887634183744598</v>
      </c>
      <c r="E53" s="115">
        <v>157</v>
      </c>
      <c r="F53" s="114">
        <v>105</v>
      </c>
      <c r="G53" s="114">
        <v>134</v>
      </c>
      <c r="H53" s="114">
        <v>194</v>
      </c>
      <c r="I53" s="140">
        <v>167</v>
      </c>
      <c r="J53" s="115">
        <v>-10</v>
      </c>
      <c r="K53" s="116">
        <v>-5.9880239520958085</v>
      </c>
    </row>
    <row r="54" spans="1:11" ht="14.1" customHeight="1" x14ac:dyDescent="0.2">
      <c r="A54" s="306" t="s">
        <v>279</v>
      </c>
      <c r="B54" s="307" t="s">
        <v>280</v>
      </c>
      <c r="C54" s="308"/>
      <c r="D54" s="113">
        <v>3.8895859473023839</v>
      </c>
      <c r="E54" s="115">
        <v>279</v>
      </c>
      <c r="F54" s="114">
        <v>205</v>
      </c>
      <c r="G54" s="114">
        <v>243</v>
      </c>
      <c r="H54" s="114">
        <v>246</v>
      </c>
      <c r="I54" s="140">
        <v>231</v>
      </c>
      <c r="J54" s="115">
        <v>48</v>
      </c>
      <c r="K54" s="116">
        <v>20.779220779220779</v>
      </c>
    </row>
    <row r="55" spans="1:11" ht="14.1" customHeight="1" x14ac:dyDescent="0.2">
      <c r="A55" s="306">
        <v>72</v>
      </c>
      <c r="B55" s="307" t="s">
        <v>281</v>
      </c>
      <c r="C55" s="308"/>
      <c r="D55" s="113">
        <v>0.93405827408336817</v>
      </c>
      <c r="E55" s="115">
        <v>67</v>
      </c>
      <c r="F55" s="114">
        <v>52</v>
      </c>
      <c r="G55" s="114">
        <v>97</v>
      </c>
      <c r="H55" s="114">
        <v>61</v>
      </c>
      <c r="I55" s="140">
        <v>95</v>
      </c>
      <c r="J55" s="115">
        <v>-28</v>
      </c>
      <c r="K55" s="116">
        <v>-29.473684210526315</v>
      </c>
    </row>
    <row r="56" spans="1:11" ht="14.1" customHeight="1" x14ac:dyDescent="0.2">
      <c r="A56" s="306" t="s">
        <v>282</v>
      </c>
      <c r="B56" s="307" t="s">
        <v>283</v>
      </c>
      <c r="C56" s="308"/>
      <c r="D56" s="113">
        <v>0.2230586923184163</v>
      </c>
      <c r="E56" s="115">
        <v>16</v>
      </c>
      <c r="F56" s="114">
        <v>9</v>
      </c>
      <c r="G56" s="114">
        <v>22</v>
      </c>
      <c r="H56" s="114">
        <v>17</v>
      </c>
      <c r="I56" s="140">
        <v>19</v>
      </c>
      <c r="J56" s="115">
        <v>-3</v>
      </c>
      <c r="K56" s="116">
        <v>-15.789473684210526</v>
      </c>
    </row>
    <row r="57" spans="1:11" ht="14.1" customHeight="1" x14ac:dyDescent="0.2">
      <c r="A57" s="306" t="s">
        <v>284</v>
      </c>
      <c r="B57" s="307" t="s">
        <v>285</v>
      </c>
      <c r="C57" s="308"/>
      <c r="D57" s="113">
        <v>0.54370556252613966</v>
      </c>
      <c r="E57" s="115">
        <v>39</v>
      </c>
      <c r="F57" s="114">
        <v>28</v>
      </c>
      <c r="G57" s="114">
        <v>47</v>
      </c>
      <c r="H57" s="114">
        <v>31</v>
      </c>
      <c r="I57" s="140">
        <v>47</v>
      </c>
      <c r="J57" s="115">
        <v>-8</v>
      </c>
      <c r="K57" s="116">
        <v>-17.021276595744681</v>
      </c>
    </row>
    <row r="58" spans="1:11" ht="14.1" customHeight="1" x14ac:dyDescent="0.2">
      <c r="A58" s="306">
        <v>73</v>
      </c>
      <c r="B58" s="307" t="s">
        <v>286</v>
      </c>
      <c r="C58" s="308"/>
      <c r="D58" s="113">
        <v>1.1989404712114875</v>
      </c>
      <c r="E58" s="115">
        <v>86</v>
      </c>
      <c r="F58" s="114">
        <v>45</v>
      </c>
      <c r="G58" s="114">
        <v>195</v>
      </c>
      <c r="H58" s="114">
        <v>68</v>
      </c>
      <c r="I58" s="140">
        <v>117</v>
      </c>
      <c r="J58" s="115">
        <v>-31</v>
      </c>
      <c r="K58" s="116">
        <v>-26.495726495726494</v>
      </c>
    </row>
    <row r="59" spans="1:11" ht="14.1" customHeight="1" x14ac:dyDescent="0.2">
      <c r="A59" s="306" t="s">
        <v>287</v>
      </c>
      <c r="B59" s="307" t="s">
        <v>288</v>
      </c>
      <c r="C59" s="308"/>
      <c r="D59" s="113">
        <v>1.0316464519726753</v>
      </c>
      <c r="E59" s="115">
        <v>74</v>
      </c>
      <c r="F59" s="114">
        <v>38</v>
      </c>
      <c r="G59" s="114">
        <v>164</v>
      </c>
      <c r="H59" s="114">
        <v>58</v>
      </c>
      <c r="I59" s="140">
        <v>105</v>
      </c>
      <c r="J59" s="115">
        <v>-31</v>
      </c>
      <c r="K59" s="116">
        <v>-29.523809523809526</v>
      </c>
    </row>
    <row r="60" spans="1:11" ht="14.1" customHeight="1" x14ac:dyDescent="0.2">
      <c r="A60" s="306">
        <v>81</v>
      </c>
      <c r="B60" s="307" t="s">
        <v>289</v>
      </c>
      <c r="C60" s="308"/>
      <c r="D60" s="113">
        <v>7.6537013801756588</v>
      </c>
      <c r="E60" s="115">
        <v>549</v>
      </c>
      <c r="F60" s="114">
        <v>344</v>
      </c>
      <c r="G60" s="114">
        <v>549</v>
      </c>
      <c r="H60" s="114">
        <v>359</v>
      </c>
      <c r="I60" s="140">
        <v>406</v>
      </c>
      <c r="J60" s="115">
        <v>143</v>
      </c>
      <c r="K60" s="116">
        <v>35.221674876847288</v>
      </c>
    </row>
    <row r="61" spans="1:11" ht="14.1" customHeight="1" x14ac:dyDescent="0.2">
      <c r="A61" s="306" t="s">
        <v>290</v>
      </c>
      <c r="B61" s="307" t="s">
        <v>291</v>
      </c>
      <c r="C61" s="308"/>
      <c r="D61" s="113">
        <v>1.4498815000697058</v>
      </c>
      <c r="E61" s="115">
        <v>104</v>
      </c>
      <c r="F61" s="114">
        <v>55</v>
      </c>
      <c r="G61" s="114">
        <v>132</v>
      </c>
      <c r="H61" s="114">
        <v>59</v>
      </c>
      <c r="I61" s="140">
        <v>79</v>
      </c>
      <c r="J61" s="115">
        <v>25</v>
      </c>
      <c r="K61" s="116">
        <v>31.645569620253166</v>
      </c>
    </row>
    <row r="62" spans="1:11" ht="14.1" customHeight="1" x14ac:dyDescent="0.2">
      <c r="A62" s="306" t="s">
        <v>292</v>
      </c>
      <c r="B62" s="307" t="s">
        <v>293</v>
      </c>
      <c r="C62" s="308"/>
      <c r="D62" s="113">
        <v>3.234351038617036</v>
      </c>
      <c r="E62" s="115">
        <v>232</v>
      </c>
      <c r="F62" s="114">
        <v>155</v>
      </c>
      <c r="G62" s="114">
        <v>291</v>
      </c>
      <c r="H62" s="114">
        <v>169</v>
      </c>
      <c r="I62" s="140">
        <v>152</v>
      </c>
      <c r="J62" s="115">
        <v>80</v>
      </c>
      <c r="K62" s="116">
        <v>52.631578947368418</v>
      </c>
    </row>
    <row r="63" spans="1:11" ht="14.1" customHeight="1" x14ac:dyDescent="0.2">
      <c r="A63" s="306"/>
      <c r="B63" s="307" t="s">
        <v>294</v>
      </c>
      <c r="C63" s="308"/>
      <c r="D63" s="113">
        <v>2.9555276732190157</v>
      </c>
      <c r="E63" s="115">
        <v>212</v>
      </c>
      <c r="F63" s="114">
        <v>144</v>
      </c>
      <c r="G63" s="114">
        <v>254</v>
      </c>
      <c r="H63" s="114">
        <v>159</v>
      </c>
      <c r="I63" s="140">
        <v>140</v>
      </c>
      <c r="J63" s="115">
        <v>72</v>
      </c>
      <c r="K63" s="116">
        <v>51.428571428571431</v>
      </c>
    </row>
    <row r="64" spans="1:11" ht="14.1" customHeight="1" x14ac:dyDescent="0.2">
      <c r="A64" s="306" t="s">
        <v>295</v>
      </c>
      <c r="B64" s="307" t="s">
        <v>296</v>
      </c>
      <c r="C64" s="308"/>
      <c r="D64" s="113">
        <v>1.0455876202425762</v>
      </c>
      <c r="E64" s="115">
        <v>75</v>
      </c>
      <c r="F64" s="114">
        <v>60</v>
      </c>
      <c r="G64" s="114">
        <v>40</v>
      </c>
      <c r="H64" s="114">
        <v>47</v>
      </c>
      <c r="I64" s="140">
        <v>49</v>
      </c>
      <c r="J64" s="115">
        <v>26</v>
      </c>
      <c r="K64" s="116">
        <v>53.061224489795919</v>
      </c>
    </row>
    <row r="65" spans="1:11" ht="14.1" customHeight="1" x14ac:dyDescent="0.2">
      <c r="A65" s="306" t="s">
        <v>297</v>
      </c>
      <c r="B65" s="307" t="s">
        <v>298</v>
      </c>
      <c r="C65" s="308"/>
      <c r="D65" s="113">
        <v>1.1431757981318835</v>
      </c>
      <c r="E65" s="115">
        <v>82</v>
      </c>
      <c r="F65" s="114">
        <v>36</v>
      </c>
      <c r="G65" s="114">
        <v>53</v>
      </c>
      <c r="H65" s="114">
        <v>39</v>
      </c>
      <c r="I65" s="140">
        <v>51</v>
      </c>
      <c r="J65" s="115">
        <v>31</v>
      </c>
      <c r="K65" s="116">
        <v>60.784313725490193</v>
      </c>
    </row>
    <row r="66" spans="1:11" ht="14.1" customHeight="1" x14ac:dyDescent="0.2">
      <c r="A66" s="306">
        <v>82</v>
      </c>
      <c r="B66" s="307" t="s">
        <v>299</v>
      </c>
      <c r="C66" s="308"/>
      <c r="D66" s="113">
        <v>2.6627631395510942</v>
      </c>
      <c r="E66" s="115">
        <v>191</v>
      </c>
      <c r="F66" s="114">
        <v>148</v>
      </c>
      <c r="G66" s="114">
        <v>283</v>
      </c>
      <c r="H66" s="114">
        <v>195</v>
      </c>
      <c r="I66" s="140">
        <v>278</v>
      </c>
      <c r="J66" s="115">
        <v>-87</v>
      </c>
      <c r="K66" s="116">
        <v>-31.294964028776977</v>
      </c>
    </row>
    <row r="67" spans="1:11" ht="14.1" customHeight="1" x14ac:dyDescent="0.2">
      <c r="A67" s="306" t="s">
        <v>300</v>
      </c>
      <c r="B67" s="307" t="s">
        <v>301</v>
      </c>
      <c r="C67" s="308"/>
      <c r="D67" s="113">
        <v>1.8820577164366374</v>
      </c>
      <c r="E67" s="115">
        <v>135</v>
      </c>
      <c r="F67" s="114">
        <v>110</v>
      </c>
      <c r="G67" s="114">
        <v>197</v>
      </c>
      <c r="H67" s="114">
        <v>132</v>
      </c>
      <c r="I67" s="140">
        <v>177</v>
      </c>
      <c r="J67" s="115">
        <v>-42</v>
      </c>
      <c r="K67" s="116">
        <v>-23.728813559322035</v>
      </c>
    </row>
    <row r="68" spans="1:11" ht="14.1" customHeight="1" x14ac:dyDescent="0.2">
      <c r="A68" s="306" t="s">
        <v>302</v>
      </c>
      <c r="B68" s="307" t="s">
        <v>303</v>
      </c>
      <c r="C68" s="308"/>
      <c r="D68" s="113">
        <v>0.44611738463683259</v>
      </c>
      <c r="E68" s="115">
        <v>32</v>
      </c>
      <c r="F68" s="114">
        <v>24</v>
      </c>
      <c r="G68" s="114">
        <v>49</v>
      </c>
      <c r="H68" s="114">
        <v>36</v>
      </c>
      <c r="I68" s="140">
        <v>83</v>
      </c>
      <c r="J68" s="115">
        <v>-51</v>
      </c>
      <c r="K68" s="116">
        <v>-61.445783132530117</v>
      </c>
    </row>
    <row r="69" spans="1:11" ht="14.1" customHeight="1" x14ac:dyDescent="0.2">
      <c r="A69" s="306">
        <v>83</v>
      </c>
      <c r="B69" s="307" t="s">
        <v>304</v>
      </c>
      <c r="C69" s="308"/>
      <c r="D69" s="113">
        <v>3.7362330963334727</v>
      </c>
      <c r="E69" s="115">
        <v>268</v>
      </c>
      <c r="F69" s="114">
        <v>184</v>
      </c>
      <c r="G69" s="114">
        <v>534</v>
      </c>
      <c r="H69" s="114">
        <v>231</v>
      </c>
      <c r="I69" s="140">
        <v>273</v>
      </c>
      <c r="J69" s="115">
        <v>-5</v>
      </c>
      <c r="K69" s="116">
        <v>-1.8315018315018314</v>
      </c>
    </row>
    <row r="70" spans="1:11" ht="14.1" customHeight="1" x14ac:dyDescent="0.2">
      <c r="A70" s="306" t="s">
        <v>305</v>
      </c>
      <c r="B70" s="307" t="s">
        <v>306</v>
      </c>
      <c r="C70" s="308"/>
      <c r="D70" s="113">
        <v>2.9834100097588179</v>
      </c>
      <c r="E70" s="115">
        <v>214</v>
      </c>
      <c r="F70" s="114">
        <v>153</v>
      </c>
      <c r="G70" s="114">
        <v>485</v>
      </c>
      <c r="H70" s="114">
        <v>176</v>
      </c>
      <c r="I70" s="140">
        <v>211</v>
      </c>
      <c r="J70" s="115">
        <v>3</v>
      </c>
      <c r="K70" s="116">
        <v>1.4218009478672986</v>
      </c>
    </row>
    <row r="71" spans="1:11" ht="14.1" customHeight="1" x14ac:dyDescent="0.2">
      <c r="A71" s="306"/>
      <c r="B71" s="307" t="s">
        <v>307</v>
      </c>
      <c r="C71" s="308"/>
      <c r="D71" s="113">
        <v>1.2407639760211906</v>
      </c>
      <c r="E71" s="115">
        <v>89</v>
      </c>
      <c r="F71" s="114">
        <v>74</v>
      </c>
      <c r="G71" s="114">
        <v>196</v>
      </c>
      <c r="H71" s="114">
        <v>94</v>
      </c>
      <c r="I71" s="140">
        <v>103</v>
      </c>
      <c r="J71" s="115">
        <v>-14</v>
      </c>
      <c r="K71" s="116">
        <v>-13.592233009708737</v>
      </c>
    </row>
    <row r="72" spans="1:11" ht="14.1" customHeight="1" x14ac:dyDescent="0.2">
      <c r="A72" s="306">
        <v>84</v>
      </c>
      <c r="B72" s="307" t="s">
        <v>308</v>
      </c>
      <c r="C72" s="308"/>
      <c r="D72" s="113">
        <v>1.3522933221803988</v>
      </c>
      <c r="E72" s="115">
        <v>97</v>
      </c>
      <c r="F72" s="114">
        <v>64</v>
      </c>
      <c r="G72" s="114">
        <v>180</v>
      </c>
      <c r="H72" s="114">
        <v>74</v>
      </c>
      <c r="I72" s="140">
        <v>94</v>
      </c>
      <c r="J72" s="115">
        <v>3</v>
      </c>
      <c r="K72" s="116">
        <v>3.1914893617021276</v>
      </c>
    </row>
    <row r="73" spans="1:11" ht="14.1" customHeight="1" x14ac:dyDescent="0.2">
      <c r="A73" s="306" t="s">
        <v>309</v>
      </c>
      <c r="B73" s="307" t="s">
        <v>310</v>
      </c>
      <c r="C73" s="308"/>
      <c r="D73" s="113">
        <v>0.86435243273386309</v>
      </c>
      <c r="E73" s="115">
        <v>62</v>
      </c>
      <c r="F73" s="114">
        <v>38</v>
      </c>
      <c r="G73" s="114">
        <v>99</v>
      </c>
      <c r="H73" s="114">
        <v>16</v>
      </c>
      <c r="I73" s="140">
        <v>53</v>
      </c>
      <c r="J73" s="115">
        <v>9</v>
      </c>
      <c r="K73" s="116">
        <v>16.981132075471699</v>
      </c>
    </row>
    <row r="74" spans="1:11" ht="14.1" customHeight="1" x14ac:dyDescent="0.2">
      <c r="A74" s="306" t="s">
        <v>311</v>
      </c>
      <c r="B74" s="307" t="s">
        <v>312</v>
      </c>
      <c r="C74" s="308"/>
      <c r="D74" s="113">
        <v>6.9705841349505082E-2</v>
      </c>
      <c r="E74" s="115">
        <v>5</v>
      </c>
      <c r="F74" s="114">
        <v>13</v>
      </c>
      <c r="G74" s="114">
        <v>31</v>
      </c>
      <c r="H74" s="114">
        <v>4</v>
      </c>
      <c r="I74" s="140">
        <v>6</v>
      </c>
      <c r="J74" s="115">
        <v>-1</v>
      </c>
      <c r="K74" s="116">
        <v>-16.666666666666668</v>
      </c>
    </row>
    <row r="75" spans="1:11" ht="14.1" customHeight="1" x14ac:dyDescent="0.2">
      <c r="A75" s="306" t="s">
        <v>313</v>
      </c>
      <c r="B75" s="307" t="s">
        <v>314</v>
      </c>
      <c r="C75" s="308"/>
      <c r="D75" s="113">
        <v>0</v>
      </c>
      <c r="E75" s="115">
        <v>0</v>
      </c>
      <c r="F75" s="114">
        <v>0</v>
      </c>
      <c r="G75" s="114">
        <v>3</v>
      </c>
      <c r="H75" s="114">
        <v>0</v>
      </c>
      <c r="I75" s="140">
        <v>3</v>
      </c>
      <c r="J75" s="115">
        <v>-3</v>
      </c>
      <c r="K75" s="116">
        <v>-100</v>
      </c>
    </row>
    <row r="76" spans="1:11" ht="14.1" customHeight="1" x14ac:dyDescent="0.2">
      <c r="A76" s="306">
        <v>91</v>
      </c>
      <c r="B76" s="307" t="s">
        <v>315</v>
      </c>
      <c r="C76" s="308"/>
      <c r="D76" s="113">
        <v>0.15335285096891119</v>
      </c>
      <c r="E76" s="115">
        <v>11</v>
      </c>
      <c r="F76" s="114">
        <v>6</v>
      </c>
      <c r="G76" s="114">
        <v>11</v>
      </c>
      <c r="H76" s="114">
        <v>6</v>
      </c>
      <c r="I76" s="140">
        <v>8</v>
      </c>
      <c r="J76" s="115">
        <v>3</v>
      </c>
      <c r="K76" s="116">
        <v>37.5</v>
      </c>
    </row>
    <row r="77" spans="1:11" ht="14.1" customHeight="1" x14ac:dyDescent="0.2">
      <c r="A77" s="306">
        <v>92</v>
      </c>
      <c r="B77" s="307" t="s">
        <v>316</v>
      </c>
      <c r="C77" s="308"/>
      <c r="D77" s="113">
        <v>1.8959988847065383</v>
      </c>
      <c r="E77" s="115">
        <v>136</v>
      </c>
      <c r="F77" s="114">
        <v>135</v>
      </c>
      <c r="G77" s="114">
        <v>123</v>
      </c>
      <c r="H77" s="114">
        <v>116</v>
      </c>
      <c r="I77" s="140">
        <v>158</v>
      </c>
      <c r="J77" s="115">
        <v>-22</v>
      </c>
      <c r="K77" s="116">
        <v>-13.924050632911392</v>
      </c>
    </row>
    <row r="78" spans="1:11" ht="14.1" customHeight="1" x14ac:dyDescent="0.2">
      <c r="A78" s="306">
        <v>93</v>
      </c>
      <c r="B78" s="307" t="s">
        <v>317</v>
      </c>
      <c r="C78" s="308"/>
      <c r="D78" s="113">
        <v>5.5764673079604074E-2</v>
      </c>
      <c r="E78" s="115">
        <v>4</v>
      </c>
      <c r="F78" s="114">
        <v>5</v>
      </c>
      <c r="G78" s="114">
        <v>9</v>
      </c>
      <c r="H78" s="114" t="s">
        <v>513</v>
      </c>
      <c r="I78" s="140">
        <v>6</v>
      </c>
      <c r="J78" s="115">
        <v>-2</v>
      </c>
      <c r="K78" s="116">
        <v>-33.333333333333336</v>
      </c>
    </row>
    <row r="79" spans="1:11" ht="14.1" customHeight="1" x14ac:dyDescent="0.2">
      <c r="A79" s="306">
        <v>94</v>
      </c>
      <c r="B79" s="307" t="s">
        <v>318</v>
      </c>
      <c r="C79" s="308"/>
      <c r="D79" s="113">
        <v>0.50188205771643668</v>
      </c>
      <c r="E79" s="115">
        <v>36</v>
      </c>
      <c r="F79" s="114">
        <v>38</v>
      </c>
      <c r="G79" s="114">
        <v>40</v>
      </c>
      <c r="H79" s="114">
        <v>67</v>
      </c>
      <c r="I79" s="140">
        <v>47</v>
      </c>
      <c r="J79" s="115">
        <v>-11</v>
      </c>
      <c r="K79" s="116">
        <v>-23.404255319148938</v>
      </c>
    </row>
    <row r="80" spans="1:11" ht="14.1" customHeight="1" x14ac:dyDescent="0.2">
      <c r="A80" s="306" t="s">
        <v>319</v>
      </c>
      <c r="B80" s="307" t="s">
        <v>320</v>
      </c>
      <c r="C80" s="308"/>
      <c r="D80" s="113">
        <v>0</v>
      </c>
      <c r="E80" s="115">
        <v>0</v>
      </c>
      <c r="F80" s="114">
        <v>4</v>
      </c>
      <c r="G80" s="114">
        <v>0</v>
      </c>
      <c r="H80" s="114" t="s">
        <v>513</v>
      </c>
      <c r="I80" s="140">
        <v>0</v>
      </c>
      <c r="J80" s="115">
        <v>0</v>
      </c>
      <c r="K80" s="116">
        <v>0</v>
      </c>
    </row>
    <row r="81" spans="1:11" ht="14.1" customHeight="1" x14ac:dyDescent="0.2">
      <c r="A81" s="310" t="s">
        <v>321</v>
      </c>
      <c r="B81" s="311" t="s">
        <v>333</v>
      </c>
      <c r="C81" s="312"/>
      <c r="D81" s="125">
        <v>5.5764673079604074E-2</v>
      </c>
      <c r="E81" s="143">
        <v>4</v>
      </c>
      <c r="F81" s="144">
        <v>7</v>
      </c>
      <c r="G81" s="144">
        <v>13</v>
      </c>
      <c r="H81" s="144">
        <v>5</v>
      </c>
      <c r="I81" s="145">
        <v>3</v>
      </c>
      <c r="J81" s="143">
        <v>1</v>
      </c>
      <c r="K81" s="146">
        <v>33.333333333333336</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4" t="s">
        <v>364</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151" t="s">
        <v>365</v>
      </c>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5">
    <mergeCell ref="A3:K3"/>
    <mergeCell ref="A4:K4"/>
    <mergeCell ref="A5:E5"/>
    <mergeCell ref="A7:C10"/>
    <mergeCell ref="D7:D10"/>
    <mergeCell ref="E7:I7"/>
    <mergeCell ref="J7:K8"/>
    <mergeCell ref="E8:E9"/>
    <mergeCell ref="F8:F9"/>
    <mergeCell ref="G8:G9"/>
    <mergeCell ref="H8:H9"/>
    <mergeCell ref="I8:I9"/>
    <mergeCell ref="A84:K84"/>
    <mergeCell ref="A85:K85"/>
    <mergeCell ref="A87:K87"/>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366</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56" t="s">
        <v>367</v>
      </c>
      <c r="E7" s="657"/>
      <c r="F7" s="657"/>
      <c r="G7" s="657"/>
      <c r="H7" s="658"/>
      <c r="I7" s="588" t="s">
        <v>359</v>
      </c>
      <c r="J7" s="589"/>
      <c r="K7" s="96"/>
      <c r="L7" s="96"/>
      <c r="M7" s="96"/>
      <c r="N7" s="96"/>
      <c r="O7" s="96"/>
    </row>
    <row r="8" spans="1:15" ht="21.75" customHeight="1" x14ac:dyDescent="0.2">
      <c r="A8" s="616"/>
      <c r="B8" s="617"/>
      <c r="C8" s="583"/>
      <c r="D8" s="566" t="s">
        <v>335</v>
      </c>
      <c r="E8" s="566" t="s">
        <v>337</v>
      </c>
      <c r="F8" s="566" t="s">
        <v>338</v>
      </c>
      <c r="G8" s="566" t="s">
        <v>339</v>
      </c>
      <c r="H8" s="566" t="s">
        <v>340</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7522</v>
      </c>
      <c r="E11" s="114">
        <v>8105</v>
      </c>
      <c r="F11" s="114">
        <v>6732</v>
      </c>
      <c r="G11" s="114">
        <v>5678</v>
      </c>
      <c r="H11" s="140">
        <v>7824</v>
      </c>
      <c r="I11" s="115">
        <v>-302</v>
      </c>
      <c r="J11" s="116">
        <v>-3.8599182004089978</v>
      </c>
    </row>
    <row r="12" spans="1:15" s="110" customFormat="1" ht="24.95" customHeight="1" x14ac:dyDescent="0.2">
      <c r="A12" s="193" t="s">
        <v>132</v>
      </c>
      <c r="B12" s="194" t="s">
        <v>133</v>
      </c>
      <c r="C12" s="113">
        <v>3.5628822121776125</v>
      </c>
      <c r="D12" s="115">
        <v>268</v>
      </c>
      <c r="E12" s="114">
        <v>436</v>
      </c>
      <c r="F12" s="114">
        <v>271</v>
      </c>
      <c r="G12" s="114">
        <v>209</v>
      </c>
      <c r="H12" s="140">
        <v>312</v>
      </c>
      <c r="I12" s="115">
        <v>-44</v>
      </c>
      <c r="J12" s="116">
        <v>-14.102564102564102</v>
      </c>
    </row>
    <row r="13" spans="1:15" s="110" customFormat="1" ht="24.95" customHeight="1" x14ac:dyDescent="0.2">
      <c r="A13" s="193" t="s">
        <v>134</v>
      </c>
      <c r="B13" s="199" t="s">
        <v>214</v>
      </c>
      <c r="C13" s="113">
        <v>0.59824514756713643</v>
      </c>
      <c r="D13" s="115">
        <v>45</v>
      </c>
      <c r="E13" s="114">
        <v>31</v>
      </c>
      <c r="F13" s="114">
        <v>52</v>
      </c>
      <c r="G13" s="114">
        <v>43</v>
      </c>
      <c r="H13" s="140">
        <v>210</v>
      </c>
      <c r="I13" s="115">
        <v>-165</v>
      </c>
      <c r="J13" s="116">
        <v>-78.571428571428569</v>
      </c>
    </row>
    <row r="14" spans="1:15" s="287" customFormat="1" ht="24.95" customHeight="1" x14ac:dyDescent="0.2">
      <c r="A14" s="193" t="s">
        <v>215</v>
      </c>
      <c r="B14" s="199" t="s">
        <v>137</v>
      </c>
      <c r="C14" s="113">
        <v>5.0917309226269607</v>
      </c>
      <c r="D14" s="115">
        <v>383</v>
      </c>
      <c r="E14" s="114">
        <v>309</v>
      </c>
      <c r="F14" s="114">
        <v>316</v>
      </c>
      <c r="G14" s="114">
        <v>289</v>
      </c>
      <c r="H14" s="140">
        <v>356</v>
      </c>
      <c r="I14" s="115">
        <v>27</v>
      </c>
      <c r="J14" s="116">
        <v>7.584269662921348</v>
      </c>
      <c r="K14" s="110"/>
      <c r="L14" s="110"/>
      <c r="M14" s="110"/>
      <c r="N14" s="110"/>
      <c r="O14" s="110"/>
    </row>
    <row r="15" spans="1:15" s="110" customFormat="1" ht="24.95" customHeight="1" x14ac:dyDescent="0.2">
      <c r="A15" s="193" t="s">
        <v>216</v>
      </c>
      <c r="B15" s="199" t="s">
        <v>217</v>
      </c>
      <c r="C15" s="113">
        <v>2.2201542143047064</v>
      </c>
      <c r="D15" s="115">
        <v>167</v>
      </c>
      <c r="E15" s="114">
        <v>181</v>
      </c>
      <c r="F15" s="114">
        <v>166</v>
      </c>
      <c r="G15" s="114">
        <v>154</v>
      </c>
      <c r="H15" s="140">
        <v>229</v>
      </c>
      <c r="I15" s="115">
        <v>-62</v>
      </c>
      <c r="J15" s="116">
        <v>-27.074235807860262</v>
      </c>
    </row>
    <row r="16" spans="1:15" s="287" customFormat="1" ht="24.95" customHeight="1" x14ac:dyDescent="0.2">
      <c r="A16" s="193" t="s">
        <v>218</v>
      </c>
      <c r="B16" s="199" t="s">
        <v>141</v>
      </c>
      <c r="C16" s="113">
        <v>1.8479127891518212</v>
      </c>
      <c r="D16" s="115">
        <v>139</v>
      </c>
      <c r="E16" s="114">
        <v>98</v>
      </c>
      <c r="F16" s="114">
        <v>123</v>
      </c>
      <c r="G16" s="114">
        <v>97</v>
      </c>
      <c r="H16" s="140">
        <v>95</v>
      </c>
      <c r="I16" s="115">
        <v>44</v>
      </c>
      <c r="J16" s="116">
        <v>46.315789473684212</v>
      </c>
      <c r="K16" s="110"/>
      <c r="L16" s="110"/>
      <c r="M16" s="110"/>
      <c r="N16" s="110"/>
      <c r="O16" s="110"/>
    </row>
    <row r="17" spans="1:15" s="110" customFormat="1" ht="24.95" customHeight="1" x14ac:dyDescent="0.2">
      <c r="A17" s="193" t="s">
        <v>142</v>
      </c>
      <c r="B17" s="199" t="s">
        <v>220</v>
      </c>
      <c r="C17" s="113">
        <v>1.0236639191704333</v>
      </c>
      <c r="D17" s="115">
        <v>77</v>
      </c>
      <c r="E17" s="114">
        <v>30</v>
      </c>
      <c r="F17" s="114">
        <v>27</v>
      </c>
      <c r="G17" s="114">
        <v>38</v>
      </c>
      <c r="H17" s="140">
        <v>32</v>
      </c>
      <c r="I17" s="115">
        <v>45</v>
      </c>
      <c r="J17" s="116">
        <v>140.625</v>
      </c>
    </row>
    <row r="18" spans="1:15" s="287" customFormat="1" ht="24.95" customHeight="1" x14ac:dyDescent="0.2">
      <c r="A18" s="201" t="s">
        <v>144</v>
      </c>
      <c r="B18" s="202" t="s">
        <v>145</v>
      </c>
      <c r="C18" s="113">
        <v>8.0164849773996281</v>
      </c>
      <c r="D18" s="115">
        <v>603</v>
      </c>
      <c r="E18" s="114">
        <v>552</v>
      </c>
      <c r="F18" s="114">
        <v>454</v>
      </c>
      <c r="G18" s="114">
        <v>423</v>
      </c>
      <c r="H18" s="140">
        <v>608</v>
      </c>
      <c r="I18" s="115">
        <v>-5</v>
      </c>
      <c r="J18" s="116">
        <v>-0.82236842105263153</v>
      </c>
      <c r="K18" s="110"/>
      <c r="L18" s="110"/>
      <c r="M18" s="110"/>
      <c r="N18" s="110"/>
      <c r="O18" s="110"/>
    </row>
    <row r="19" spans="1:15" s="110" customFormat="1" ht="24.95" customHeight="1" x14ac:dyDescent="0.2">
      <c r="A19" s="193" t="s">
        <v>146</v>
      </c>
      <c r="B19" s="199" t="s">
        <v>147</v>
      </c>
      <c r="C19" s="113">
        <v>12.922095187450147</v>
      </c>
      <c r="D19" s="115">
        <v>972</v>
      </c>
      <c r="E19" s="114">
        <v>846</v>
      </c>
      <c r="F19" s="114">
        <v>869</v>
      </c>
      <c r="G19" s="114">
        <v>770</v>
      </c>
      <c r="H19" s="140">
        <v>846</v>
      </c>
      <c r="I19" s="115">
        <v>126</v>
      </c>
      <c r="J19" s="116">
        <v>14.893617021276595</v>
      </c>
    </row>
    <row r="20" spans="1:15" s="287" customFormat="1" ht="24.95" customHeight="1" x14ac:dyDescent="0.2">
      <c r="A20" s="193" t="s">
        <v>148</v>
      </c>
      <c r="B20" s="199" t="s">
        <v>149</v>
      </c>
      <c r="C20" s="113">
        <v>5.1449082690773729</v>
      </c>
      <c r="D20" s="115">
        <v>387</v>
      </c>
      <c r="E20" s="114">
        <v>345</v>
      </c>
      <c r="F20" s="114">
        <v>293</v>
      </c>
      <c r="G20" s="114">
        <v>306</v>
      </c>
      <c r="H20" s="140">
        <v>548</v>
      </c>
      <c r="I20" s="115">
        <v>-161</v>
      </c>
      <c r="J20" s="116">
        <v>-29.37956204379562</v>
      </c>
      <c r="K20" s="110"/>
      <c r="L20" s="110"/>
      <c r="M20" s="110"/>
      <c r="N20" s="110"/>
      <c r="O20" s="110"/>
    </row>
    <row r="21" spans="1:15" s="110" customFormat="1" ht="24.95" customHeight="1" x14ac:dyDescent="0.2">
      <c r="A21" s="201" t="s">
        <v>150</v>
      </c>
      <c r="B21" s="202" t="s">
        <v>151</v>
      </c>
      <c r="C21" s="113">
        <v>21.882478064344589</v>
      </c>
      <c r="D21" s="115">
        <v>1646</v>
      </c>
      <c r="E21" s="114">
        <v>2540</v>
      </c>
      <c r="F21" s="114">
        <v>1363</v>
      </c>
      <c r="G21" s="114">
        <v>979</v>
      </c>
      <c r="H21" s="140">
        <v>1810</v>
      </c>
      <c r="I21" s="115">
        <v>-164</v>
      </c>
      <c r="J21" s="116">
        <v>-9.0607734806629843</v>
      </c>
    </row>
    <row r="22" spans="1:15" s="110" customFormat="1" ht="24.95" customHeight="1" x14ac:dyDescent="0.2">
      <c r="A22" s="201" t="s">
        <v>152</v>
      </c>
      <c r="B22" s="199" t="s">
        <v>153</v>
      </c>
      <c r="C22" s="113">
        <v>0.49189045466631215</v>
      </c>
      <c r="D22" s="115">
        <v>37</v>
      </c>
      <c r="E22" s="114">
        <v>32</v>
      </c>
      <c r="F22" s="114">
        <v>31</v>
      </c>
      <c r="G22" s="114">
        <v>23</v>
      </c>
      <c r="H22" s="140">
        <v>36</v>
      </c>
      <c r="I22" s="115">
        <v>1</v>
      </c>
      <c r="J22" s="116">
        <v>2.7777777777777777</v>
      </c>
    </row>
    <row r="23" spans="1:15" s="110" customFormat="1" ht="24.95" customHeight="1" x14ac:dyDescent="0.2">
      <c r="A23" s="193" t="s">
        <v>154</v>
      </c>
      <c r="B23" s="199" t="s">
        <v>155</v>
      </c>
      <c r="C23" s="113">
        <v>0.58495081095453338</v>
      </c>
      <c r="D23" s="115">
        <v>44</v>
      </c>
      <c r="E23" s="114">
        <v>31</v>
      </c>
      <c r="F23" s="114">
        <v>29</v>
      </c>
      <c r="G23" s="114">
        <v>22</v>
      </c>
      <c r="H23" s="140">
        <v>54</v>
      </c>
      <c r="I23" s="115">
        <v>-10</v>
      </c>
      <c r="J23" s="116">
        <v>-18.518518518518519</v>
      </c>
    </row>
    <row r="24" spans="1:15" s="110" customFormat="1" ht="24.95" customHeight="1" x14ac:dyDescent="0.2">
      <c r="A24" s="193" t="s">
        <v>156</v>
      </c>
      <c r="B24" s="199" t="s">
        <v>221</v>
      </c>
      <c r="C24" s="113">
        <v>3.1507577771869184</v>
      </c>
      <c r="D24" s="115">
        <v>237</v>
      </c>
      <c r="E24" s="114">
        <v>281</v>
      </c>
      <c r="F24" s="114">
        <v>250</v>
      </c>
      <c r="G24" s="114">
        <v>191</v>
      </c>
      <c r="H24" s="140">
        <v>260</v>
      </c>
      <c r="I24" s="115">
        <v>-23</v>
      </c>
      <c r="J24" s="116">
        <v>-8.8461538461538467</v>
      </c>
    </row>
    <row r="25" spans="1:15" s="110" customFormat="1" ht="24.95" customHeight="1" x14ac:dyDescent="0.2">
      <c r="A25" s="193" t="s">
        <v>222</v>
      </c>
      <c r="B25" s="204" t="s">
        <v>159</v>
      </c>
      <c r="C25" s="113">
        <v>9.239563945759107</v>
      </c>
      <c r="D25" s="115">
        <v>695</v>
      </c>
      <c r="E25" s="114">
        <v>914</v>
      </c>
      <c r="F25" s="114">
        <v>679</v>
      </c>
      <c r="G25" s="114">
        <v>580</v>
      </c>
      <c r="H25" s="140">
        <v>553</v>
      </c>
      <c r="I25" s="115">
        <v>142</v>
      </c>
      <c r="J25" s="116">
        <v>25.678119349005424</v>
      </c>
    </row>
    <row r="26" spans="1:15" s="110" customFormat="1" ht="24.95" customHeight="1" x14ac:dyDescent="0.2">
      <c r="A26" s="201">
        <v>782.78300000000002</v>
      </c>
      <c r="B26" s="203" t="s">
        <v>160</v>
      </c>
      <c r="C26" s="113">
        <v>6.0888061685721881</v>
      </c>
      <c r="D26" s="115">
        <v>458</v>
      </c>
      <c r="E26" s="114">
        <v>436</v>
      </c>
      <c r="F26" s="114">
        <v>426</v>
      </c>
      <c r="G26" s="114">
        <v>511</v>
      </c>
      <c r="H26" s="140">
        <v>492</v>
      </c>
      <c r="I26" s="115">
        <v>-34</v>
      </c>
      <c r="J26" s="116">
        <v>-6.9105691056910565</v>
      </c>
    </row>
    <row r="27" spans="1:15" s="110" customFormat="1" ht="24.95" customHeight="1" x14ac:dyDescent="0.2">
      <c r="A27" s="193" t="s">
        <v>161</v>
      </c>
      <c r="B27" s="199" t="s">
        <v>162</v>
      </c>
      <c r="C27" s="113">
        <v>2.3663919170433396</v>
      </c>
      <c r="D27" s="115">
        <v>178</v>
      </c>
      <c r="E27" s="114">
        <v>131</v>
      </c>
      <c r="F27" s="114">
        <v>226</v>
      </c>
      <c r="G27" s="114">
        <v>114</v>
      </c>
      <c r="H27" s="140">
        <v>257</v>
      </c>
      <c r="I27" s="115">
        <v>-79</v>
      </c>
      <c r="J27" s="116">
        <v>-30.739299610894943</v>
      </c>
    </row>
    <row r="28" spans="1:15" s="110" customFormat="1" ht="24.95" customHeight="1" x14ac:dyDescent="0.2">
      <c r="A28" s="193" t="s">
        <v>163</v>
      </c>
      <c r="B28" s="199" t="s">
        <v>164</v>
      </c>
      <c r="C28" s="113">
        <v>2.2334485509173092</v>
      </c>
      <c r="D28" s="115">
        <v>168</v>
      </c>
      <c r="E28" s="114">
        <v>176</v>
      </c>
      <c r="F28" s="114">
        <v>260</v>
      </c>
      <c r="G28" s="114">
        <v>210</v>
      </c>
      <c r="H28" s="140">
        <v>172</v>
      </c>
      <c r="I28" s="115">
        <v>-4</v>
      </c>
      <c r="J28" s="116">
        <v>-2.3255813953488373</v>
      </c>
    </row>
    <row r="29" spans="1:15" s="110" customFormat="1" ht="24.95" customHeight="1" x14ac:dyDescent="0.2">
      <c r="A29" s="193">
        <v>86</v>
      </c>
      <c r="B29" s="199" t="s">
        <v>165</v>
      </c>
      <c r="C29" s="113">
        <v>6.9662323850039884</v>
      </c>
      <c r="D29" s="115">
        <v>524</v>
      </c>
      <c r="E29" s="114">
        <v>275</v>
      </c>
      <c r="F29" s="114">
        <v>384</v>
      </c>
      <c r="G29" s="114">
        <v>269</v>
      </c>
      <c r="H29" s="140">
        <v>380</v>
      </c>
      <c r="I29" s="115">
        <v>144</v>
      </c>
      <c r="J29" s="116">
        <v>37.89473684210526</v>
      </c>
    </row>
    <row r="30" spans="1:15" s="110" customFormat="1" ht="24.95" customHeight="1" x14ac:dyDescent="0.2">
      <c r="A30" s="193">
        <v>87.88</v>
      </c>
      <c r="B30" s="204" t="s">
        <v>166</v>
      </c>
      <c r="C30" s="113">
        <v>5.6899760701940973</v>
      </c>
      <c r="D30" s="115">
        <v>428</v>
      </c>
      <c r="E30" s="114">
        <v>351</v>
      </c>
      <c r="F30" s="114">
        <v>469</v>
      </c>
      <c r="G30" s="114">
        <v>475</v>
      </c>
      <c r="H30" s="140">
        <v>500</v>
      </c>
      <c r="I30" s="115">
        <v>-72</v>
      </c>
      <c r="J30" s="116">
        <v>-14.4</v>
      </c>
    </row>
    <row r="31" spans="1:15" s="110" customFormat="1" ht="24.95" customHeight="1" x14ac:dyDescent="0.2">
      <c r="A31" s="193" t="s">
        <v>167</v>
      </c>
      <c r="B31" s="199" t="s">
        <v>168</v>
      </c>
      <c r="C31" s="113">
        <v>5.969157139058761</v>
      </c>
      <c r="D31" s="115">
        <v>449</v>
      </c>
      <c r="E31" s="114">
        <v>418</v>
      </c>
      <c r="F31" s="114">
        <v>360</v>
      </c>
      <c r="G31" s="114">
        <v>264</v>
      </c>
      <c r="H31" s="140">
        <v>430</v>
      </c>
      <c r="I31" s="115">
        <v>19</v>
      </c>
      <c r="J31" s="116">
        <v>4.4186046511627906</v>
      </c>
    </row>
    <row r="32" spans="1:15" s="110" customFormat="1" ht="24.95" customHeight="1" x14ac:dyDescent="0.2">
      <c r="A32" s="193"/>
      <c r="B32" s="204" t="s">
        <v>169</v>
      </c>
      <c r="C32" s="113" t="s">
        <v>513</v>
      </c>
      <c r="D32" s="115" t="s">
        <v>513</v>
      </c>
      <c r="E32" s="114" t="s">
        <v>513</v>
      </c>
      <c r="F32" s="114" t="s">
        <v>513</v>
      </c>
      <c r="G32" s="114" t="s">
        <v>513</v>
      </c>
      <c r="H32" s="140" t="s">
        <v>513</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3.5628822121776125</v>
      </c>
      <c r="D34" s="115">
        <v>268</v>
      </c>
      <c r="E34" s="114">
        <v>436</v>
      </c>
      <c r="F34" s="114">
        <v>271</v>
      </c>
      <c r="G34" s="114">
        <v>209</v>
      </c>
      <c r="H34" s="140">
        <v>312</v>
      </c>
      <c r="I34" s="115">
        <v>-44</v>
      </c>
      <c r="J34" s="116">
        <v>-14.102564102564102</v>
      </c>
    </row>
    <row r="35" spans="1:10" s="110" customFormat="1" ht="24.95" customHeight="1" x14ac:dyDescent="0.2">
      <c r="A35" s="292" t="s">
        <v>171</v>
      </c>
      <c r="B35" s="293" t="s">
        <v>172</v>
      </c>
      <c r="C35" s="113">
        <v>13.706461047593725</v>
      </c>
      <c r="D35" s="115">
        <v>1031</v>
      </c>
      <c r="E35" s="114">
        <v>892</v>
      </c>
      <c r="F35" s="114">
        <v>822</v>
      </c>
      <c r="G35" s="114">
        <v>755</v>
      </c>
      <c r="H35" s="140">
        <v>1174</v>
      </c>
      <c r="I35" s="115">
        <v>-143</v>
      </c>
      <c r="J35" s="116">
        <v>-12.180579216354344</v>
      </c>
    </row>
    <row r="36" spans="1:10" s="110" customFormat="1" ht="24.95" customHeight="1" x14ac:dyDescent="0.2">
      <c r="A36" s="294" t="s">
        <v>173</v>
      </c>
      <c r="B36" s="295" t="s">
        <v>174</v>
      </c>
      <c r="C36" s="125">
        <v>82.730656740228667</v>
      </c>
      <c r="D36" s="143">
        <v>6223</v>
      </c>
      <c r="E36" s="144">
        <v>6776</v>
      </c>
      <c r="F36" s="144">
        <v>5639</v>
      </c>
      <c r="G36" s="144">
        <v>4714</v>
      </c>
      <c r="H36" s="145">
        <v>6338</v>
      </c>
      <c r="I36" s="143">
        <v>-115</v>
      </c>
      <c r="J36" s="146">
        <v>-1.8144525086778163</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44" t="s">
        <v>368</v>
      </c>
      <c r="B39" s="645"/>
      <c r="C39" s="645"/>
      <c r="D39" s="645"/>
      <c r="E39" s="645"/>
      <c r="F39" s="645"/>
      <c r="G39" s="645"/>
      <c r="H39" s="645"/>
      <c r="I39" s="645"/>
      <c r="J39" s="645"/>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7"/>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369</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335</v>
      </c>
      <c r="B5" s="573"/>
      <c r="C5" s="573"/>
      <c r="D5" s="573"/>
      <c r="E5" s="573"/>
      <c r="F5" s="252"/>
      <c r="G5" s="252"/>
      <c r="H5" s="252"/>
      <c r="I5" s="252"/>
      <c r="J5" s="252"/>
      <c r="K5" s="252"/>
    </row>
    <row r="6" spans="1:17" s="94" customFormat="1" ht="11.25" customHeight="1" x14ac:dyDescent="0.2">
      <c r="A6" s="227"/>
      <c r="B6" s="228"/>
      <c r="C6" s="228"/>
      <c r="D6" s="228"/>
      <c r="E6" s="228"/>
      <c r="F6" s="228"/>
      <c r="G6" s="228"/>
      <c r="H6" s="228"/>
      <c r="I6" s="228"/>
      <c r="J6" s="228"/>
    </row>
    <row r="7" spans="1:17" s="91" customFormat="1" ht="24.95" customHeight="1" x14ac:dyDescent="0.2">
      <c r="A7" s="588" t="s">
        <v>332</v>
      </c>
      <c r="B7" s="577"/>
      <c r="C7" s="577"/>
      <c r="D7" s="582" t="s">
        <v>94</v>
      </c>
      <c r="E7" s="647" t="s">
        <v>370</v>
      </c>
      <c r="F7" s="648"/>
      <c r="G7" s="648"/>
      <c r="H7" s="648"/>
      <c r="I7" s="649"/>
      <c r="J7" s="588" t="s">
        <v>359</v>
      </c>
      <c r="K7" s="589"/>
      <c r="L7" s="96"/>
      <c r="M7" s="96"/>
      <c r="N7" s="96"/>
      <c r="O7" s="96"/>
      <c r="Q7" s="408"/>
    </row>
    <row r="8" spans="1:17" ht="21.75" customHeight="1" x14ac:dyDescent="0.2">
      <c r="A8" s="578"/>
      <c r="B8" s="579"/>
      <c r="C8" s="579"/>
      <c r="D8" s="583"/>
      <c r="E8" s="566" t="s">
        <v>335</v>
      </c>
      <c r="F8" s="566" t="s">
        <v>337</v>
      </c>
      <c r="G8" s="566" t="s">
        <v>338</v>
      </c>
      <c r="H8" s="566" t="s">
        <v>339</v>
      </c>
      <c r="I8" s="566" t="s">
        <v>340</v>
      </c>
      <c r="J8" s="590"/>
      <c r="K8" s="591"/>
    </row>
    <row r="9" spans="1:17" ht="12" customHeight="1" x14ac:dyDescent="0.2">
      <c r="A9" s="578"/>
      <c r="B9" s="579"/>
      <c r="C9" s="579"/>
      <c r="D9" s="583"/>
      <c r="E9" s="567"/>
      <c r="F9" s="567"/>
      <c r="G9" s="567"/>
      <c r="H9" s="567"/>
      <c r="I9" s="567"/>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7522</v>
      </c>
      <c r="F11" s="264">
        <v>8105</v>
      </c>
      <c r="G11" s="264">
        <v>6732</v>
      </c>
      <c r="H11" s="264">
        <v>5678</v>
      </c>
      <c r="I11" s="265">
        <v>7824</v>
      </c>
      <c r="J11" s="263">
        <v>-302</v>
      </c>
      <c r="K11" s="266">
        <v>-3.8599182004089978</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20.566338739696889</v>
      </c>
      <c r="E13" s="115">
        <v>1547</v>
      </c>
      <c r="F13" s="114">
        <v>2201</v>
      </c>
      <c r="G13" s="114">
        <v>1683</v>
      </c>
      <c r="H13" s="114">
        <v>1511</v>
      </c>
      <c r="I13" s="140">
        <v>1620</v>
      </c>
      <c r="J13" s="115">
        <v>-73</v>
      </c>
      <c r="K13" s="116">
        <v>-4.5061728395061724</v>
      </c>
    </row>
    <row r="14" spans="1:17" ht="15.95" customHeight="1" x14ac:dyDescent="0.2">
      <c r="A14" s="306" t="s">
        <v>230</v>
      </c>
      <c r="B14" s="307"/>
      <c r="C14" s="308"/>
      <c r="D14" s="113">
        <v>65.713905876096788</v>
      </c>
      <c r="E14" s="115">
        <v>4943</v>
      </c>
      <c r="F14" s="114">
        <v>5063</v>
      </c>
      <c r="G14" s="114">
        <v>4139</v>
      </c>
      <c r="H14" s="114">
        <v>3462</v>
      </c>
      <c r="I14" s="140">
        <v>5136</v>
      </c>
      <c r="J14" s="115">
        <v>-193</v>
      </c>
      <c r="K14" s="116">
        <v>-3.7577881619937696</v>
      </c>
    </row>
    <row r="15" spans="1:17" ht="15.95" customHeight="1" x14ac:dyDescent="0.2">
      <c r="A15" s="306" t="s">
        <v>231</v>
      </c>
      <c r="B15" s="307"/>
      <c r="C15" s="308"/>
      <c r="D15" s="113">
        <v>6.8332890188779576</v>
      </c>
      <c r="E15" s="115">
        <v>514</v>
      </c>
      <c r="F15" s="114">
        <v>450</v>
      </c>
      <c r="G15" s="114">
        <v>455</v>
      </c>
      <c r="H15" s="114">
        <v>343</v>
      </c>
      <c r="I15" s="140">
        <v>594</v>
      </c>
      <c r="J15" s="115">
        <v>-80</v>
      </c>
      <c r="K15" s="116">
        <v>-13.468013468013469</v>
      </c>
    </row>
    <row r="16" spans="1:17" ht="15.95" customHeight="1" x14ac:dyDescent="0.2">
      <c r="A16" s="306" t="s">
        <v>232</v>
      </c>
      <c r="B16" s="307"/>
      <c r="C16" s="308"/>
      <c r="D16" s="113">
        <v>6.7934060090401491</v>
      </c>
      <c r="E16" s="115">
        <v>511</v>
      </c>
      <c r="F16" s="114">
        <v>386</v>
      </c>
      <c r="G16" s="114">
        <v>446</v>
      </c>
      <c r="H16" s="114">
        <v>357</v>
      </c>
      <c r="I16" s="140">
        <v>470</v>
      </c>
      <c r="J16" s="115">
        <v>41</v>
      </c>
      <c r="K16" s="116">
        <v>8.7234042553191493</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3.1108747673491091</v>
      </c>
      <c r="E18" s="115">
        <v>234</v>
      </c>
      <c r="F18" s="114">
        <v>351</v>
      </c>
      <c r="G18" s="114">
        <v>297</v>
      </c>
      <c r="H18" s="114">
        <v>207</v>
      </c>
      <c r="I18" s="140">
        <v>278</v>
      </c>
      <c r="J18" s="115">
        <v>-44</v>
      </c>
      <c r="K18" s="116">
        <v>-15.827338129496402</v>
      </c>
    </row>
    <row r="19" spans="1:11" ht="14.1" customHeight="1" x14ac:dyDescent="0.2">
      <c r="A19" s="306" t="s">
        <v>235</v>
      </c>
      <c r="B19" s="307" t="s">
        <v>236</v>
      </c>
      <c r="C19" s="308"/>
      <c r="D19" s="113">
        <v>1.7415580962509971</v>
      </c>
      <c r="E19" s="115">
        <v>131</v>
      </c>
      <c r="F19" s="114">
        <v>245</v>
      </c>
      <c r="G19" s="114">
        <v>161</v>
      </c>
      <c r="H19" s="114">
        <v>101</v>
      </c>
      <c r="I19" s="140">
        <v>137</v>
      </c>
      <c r="J19" s="115">
        <v>-6</v>
      </c>
      <c r="K19" s="116">
        <v>-4.3795620437956204</v>
      </c>
    </row>
    <row r="20" spans="1:11" ht="14.1" customHeight="1" x14ac:dyDescent="0.2">
      <c r="A20" s="306">
        <v>12</v>
      </c>
      <c r="B20" s="307" t="s">
        <v>237</v>
      </c>
      <c r="C20" s="308"/>
      <c r="D20" s="113">
        <v>1.5820260568997606</v>
      </c>
      <c r="E20" s="115">
        <v>119</v>
      </c>
      <c r="F20" s="114">
        <v>217</v>
      </c>
      <c r="G20" s="114">
        <v>81</v>
      </c>
      <c r="H20" s="114">
        <v>76</v>
      </c>
      <c r="I20" s="140">
        <v>117</v>
      </c>
      <c r="J20" s="115">
        <v>2</v>
      </c>
      <c r="K20" s="116">
        <v>1.7094017094017093</v>
      </c>
    </row>
    <row r="21" spans="1:11" ht="14.1" customHeight="1" x14ac:dyDescent="0.2">
      <c r="A21" s="306">
        <v>21</v>
      </c>
      <c r="B21" s="307" t="s">
        <v>238</v>
      </c>
      <c r="C21" s="308"/>
      <c r="D21" s="113">
        <v>0.29247540547726669</v>
      </c>
      <c r="E21" s="115">
        <v>22</v>
      </c>
      <c r="F21" s="114">
        <v>15</v>
      </c>
      <c r="G21" s="114">
        <v>7</v>
      </c>
      <c r="H21" s="114">
        <v>9</v>
      </c>
      <c r="I21" s="140">
        <v>21</v>
      </c>
      <c r="J21" s="115">
        <v>1</v>
      </c>
      <c r="K21" s="116">
        <v>4.7619047619047619</v>
      </c>
    </row>
    <row r="22" spans="1:11" ht="14.1" customHeight="1" x14ac:dyDescent="0.2">
      <c r="A22" s="306">
        <v>22</v>
      </c>
      <c r="B22" s="307" t="s">
        <v>239</v>
      </c>
      <c r="C22" s="308"/>
      <c r="D22" s="113">
        <v>0.90401488965700616</v>
      </c>
      <c r="E22" s="115">
        <v>68</v>
      </c>
      <c r="F22" s="114">
        <v>52</v>
      </c>
      <c r="G22" s="114">
        <v>69</v>
      </c>
      <c r="H22" s="114">
        <v>44</v>
      </c>
      <c r="I22" s="140">
        <v>62</v>
      </c>
      <c r="J22" s="115">
        <v>6</v>
      </c>
      <c r="K22" s="116">
        <v>9.67741935483871</v>
      </c>
    </row>
    <row r="23" spans="1:11" ht="14.1" customHeight="1" x14ac:dyDescent="0.2">
      <c r="A23" s="306">
        <v>23</v>
      </c>
      <c r="B23" s="307" t="s">
        <v>240</v>
      </c>
      <c r="C23" s="308"/>
      <c r="D23" s="113">
        <v>0.19941504918904546</v>
      </c>
      <c r="E23" s="115">
        <v>15</v>
      </c>
      <c r="F23" s="114">
        <v>9</v>
      </c>
      <c r="G23" s="114">
        <v>13</v>
      </c>
      <c r="H23" s="114">
        <v>10</v>
      </c>
      <c r="I23" s="140">
        <v>15</v>
      </c>
      <c r="J23" s="115">
        <v>0</v>
      </c>
      <c r="K23" s="116">
        <v>0</v>
      </c>
    </row>
    <row r="24" spans="1:11" ht="14.1" customHeight="1" x14ac:dyDescent="0.2">
      <c r="A24" s="306">
        <v>24</v>
      </c>
      <c r="B24" s="307" t="s">
        <v>241</v>
      </c>
      <c r="C24" s="308"/>
      <c r="D24" s="113">
        <v>2.4860409465567668</v>
      </c>
      <c r="E24" s="115">
        <v>187</v>
      </c>
      <c r="F24" s="114">
        <v>184</v>
      </c>
      <c r="G24" s="114">
        <v>170</v>
      </c>
      <c r="H24" s="114">
        <v>164</v>
      </c>
      <c r="I24" s="140">
        <v>165</v>
      </c>
      <c r="J24" s="115">
        <v>22</v>
      </c>
      <c r="K24" s="116">
        <v>13.333333333333334</v>
      </c>
    </row>
    <row r="25" spans="1:11" ht="14.1" customHeight="1" x14ac:dyDescent="0.2">
      <c r="A25" s="306">
        <v>25</v>
      </c>
      <c r="B25" s="307" t="s">
        <v>242</v>
      </c>
      <c r="C25" s="308"/>
      <c r="D25" s="113">
        <v>3.6426482318532307</v>
      </c>
      <c r="E25" s="115">
        <v>274</v>
      </c>
      <c r="F25" s="114">
        <v>222</v>
      </c>
      <c r="G25" s="114">
        <v>201</v>
      </c>
      <c r="H25" s="114">
        <v>152</v>
      </c>
      <c r="I25" s="140">
        <v>214</v>
      </c>
      <c r="J25" s="115">
        <v>60</v>
      </c>
      <c r="K25" s="116">
        <v>28.037383177570092</v>
      </c>
    </row>
    <row r="26" spans="1:11" ht="14.1" customHeight="1" x14ac:dyDescent="0.2">
      <c r="A26" s="306">
        <v>26</v>
      </c>
      <c r="B26" s="307" t="s">
        <v>243</v>
      </c>
      <c r="C26" s="308"/>
      <c r="D26" s="113">
        <v>1.7548524328636002</v>
      </c>
      <c r="E26" s="115">
        <v>132</v>
      </c>
      <c r="F26" s="114">
        <v>116</v>
      </c>
      <c r="G26" s="114">
        <v>80</v>
      </c>
      <c r="H26" s="114">
        <v>96</v>
      </c>
      <c r="I26" s="140">
        <v>122</v>
      </c>
      <c r="J26" s="115">
        <v>10</v>
      </c>
      <c r="K26" s="116">
        <v>8.1967213114754092</v>
      </c>
    </row>
    <row r="27" spans="1:11" ht="14.1" customHeight="1" x14ac:dyDescent="0.2">
      <c r="A27" s="306">
        <v>27</v>
      </c>
      <c r="B27" s="307" t="s">
        <v>244</v>
      </c>
      <c r="C27" s="308"/>
      <c r="D27" s="113">
        <v>0.78436586014357879</v>
      </c>
      <c r="E27" s="115">
        <v>59</v>
      </c>
      <c r="F27" s="114">
        <v>77</v>
      </c>
      <c r="G27" s="114">
        <v>54</v>
      </c>
      <c r="H27" s="114">
        <v>39</v>
      </c>
      <c r="I27" s="140">
        <v>58</v>
      </c>
      <c r="J27" s="115">
        <v>1</v>
      </c>
      <c r="K27" s="116">
        <v>1.7241379310344827</v>
      </c>
    </row>
    <row r="28" spans="1:11" ht="14.1" customHeight="1" x14ac:dyDescent="0.2">
      <c r="A28" s="306">
        <v>28</v>
      </c>
      <c r="B28" s="307" t="s">
        <v>245</v>
      </c>
      <c r="C28" s="308"/>
      <c r="D28" s="113">
        <v>0.39883009837809091</v>
      </c>
      <c r="E28" s="115">
        <v>30</v>
      </c>
      <c r="F28" s="114">
        <v>12</v>
      </c>
      <c r="G28" s="114">
        <v>16</v>
      </c>
      <c r="H28" s="114">
        <v>13</v>
      </c>
      <c r="I28" s="140">
        <v>20</v>
      </c>
      <c r="J28" s="115">
        <v>10</v>
      </c>
      <c r="K28" s="116">
        <v>50</v>
      </c>
    </row>
    <row r="29" spans="1:11" ht="14.1" customHeight="1" x14ac:dyDescent="0.2">
      <c r="A29" s="306">
        <v>29</v>
      </c>
      <c r="B29" s="307" t="s">
        <v>246</v>
      </c>
      <c r="C29" s="308"/>
      <c r="D29" s="113">
        <v>7.4049454932198886</v>
      </c>
      <c r="E29" s="115">
        <v>557</v>
      </c>
      <c r="F29" s="114">
        <v>794</v>
      </c>
      <c r="G29" s="114">
        <v>499</v>
      </c>
      <c r="H29" s="114">
        <v>400</v>
      </c>
      <c r="I29" s="140">
        <v>666</v>
      </c>
      <c r="J29" s="115">
        <v>-109</v>
      </c>
      <c r="K29" s="116">
        <v>-16.366366366366368</v>
      </c>
    </row>
    <row r="30" spans="1:11" ht="14.1" customHeight="1" x14ac:dyDescent="0.2">
      <c r="A30" s="306" t="s">
        <v>247</v>
      </c>
      <c r="B30" s="307" t="s">
        <v>248</v>
      </c>
      <c r="C30" s="308"/>
      <c r="D30" s="113">
        <v>1.1831959585216698</v>
      </c>
      <c r="E30" s="115">
        <v>89</v>
      </c>
      <c r="F30" s="114" t="s">
        <v>513</v>
      </c>
      <c r="G30" s="114" t="s">
        <v>513</v>
      </c>
      <c r="H30" s="114" t="s">
        <v>513</v>
      </c>
      <c r="I30" s="140">
        <v>149</v>
      </c>
      <c r="J30" s="115">
        <v>-60</v>
      </c>
      <c r="K30" s="116">
        <v>-40.268456375838923</v>
      </c>
    </row>
    <row r="31" spans="1:11" ht="14.1" customHeight="1" x14ac:dyDescent="0.2">
      <c r="A31" s="306" t="s">
        <v>249</v>
      </c>
      <c r="B31" s="307" t="s">
        <v>250</v>
      </c>
      <c r="C31" s="308"/>
      <c r="D31" s="113">
        <v>6.1818665248604097</v>
      </c>
      <c r="E31" s="115">
        <v>465</v>
      </c>
      <c r="F31" s="114">
        <v>659</v>
      </c>
      <c r="G31" s="114">
        <v>381</v>
      </c>
      <c r="H31" s="114">
        <v>297</v>
      </c>
      <c r="I31" s="140">
        <v>510</v>
      </c>
      <c r="J31" s="115">
        <v>-45</v>
      </c>
      <c r="K31" s="116">
        <v>-8.8235294117647065</v>
      </c>
    </row>
    <row r="32" spans="1:11" ht="14.1" customHeight="1" x14ac:dyDescent="0.2">
      <c r="A32" s="306">
        <v>31</v>
      </c>
      <c r="B32" s="307" t="s">
        <v>251</v>
      </c>
      <c r="C32" s="308"/>
      <c r="D32" s="113">
        <v>0.5583621377293273</v>
      </c>
      <c r="E32" s="115">
        <v>42</v>
      </c>
      <c r="F32" s="114">
        <v>18</v>
      </c>
      <c r="G32" s="114">
        <v>30</v>
      </c>
      <c r="H32" s="114">
        <v>21</v>
      </c>
      <c r="I32" s="140">
        <v>39</v>
      </c>
      <c r="J32" s="115">
        <v>3</v>
      </c>
      <c r="K32" s="116">
        <v>7.6923076923076925</v>
      </c>
    </row>
    <row r="33" spans="1:11" ht="14.1" customHeight="1" x14ac:dyDescent="0.2">
      <c r="A33" s="306">
        <v>32</v>
      </c>
      <c r="B33" s="307" t="s">
        <v>252</v>
      </c>
      <c r="C33" s="308"/>
      <c r="D33" s="113">
        <v>2.3796862536559424</v>
      </c>
      <c r="E33" s="115">
        <v>179</v>
      </c>
      <c r="F33" s="114">
        <v>164</v>
      </c>
      <c r="G33" s="114">
        <v>171</v>
      </c>
      <c r="H33" s="114">
        <v>177</v>
      </c>
      <c r="I33" s="140">
        <v>228</v>
      </c>
      <c r="J33" s="115">
        <v>-49</v>
      </c>
      <c r="K33" s="116">
        <v>-21.491228070175438</v>
      </c>
    </row>
    <row r="34" spans="1:11" ht="14.1" customHeight="1" x14ac:dyDescent="0.2">
      <c r="A34" s="306">
        <v>33</v>
      </c>
      <c r="B34" s="307" t="s">
        <v>253</v>
      </c>
      <c r="C34" s="308"/>
      <c r="D34" s="113">
        <v>1.8479127891518212</v>
      </c>
      <c r="E34" s="115">
        <v>139</v>
      </c>
      <c r="F34" s="114">
        <v>115</v>
      </c>
      <c r="G34" s="114">
        <v>119</v>
      </c>
      <c r="H34" s="114">
        <v>109</v>
      </c>
      <c r="I34" s="140">
        <v>147</v>
      </c>
      <c r="J34" s="115">
        <v>-8</v>
      </c>
      <c r="K34" s="116">
        <v>-5.4421768707482991</v>
      </c>
    </row>
    <row r="35" spans="1:11" ht="14.1" customHeight="1" x14ac:dyDescent="0.2">
      <c r="A35" s="306">
        <v>34</v>
      </c>
      <c r="B35" s="307" t="s">
        <v>254</v>
      </c>
      <c r="C35" s="308"/>
      <c r="D35" s="113">
        <v>3.5495878755650092</v>
      </c>
      <c r="E35" s="115">
        <v>267</v>
      </c>
      <c r="F35" s="114">
        <v>291</v>
      </c>
      <c r="G35" s="114">
        <v>199</v>
      </c>
      <c r="H35" s="114">
        <v>181</v>
      </c>
      <c r="I35" s="140">
        <v>379</v>
      </c>
      <c r="J35" s="115">
        <v>-112</v>
      </c>
      <c r="K35" s="116">
        <v>-29.551451187335093</v>
      </c>
    </row>
    <row r="36" spans="1:11" ht="14.1" customHeight="1" x14ac:dyDescent="0.2">
      <c r="A36" s="306">
        <v>41</v>
      </c>
      <c r="B36" s="307" t="s">
        <v>255</v>
      </c>
      <c r="C36" s="308"/>
      <c r="D36" s="113">
        <v>0.10635469290082425</v>
      </c>
      <c r="E36" s="115">
        <v>8</v>
      </c>
      <c r="F36" s="114">
        <v>11</v>
      </c>
      <c r="G36" s="114">
        <v>12</v>
      </c>
      <c r="H36" s="114">
        <v>10</v>
      </c>
      <c r="I36" s="140">
        <v>15</v>
      </c>
      <c r="J36" s="115">
        <v>-7</v>
      </c>
      <c r="K36" s="116">
        <v>-46.666666666666664</v>
      </c>
    </row>
    <row r="37" spans="1:11" ht="14.1" customHeight="1" x14ac:dyDescent="0.2">
      <c r="A37" s="306">
        <v>42</v>
      </c>
      <c r="B37" s="307" t="s">
        <v>256</v>
      </c>
      <c r="C37" s="308"/>
      <c r="D37" s="113">
        <v>9.3060356288221222E-2</v>
      </c>
      <c r="E37" s="115">
        <v>7</v>
      </c>
      <c r="F37" s="114">
        <v>6</v>
      </c>
      <c r="G37" s="114">
        <v>7</v>
      </c>
      <c r="H37" s="114">
        <v>3</v>
      </c>
      <c r="I37" s="140">
        <v>10</v>
      </c>
      <c r="J37" s="115">
        <v>-3</v>
      </c>
      <c r="K37" s="116">
        <v>-30</v>
      </c>
    </row>
    <row r="38" spans="1:11" ht="14.1" customHeight="1" x14ac:dyDescent="0.2">
      <c r="A38" s="306">
        <v>43</v>
      </c>
      <c r="B38" s="307" t="s">
        <v>257</v>
      </c>
      <c r="C38" s="308"/>
      <c r="D38" s="113">
        <v>0.29247540547726669</v>
      </c>
      <c r="E38" s="115">
        <v>22</v>
      </c>
      <c r="F38" s="114">
        <v>17</v>
      </c>
      <c r="G38" s="114">
        <v>27</v>
      </c>
      <c r="H38" s="114">
        <v>17</v>
      </c>
      <c r="I38" s="140">
        <v>30</v>
      </c>
      <c r="J38" s="115">
        <v>-8</v>
      </c>
      <c r="K38" s="116">
        <v>-26.666666666666668</v>
      </c>
    </row>
    <row r="39" spans="1:11" ht="14.1" customHeight="1" x14ac:dyDescent="0.2">
      <c r="A39" s="306">
        <v>51</v>
      </c>
      <c r="B39" s="307" t="s">
        <v>258</v>
      </c>
      <c r="C39" s="308"/>
      <c r="D39" s="113">
        <v>4.7726668439244886</v>
      </c>
      <c r="E39" s="115">
        <v>359</v>
      </c>
      <c r="F39" s="114">
        <v>291</v>
      </c>
      <c r="G39" s="114">
        <v>331</v>
      </c>
      <c r="H39" s="114">
        <v>294</v>
      </c>
      <c r="I39" s="140">
        <v>392</v>
      </c>
      <c r="J39" s="115">
        <v>-33</v>
      </c>
      <c r="K39" s="116">
        <v>-8.4183673469387763</v>
      </c>
    </row>
    <row r="40" spans="1:11" ht="14.1" customHeight="1" x14ac:dyDescent="0.2">
      <c r="A40" s="306" t="s">
        <v>259</v>
      </c>
      <c r="B40" s="307" t="s">
        <v>260</v>
      </c>
      <c r="C40" s="308"/>
      <c r="D40" s="113">
        <v>3.2837011433129488</v>
      </c>
      <c r="E40" s="115">
        <v>247</v>
      </c>
      <c r="F40" s="114">
        <v>216</v>
      </c>
      <c r="G40" s="114">
        <v>245</v>
      </c>
      <c r="H40" s="114">
        <v>228</v>
      </c>
      <c r="I40" s="140">
        <v>289</v>
      </c>
      <c r="J40" s="115">
        <v>-42</v>
      </c>
      <c r="K40" s="116">
        <v>-14.53287197231834</v>
      </c>
    </row>
    <row r="41" spans="1:11" ht="14.1" customHeight="1" x14ac:dyDescent="0.2">
      <c r="A41" s="306"/>
      <c r="B41" s="307" t="s">
        <v>261</v>
      </c>
      <c r="C41" s="308"/>
      <c r="D41" s="113">
        <v>2.4195692634937518</v>
      </c>
      <c r="E41" s="115">
        <v>182</v>
      </c>
      <c r="F41" s="114">
        <v>150</v>
      </c>
      <c r="G41" s="114">
        <v>198</v>
      </c>
      <c r="H41" s="114">
        <v>164</v>
      </c>
      <c r="I41" s="140">
        <v>211</v>
      </c>
      <c r="J41" s="115">
        <v>-29</v>
      </c>
      <c r="K41" s="116">
        <v>-13.744075829383887</v>
      </c>
    </row>
    <row r="42" spans="1:11" ht="14.1" customHeight="1" x14ac:dyDescent="0.2">
      <c r="A42" s="306">
        <v>52</v>
      </c>
      <c r="B42" s="307" t="s">
        <v>262</v>
      </c>
      <c r="C42" s="308"/>
      <c r="D42" s="113">
        <v>4.6796064876362671</v>
      </c>
      <c r="E42" s="115">
        <v>352</v>
      </c>
      <c r="F42" s="114">
        <v>278</v>
      </c>
      <c r="G42" s="114">
        <v>220</v>
      </c>
      <c r="H42" s="114">
        <v>256</v>
      </c>
      <c r="I42" s="140">
        <v>500</v>
      </c>
      <c r="J42" s="115">
        <v>-148</v>
      </c>
      <c r="K42" s="116">
        <v>-29.6</v>
      </c>
    </row>
    <row r="43" spans="1:11" ht="14.1" customHeight="1" x14ac:dyDescent="0.2">
      <c r="A43" s="306" t="s">
        <v>263</v>
      </c>
      <c r="B43" s="307" t="s">
        <v>264</v>
      </c>
      <c r="C43" s="308"/>
      <c r="D43" s="113">
        <v>3.8686519542674822</v>
      </c>
      <c r="E43" s="115">
        <v>291</v>
      </c>
      <c r="F43" s="114">
        <v>199</v>
      </c>
      <c r="G43" s="114">
        <v>179</v>
      </c>
      <c r="H43" s="114">
        <v>205</v>
      </c>
      <c r="I43" s="140">
        <v>430</v>
      </c>
      <c r="J43" s="115">
        <v>-139</v>
      </c>
      <c r="K43" s="116">
        <v>-32.325581395348834</v>
      </c>
    </row>
    <row r="44" spans="1:11" ht="14.1" customHeight="1" x14ac:dyDescent="0.2">
      <c r="A44" s="306">
        <v>53</v>
      </c>
      <c r="B44" s="307" t="s">
        <v>265</v>
      </c>
      <c r="C44" s="308"/>
      <c r="D44" s="113">
        <v>0.83754320659399095</v>
      </c>
      <c r="E44" s="115">
        <v>63</v>
      </c>
      <c r="F44" s="114">
        <v>96</v>
      </c>
      <c r="G44" s="114">
        <v>50</v>
      </c>
      <c r="H44" s="114">
        <v>49</v>
      </c>
      <c r="I44" s="140">
        <v>62</v>
      </c>
      <c r="J44" s="115">
        <v>1</v>
      </c>
      <c r="K44" s="116">
        <v>1.6129032258064515</v>
      </c>
    </row>
    <row r="45" spans="1:11" ht="14.1" customHeight="1" x14ac:dyDescent="0.2">
      <c r="A45" s="306" t="s">
        <v>266</v>
      </c>
      <c r="B45" s="307" t="s">
        <v>267</v>
      </c>
      <c r="C45" s="308"/>
      <c r="D45" s="113">
        <v>0.81095453336878487</v>
      </c>
      <c r="E45" s="115">
        <v>61</v>
      </c>
      <c r="F45" s="114">
        <v>96</v>
      </c>
      <c r="G45" s="114">
        <v>49</v>
      </c>
      <c r="H45" s="114">
        <v>47</v>
      </c>
      <c r="I45" s="140">
        <v>57</v>
      </c>
      <c r="J45" s="115">
        <v>4</v>
      </c>
      <c r="K45" s="116">
        <v>7.0175438596491224</v>
      </c>
    </row>
    <row r="46" spans="1:11" ht="14.1" customHeight="1" x14ac:dyDescent="0.2">
      <c r="A46" s="306">
        <v>54</v>
      </c>
      <c r="B46" s="307" t="s">
        <v>268</v>
      </c>
      <c r="C46" s="308"/>
      <c r="D46" s="113">
        <v>6.8598776921031641</v>
      </c>
      <c r="E46" s="115">
        <v>516</v>
      </c>
      <c r="F46" s="114">
        <v>724</v>
      </c>
      <c r="G46" s="114">
        <v>405</v>
      </c>
      <c r="H46" s="114">
        <v>357</v>
      </c>
      <c r="I46" s="140">
        <v>399</v>
      </c>
      <c r="J46" s="115">
        <v>117</v>
      </c>
      <c r="K46" s="116">
        <v>29.323308270676691</v>
      </c>
    </row>
    <row r="47" spans="1:11" ht="14.1" customHeight="1" x14ac:dyDescent="0.2">
      <c r="A47" s="306">
        <v>61</v>
      </c>
      <c r="B47" s="307" t="s">
        <v>269</v>
      </c>
      <c r="C47" s="308"/>
      <c r="D47" s="113">
        <v>1.236373304972082</v>
      </c>
      <c r="E47" s="115">
        <v>93</v>
      </c>
      <c r="F47" s="114">
        <v>61</v>
      </c>
      <c r="G47" s="114">
        <v>89</v>
      </c>
      <c r="H47" s="114">
        <v>66</v>
      </c>
      <c r="I47" s="140">
        <v>95</v>
      </c>
      <c r="J47" s="115">
        <v>-2</v>
      </c>
      <c r="K47" s="116">
        <v>-2.1052631578947367</v>
      </c>
    </row>
    <row r="48" spans="1:11" ht="14.1" customHeight="1" x14ac:dyDescent="0.2">
      <c r="A48" s="306">
        <v>62</v>
      </c>
      <c r="B48" s="307" t="s">
        <v>270</v>
      </c>
      <c r="C48" s="308"/>
      <c r="D48" s="113">
        <v>8.9470885402818396</v>
      </c>
      <c r="E48" s="115">
        <v>673</v>
      </c>
      <c r="F48" s="114">
        <v>801</v>
      </c>
      <c r="G48" s="114">
        <v>606</v>
      </c>
      <c r="H48" s="114">
        <v>605</v>
      </c>
      <c r="I48" s="140">
        <v>587</v>
      </c>
      <c r="J48" s="115">
        <v>86</v>
      </c>
      <c r="K48" s="116">
        <v>14.650766609880749</v>
      </c>
    </row>
    <row r="49" spans="1:11" ht="14.1" customHeight="1" x14ac:dyDescent="0.2">
      <c r="A49" s="306">
        <v>63</v>
      </c>
      <c r="B49" s="307" t="s">
        <v>271</v>
      </c>
      <c r="C49" s="308"/>
      <c r="D49" s="113">
        <v>15.275192767880883</v>
      </c>
      <c r="E49" s="115">
        <v>1149</v>
      </c>
      <c r="F49" s="114">
        <v>1705</v>
      </c>
      <c r="G49" s="114">
        <v>1097</v>
      </c>
      <c r="H49" s="114">
        <v>699</v>
      </c>
      <c r="I49" s="140">
        <v>1170</v>
      </c>
      <c r="J49" s="115">
        <v>-21</v>
      </c>
      <c r="K49" s="116">
        <v>-1.7948717948717949</v>
      </c>
    </row>
    <row r="50" spans="1:11" ht="14.1" customHeight="1" x14ac:dyDescent="0.2">
      <c r="A50" s="306" t="s">
        <v>272</v>
      </c>
      <c r="B50" s="307" t="s">
        <v>273</v>
      </c>
      <c r="C50" s="308"/>
      <c r="D50" s="113">
        <v>4.2940707258707791</v>
      </c>
      <c r="E50" s="115">
        <v>323</v>
      </c>
      <c r="F50" s="114">
        <v>494</v>
      </c>
      <c r="G50" s="114">
        <v>273</v>
      </c>
      <c r="H50" s="114">
        <v>208</v>
      </c>
      <c r="I50" s="140">
        <v>411</v>
      </c>
      <c r="J50" s="115">
        <v>-88</v>
      </c>
      <c r="K50" s="116">
        <v>-21.411192214111921</v>
      </c>
    </row>
    <row r="51" spans="1:11" ht="14.1" customHeight="1" x14ac:dyDescent="0.2">
      <c r="A51" s="306" t="s">
        <v>274</v>
      </c>
      <c r="B51" s="307" t="s">
        <v>275</v>
      </c>
      <c r="C51" s="308"/>
      <c r="D51" s="113">
        <v>10.489231587343792</v>
      </c>
      <c r="E51" s="115">
        <v>789</v>
      </c>
      <c r="F51" s="114">
        <v>1145</v>
      </c>
      <c r="G51" s="114">
        <v>749</v>
      </c>
      <c r="H51" s="114">
        <v>469</v>
      </c>
      <c r="I51" s="140">
        <v>704</v>
      </c>
      <c r="J51" s="115">
        <v>85</v>
      </c>
      <c r="K51" s="116">
        <v>12.073863636363637</v>
      </c>
    </row>
    <row r="52" spans="1:11" ht="14.1" customHeight="1" x14ac:dyDescent="0.2">
      <c r="A52" s="306">
        <v>71</v>
      </c>
      <c r="B52" s="307" t="s">
        <v>276</v>
      </c>
      <c r="C52" s="308"/>
      <c r="D52" s="113">
        <v>5.7963307630949217</v>
      </c>
      <c r="E52" s="115">
        <v>436</v>
      </c>
      <c r="F52" s="114">
        <v>358</v>
      </c>
      <c r="G52" s="114">
        <v>390</v>
      </c>
      <c r="H52" s="114">
        <v>379</v>
      </c>
      <c r="I52" s="140">
        <v>463</v>
      </c>
      <c r="J52" s="115">
        <v>-27</v>
      </c>
      <c r="K52" s="116">
        <v>-5.8315334773218144</v>
      </c>
    </row>
    <row r="53" spans="1:11" ht="14.1" customHeight="1" x14ac:dyDescent="0.2">
      <c r="A53" s="306" t="s">
        <v>277</v>
      </c>
      <c r="B53" s="307" t="s">
        <v>278</v>
      </c>
      <c r="C53" s="308"/>
      <c r="D53" s="113">
        <v>2.087210848178676</v>
      </c>
      <c r="E53" s="115">
        <v>157</v>
      </c>
      <c r="F53" s="114">
        <v>118</v>
      </c>
      <c r="G53" s="114">
        <v>118</v>
      </c>
      <c r="H53" s="114">
        <v>181</v>
      </c>
      <c r="I53" s="140">
        <v>156</v>
      </c>
      <c r="J53" s="115">
        <v>1</v>
      </c>
      <c r="K53" s="116">
        <v>0.64102564102564108</v>
      </c>
    </row>
    <row r="54" spans="1:11" ht="14.1" customHeight="1" x14ac:dyDescent="0.2">
      <c r="A54" s="306" t="s">
        <v>279</v>
      </c>
      <c r="B54" s="307" t="s">
        <v>280</v>
      </c>
      <c r="C54" s="308"/>
      <c r="D54" s="113">
        <v>3.2571124700877427</v>
      </c>
      <c r="E54" s="115">
        <v>245</v>
      </c>
      <c r="F54" s="114">
        <v>219</v>
      </c>
      <c r="G54" s="114">
        <v>231</v>
      </c>
      <c r="H54" s="114">
        <v>167</v>
      </c>
      <c r="I54" s="140">
        <v>260</v>
      </c>
      <c r="J54" s="115">
        <v>-15</v>
      </c>
      <c r="K54" s="116">
        <v>-5.7692307692307692</v>
      </c>
    </row>
    <row r="55" spans="1:11" ht="14.1" customHeight="1" x14ac:dyDescent="0.2">
      <c r="A55" s="306">
        <v>72</v>
      </c>
      <c r="B55" s="307" t="s">
        <v>281</v>
      </c>
      <c r="C55" s="308"/>
      <c r="D55" s="113">
        <v>1.2895506514224939</v>
      </c>
      <c r="E55" s="115">
        <v>97</v>
      </c>
      <c r="F55" s="114">
        <v>66</v>
      </c>
      <c r="G55" s="114">
        <v>65</v>
      </c>
      <c r="H55" s="114">
        <v>58</v>
      </c>
      <c r="I55" s="140">
        <v>127</v>
      </c>
      <c r="J55" s="115">
        <v>-30</v>
      </c>
      <c r="K55" s="116">
        <v>-23.622047244094489</v>
      </c>
    </row>
    <row r="56" spans="1:11" ht="14.1" customHeight="1" x14ac:dyDescent="0.2">
      <c r="A56" s="306" t="s">
        <v>282</v>
      </c>
      <c r="B56" s="307" t="s">
        <v>283</v>
      </c>
      <c r="C56" s="308"/>
      <c r="D56" s="113">
        <v>0.30576974208986973</v>
      </c>
      <c r="E56" s="115">
        <v>23</v>
      </c>
      <c r="F56" s="114">
        <v>20</v>
      </c>
      <c r="G56" s="114">
        <v>16</v>
      </c>
      <c r="H56" s="114">
        <v>11</v>
      </c>
      <c r="I56" s="140">
        <v>40</v>
      </c>
      <c r="J56" s="115">
        <v>-17</v>
      </c>
      <c r="K56" s="116">
        <v>-42.5</v>
      </c>
    </row>
    <row r="57" spans="1:11" ht="14.1" customHeight="1" x14ac:dyDescent="0.2">
      <c r="A57" s="306" t="s">
        <v>284</v>
      </c>
      <c r="B57" s="307" t="s">
        <v>285</v>
      </c>
      <c r="C57" s="308"/>
      <c r="D57" s="113">
        <v>0.70459984046796065</v>
      </c>
      <c r="E57" s="115">
        <v>53</v>
      </c>
      <c r="F57" s="114">
        <v>30</v>
      </c>
      <c r="G57" s="114">
        <v>31</v>
      </c>
      <c r="H57" s="114">
        <v>30</v>
      </c>
      <c r="I57" s="140">
        <v>56</v>
      </c>
      <c r="J57" s="115">
        <v>-3</v>
      </c>
      <c r="K57" s="116">
        <v>-5.3571428571428568</v>
      </c>
    </row>
    <row r="58" spans="1:11" ht="14.1" customHeight="1" x14ac:dyDescent="0.2">
      <c r="A58" s="306">
        <v>73</v>
      </c>
      <c r="B58" s="307" t="s">
        <v>286</v>
      </c>
      <c r="C58" s="308"/>
      <c r="D58" s="113">
        <v>1.7282637596383941</v>
      </c>
      <c r="E58" s="115">
        <v>130</v>
      </c>
      <c r="F58" s="114">
        <v>80</v>
      </c>
      <c r="G58" s="114">
        <v>152</v>
      </c>
      <c r="H58" s="114">
        <v>77</v>
      </c>
      <c r="I58" s="140">
        <v>148</v>
      </c>
      <c r="J58" s="115">
        <v>-18</v>
      </c>
      <c r="K58" s="116">
        <v>-12.162162162162161</v>
      </c>
    </row>
    <row r="59" spans="1:11" ht="14.1" customHeight="1" x14ac:dyDescent="0.2">
      <c r="A59" s="306" t="s">
        <v>287</v>
      </c>
      <c r="B59" s="307" t="s">
        <v>288</v>
      </c>
      <c r="C59" s="308"/>
      <c r="D59" s="113">
        <v>1.4756713639989365</v>
      </c>
      <c r="E59" s="115">
        <v>111</v>
      </c>
      <c r="F59" s="114">
        <v>69</v>
      </c>
      <c r="G59" s="114">
        <v>138</v>
      </c>
      <c r="H59" s="114">
        <v>65</v>
      </c>
      <c r="I59" s="140">
        <v>127</v>
      </c>
      <c r="J59" s="115">
        <v>-16</v>
      </c>
      <c r="K59" s="116">
        <v>-12.598425196850394</v>
      </c>
    </row>
    <row r="60" spans="1:11" ht="14.1" customHeight="1" x14ac:dyDescent="0.2">
      <c r="A60" s="306">
        <v>81</v>
      </c>
      <c r="B60" s="307" t="s">
        <v>289</v>
      </c>
      <c r="C60" s="308"/>
      <c r="D60" s="113">
        <v>7.0327040680670034</v>
      </c>
      <c r="E60" s="115">
        <v>529</v>
      </c>
      <c r="F60" s="114">
        <v>320</v>
      </c>
      <c r="G60" s="114">
        <v>390</v>
      </c>
      <c r="H60" s="114">
        <v>327</v>
      </c>
      <c r="I60" s="140">
        <v>425</v>
      </c>
      <c r="J60" s="115">
        <v>104</v>
      </c>
      <c r="K60" s="116">
        <v>24.470588235294116</v>
      </c>
    </row>
    <row r="61" spans="1:11" ht="14.1" customHeight="1" x14ac:dyDescent="0.2">
      <c r="A61" s="306" t="s">
        <v>290</v>
      </c>
      <c r="B61" s="307" t="s">
        <v>291</v>
      </c>
      <c r="C61" s="308"/>
      <c r="D61" s="113">
        <v>1.329433661260303</v>
      </c>
      <c r="E61" s="115">
        <v>100</v>
      </c>
      <c r="F61" s="114">
        <v>65</v>
      </c>
      <c r="G61" s="114">
        <v>100</v>
      </c>
      <c r="H61" s="114">
        <v>79</v>
      </c>
      <c r="I61" s="140">
        <v>81</v>
      </c>
      <c r="J61" s="115">
        <v>19</v>
      </c>
      <c r="K61" s="116">
        <v>23.456790123456791</v>
      </c>
    </row>
    <row r="62" spans="1:11" ht="14.1" customHeight="1" x14ac:dyDescent="0.2">
      <c r="A62" s="306" t="s">
        <v>292</v>
      </c>
      <c r="B62" s="307" t="s">
        <v>293</v>
      </c>
      <c r="C62" s="308"/>
      <c r="D62" s="113">
        <v>2.9114597181600637</v>
      </c>
      <c r="E62" s="115">
        <v>219</v>
      </c>
      <c r="F62" s="114">
        <v>145</v>
      </c>
      <c r="G62" s="114">
        <v>175</v>
      </c>
      <c r="H62" s="114">
        <v>131</v>
      </c>
      <c r="I62" s="140">
        <v>165</v>
      </c>
      <c r="J62" s="115">
        <v>54</v>
      </c>
      <c r="K62" s="116">
        <v>32.727272727272727</v>
      </c>
    </row>
    <row r="63" spans="1:11" ht="14.1" customHeight="1" x14ac:dyDescent="0.2">
      <c r="A63" s="306"/>
      <c r="B63" s="307" t="s">
        <v>294</v>
      </c>
      <c r="C63" s="308"/>
      <c r="D63" s="113">
        <v>2.5392182930071789</v>
      </c>
      <c r="E63" s="115">
        <v>191</v>
      </c>
      <c r="F63" s="114">
        <v>129</v>
      </c>
      <c r="G63" s="114">
        <v>155</v>
      </c>
      <c r="H63" s="114">
        <v>122</v>
      </c>
      <c r="I63" s="140">
        <v>150</v>
      </c>
      <c r="J63" s="115">
        <v>41</v>
      </c>
      <c r="K63" s="116">
        <v>27.333333333333332</v>
      </c>
    </row>
    <row r="64" spans="1:11" ht="14.1" customHeight="1" x14ac:dyDescent="0.2">
      <c r="A64" s="306" t="s">
        <v>295</v>
      </c>
      <c r="B64" s="307" t="s">
        <v>296</v>
      </c>
      <c r="C64" s="308"/>
      <c r="D64" s="113">
        <v>0.90401488965700616</v>
      </c>
      <c r="E64" s="115">
        <v>68</v>
      </c>
      <c r="F64" s="114">
        <v>47</v>
      </c>
      <c r="G64" s="114">
        <v>35</v>
      </c>
      <c r="H64" s="114">
        <v>45</v>
      </c>
      <c r="I64" s="140">
        <v>44</v>
      </c>
      <c r="J64" s="115">
        <v>24</v>
      </c>
      <c r="K64" s="116">
        <v>54.545454545454547</v>
      </c>
    </row>
    <row r="65" spans="1:11" ht="14.1" customHeight="1" x14ac:dyDescent="0.2">
      <c r="A65" s="306" t="s">
        <v>297</v>
      </c>
      <c r="B65" s="307" t="s">
        <v>298</v>
      </c>
      <c r="C65" s="308"/>
      <c r="D65" s="113">
        <v>1.1300186120712576</v>
      </c>
      <c r="E65" s="115">
        <v>85</v>
      </c>
      <c r="F65" s="114">
        <v>22</v>
      </c>
      <c r="G65" s="114">
        <v>52</v>
      </c>
      <c r="H65" s="114">
        <v>34</v>
      </c>
      <c r="I65" s="140">
        <v>55</v>
      </c>
      <c r="J65" s="115">
        <v>30</v>
      </c>
      <c r="K65" s="116">
        <v>54.545454545454547</v>
      </c>
    </row>
    <row r="66" spans="1:11" ht="14.1" customHeight="1" x14ac:dyDescent="0.2">
      <c r="A66" s="306">
        <v>82</v>
      </c>
      <c r="B66" s="307" t="s">
        <v>299</v>
      </c>
      <c r="C66" s="308"/>
      <c r="D66" s="113">
        <v>2.9912257378356819</v>
      </c>
      <c r="E66" s="115">
        <v>225</v>
      </c>
      <c r="F66" s="114">
        <v>155</v>
      </c>
      <c r="G66" s="114">
        <v>240</v>
      </c>
      <c r="H66" s="114">
        <v>163</v>
      </c>
      <c r="I66" s="140">
        <v>302</v>
      </c>
      <c r="J66" s="115">
        <v>-77</v>
      </c>
      <c r="K66" s="116">
        <v>-25.496688741721854</v>
      </c>
    </row>
    <row r="67" spans="1:11" ht="14.1" customHeight="1" x14ac:dyDescent="0.2">
      <c r="A67" s="306" t="s">
        <v>300</v>
      </c>
      <c r="B67" s="307" t="s">
        <v>301</v>
      </c>
      <c r="C67" s="308"/>
      <c r="D67" s="113">
        <v>1.9675618186652486</v>
      </c>
      <c r="E67" s="115">
        <v>148</v>
      </c>
      <c r="F67" s="114">
        <v>111</v>
      </c>
      <c r="G67" s="114">
        <v>157</v>
      </c>
      <c r="H67" s="114">
        <v>110</v>
      </c>
      <c r="I67" s="140">
        <v>179</v>
      </c>
      <c r="J67" s="115">
        <v>-31</v>
      </c>
      <c r="K67" s="116">
        <v>-17.318435754189945</v>
      </c>
    </row>
    <row r="68" spans="1:11" ht="14.1" customHeight="1" x14ac:dyDescent="0.2">
      <c r="A68" s="306" t="s">
        <v>302</v>
      </c>
      <c r="B68" s="307" t="s">
        <v>303</v>
      </c>
      <c r="C68" s="308"/>
      <c r="D68" s="113">
        <v>0.69130550385535761</v>
      </c>
      <c r="E68" s="115">
        <v>52</v>
      </c>
      <c r="F68" s="114">
        <v>30</v>
      </c>
      <c r="G68" s="114">
        <v>55</v>
      </c>
      <c r="H68" s="114">
        <v>42</v>
      </c>
      <c r="I68" s="140">
        <v>96</v>
      </c>
      <c r="J68" s="115">
        <v>-44</v>
      </c>
      <c r="K68" s="116">
        <v>-45.833333333333336</v>
      </c>
    </row>
    <row r="69" spans="1:11" ht="14.1" customHeight="1" x14ac:dyDescent="0.2">
      <c r="A69" s="306">
        <v>83</v>
      </c>
      <c r="B69" s="307" t="s">
        <v>304</v>
      </c>
      <c r="C69" s="308"/>
      <c r="D69" s="113">
        <v>3.0444030842860941</v>
      </c>
      <c r="E69" s="115">
        <v>229</v>
      </c>
      <c r="F69" s="114">
        <v>200</v>
      </c>
      <c r="G69" s="114">
        <v>286</v>
      </c>
      <c r="H69" s="114">
        <v>356</v>
      </c>
      <c r="I69" s="140">
        <v>244</v>
      </c>
      <c r="J69" s="115">
        <v>-15</v>
      </c>
      <c r="K69" s="116">
        <v>-6.1475409836065573</v>
      </c>
    </row>
    <row r="70" spans="1:11" ht="14.1" customHeight="1" x14ac:dyDescent="0.2">
      <c r="A70" s="306" t="s">
        <v>305</v>
      </c>
      <c r="B70" s="307" t="s">
        <v>306</v>
      </c>
      <c r="C70" s="308"/>
      <c r="D70" s="113">
        <v>2.5791013028449878</v>
      </c>
      <c r="E70" s="115">
        <v>194</v>
      </c>
      <c r="F70" s="114">
        <v>145</v>
      </c>
      <c r="G70" s="114">
        <v>250</v>
      </c>
      <c r="H70" s="114">
        <v>333</v>
      </c>
      <c r="I70" s="140">
        <v>193</v>
      </c>
      <c r="J70" s="115">
        <v>1</v>
      </c>
      <c r="K70" s="116">
        <v>0.51813471502590669</v>
      </c>
    </row>
    <row r="71" spans="1:11" ht="14.1" customHeight="1" x14ac:dyDescent="0.2">
      <c r="A71" s="306"/>
      <c r="B71" s="307" t="s">
        <v>307</v>
      </c>
      <c r="C71" s="308"/>
      <c r="D71" s="113">
        <v>1.4091996809359213</v>
      </c>
      <c r="E71" s="115">
        <v>106</v>
      </c>
      <c r="F71" s="114">
        <v>74</v>
      </c>
      <c r="G71" s="114">
        <v>138</v>
      </c>
      <c r="H71" s="114">
        <v>110</v>
      </c>
      <c r="I71" s="140">
        <v>109</v>
      </c>
      <c r="J71" s="115">
        <v>-3</v>
      </c>
      <c r="K71" s="116">
        <v>-2.7522935779816513</v>
      </c>
    </row>
    <row r="72" spans="1:11" ht="14.1" customHeight="1" x14ac:dyDescent="0.2">
      <c r="A72" s="306">
        <v>84</v>
      </c>
      <c r="B72" s="307" t="s">
        <v>308</v>
      </c>
      <c r="C72" s="308"/>
      <c r="D72" s="113">
        <v>1.3427279978729061</v>
      </c>
      <c r="E72" s="115">
        <v>101</v>
      </c>
      <c r="F72" s="114">
        <v>102</v>
      </c>
      <c r="G72" s="114">
        <v>143</v>
      </c>
      <c r="H72" s="114">
        <v>88</v>
      </c>
      <c r="I72" s="140">
        <v>86</v>
      </c>
      <c r="J72" s="115">
        <v>15</v>
      </c>
      <c r="K72" s="116">
        <v>17.441860465116278</v>
      </c>
    </row>
    <row r="73" spans="1:11" ht="14.1" customHeight="1" x14ac:dyDescent="0.2">
      <c r="A73" s="306" t="s">
        <v>309</v>
      </c>
      <c r="B73" s="307" t="s">
        <v>310</v>
      </c>
      <c r="C73" s="308"/>
      <c r="D73" s="113">
        <v>0.90401488965700616</v>
      </c>
      <c r="E73" s="115">
        <v>68</v>
      </c>
      <c r="F73" s="114">
        <v>35</v>
      </c>
      <c r="G73" s="114">
        <v>67</v>
      </c>
      <c r="H73" s="114">
        <v>73</v>
      </c>
      <c r="I73" s="140">
        <v>33</v>
      </c>
      <c r="J73" s="115">
        <v>35</v>
      </c>
      <c r="K73" s="116">
        <v>106.06060606060606</v>
      </c>
    </row>
    <row r="74" spans="1:11" ht="14.1" customHeight="1" x14ac:dyDescent="0.2">
      <c r="A74" s="306" t="s">
        <v>311</v>
      </c>
      <c r="B74" s="307" t="s">
        <v>312</v>
      </c>
      <c r="C74" s="308"/>
      <c r="D74" s="113">
        <v>9.3060356288221222E-2</v>
      </c>
      <c r="E74" s="115">
        <v>7</v>
      </c>
      <c r="F74" s="114">
        <v>17</v>
      </c>
      <c r="G74" s="114">
        <v>26</v>
      </c>
      <c r="H74" s="114">
        <v>5</v>
      </c>
      <c r="I74" s="140">
        <v>17</v>
      </c>
      <c r="J74" s="115">
        <v>-10</v>
      </c>
      <c r="K74" s="116">
        <v>-58.823529411764703</v>
      </c>
    </row>
    <row r="75" spans="1:11" ht="14.1" customHeight="1" x14ac:dyDescent="0.2">
      <c r="A75" s="306" t="s">
        <v>313</v>
      </c>
      <c r="B75" s="307" t="s">
        <v>314</v>
      </c>
      <c r="C75" s="308"/>
      <c r="D75" s="113">
        <v>5.3177346450412125E-2</v>
      </c>
      <c r="E75" s="115">
        <v>4</v>
      </c>
      <c r="F75" s="114">
        <v>0</v>
      </c>
      <c r="G75" s="114">
        <v>4</v>
      </c>
      <c r="H75" s="114" t="s">
        <v>513</v>
      </c>
      <c r="I75" s="140" t="s">
        <v>513</v>
      </c>
      <c r="J75" s="115" t="s">
        <v>513</v>
      </c>
      <c r="K75" s="116" t="s">
        <v>513</v>
      </c>
    </row>
    <row r="76" spans="1:11" ht="14.1" customHeight="1" x14ac:dyDescent="0.2">
      <c r="A76" s="306">
        <v>91</v>
      </c>
      <c r="B76" s="307" t="s">
        <v>315</v>
      </c>
      <c r="C76" s="308"/>
      <c r="D76" s="113">
        <v>0.1329433661260303</v>
      </c>
      <c r="E76" s="115">
        <v>10</v>
      </c>
      <c r="F76" s="114" t="s">
        <v>513</v>
      </c>
      <c r="G76" s="114">
        <v>6</v>
      </c>
      <c r="H76" s="114">
        <v>9</v>
      </c>
      <c r="I76" s="140">
        <v>8</v>
      </c>
      <c r="J76" s="115">
        <v>2</v>
      </c>
      <c r="K76" s="116">
        <v>25</v>
      </c>
    </row>
    <row r="77" spans="1:11" ht="14.1" customHeight="1" x14ac:dyDescent="0.2">
      <c r="A77" s="306">
        <v>92</v>
      </c>
      <c r="B77" s="307" t="s">
        <v>316</v>
      </c>
      <c r="C77" s="308"/>
      <c r="D77" s="113">
        <v>1.9808561552778516</v>
      </c>
      <c r="E77" s="115">
        <v>149</v>
      </c>
      <c r="F77" s="114">
        <v>113</v>
      </c>
      <c r="G77" s="114">
        <v>134</v>
      </c>
      <c r="H77" s="114">
        <v>138</v>
      </c>
      <c r="I77" s="140">
        <v>154</v>
      </c>
      <c r="J77" s="115">
        <v>-5</v>
      </c>
      <c r="K77" s="116">
        <v>-3.2467532467532467</v>
      </c>
    </row>
    <row r="78" spans="1:11" ht="14.1" customHeight="1" x14ac:dyDescent="0.2">
      <c r="A78" s="306">
        <v>93</v>
      </c>
      <c r="B78" s="307" t="s">
        <v>317</v>
      </c>
      <c r="C78" s="308"/>
      <c r="D78" s="113" t="s">
        <v>513</v>
      </c>
      <c r="E78" s="115" t="s">
        <v>513</v>
      </c>
      <c r="F78" s="114">
        <v>8</v>
      </c>
      <c r="G78" s="114">
        <v>7</v>
      </c>
      <c r="H78" s="114">
        <v>4</v>
      </c>
      <c r="I78" s="140">
        <v>11</v>
      </c>
      <c r="J78" s="115" t="s">
        <v>513</v>
      </c>
      <c r="K78" s="116" t="s">
        <v>513</v>
      </c>
    </row>
    <row r="79" spans="1:11" ht="14.1" customHeight="1" x14ac:dyDescent="0.2">
      <c r="A79" s="306">
        <v>94</v>
      </c>
      <c r="B79" s="307" t="s">
        <v>318</v>
      </c>
      <c r="C79" s="308"/>
      <c r="D79" s="113">
        <v>0.50518479127891514</v>
      </c>
      <c r="E79" s="115">
        <v>38</v>
      </c>
      <c r="F79" s="114">
        <v>66</v>
      </c>
      <c r="G79" s="114">
        <v>60</v>
      </c>
      <c r="H79" s="114">
        <v>20</v>
      </c>
      <c r="I79" s="140">
        <v>61</v>
      </c>
      <c r="J79" s="115">
        <v>-23</v>
      </c>
      <c r="K79" s="116">
        <v>-37.704918032786885</v>
      </c>
    </row>
    <row r="80" spans="1:11" ht="14.1" customHeight="1" x14ac:dyDescent="0.2">
      <c r="A80" s="306" t="s">
        <v>319</v>
      </c>
      <c r="B80" s="307" t="s">
        <v>320</v>
      </c>
      <c r="C80" s="308"/>
      <c r="D80" s="113" t="s">
        <v>513</v>
      </c>
      <c r="E80" s="115" t="s">
        <v>513</v>
      </c>
      <c r="F80" s="114" t="s">
        <v>513</v>
      </c>
      <c r="G80" s="114">
        <v>0</v>
      </c>
      <c r="H80" s="114">
        <v>0</v>
      </c>
      <c r="I80" s="140">
        <v>0</v>
      </c>
      <c r="J80" s="115" t="s">
        <v>513</v>
      </c>
      <c r="K80" s="116" t="s">
        <v>513</v>
      </c>
    </row>
    <row r="81" spans="1:11" ht="14.1" customHeight="1" x14ac:dyDescent="0.2">
      <c r="A81" s="310" t="s">
        <v>321</v>
      </c>
      <c r="B81" s="311" t="s">
        <v>333</v>
      </c>
      <c r="C81" s="312"/>
      <c r="D81" s="125">
        <v>9.3060356288221222E-2</v>
      </c>
      <c r="E81" s="143">
        <v>7</v>
      </c>
      <c r="F81" s="144">
        <v>5</v>
      </c>
      <c r="G81" s="144">
        <v>9</v>
      </c>
      <c r="H81" s="144">
        <v>5</v>
      </c>
      <c r="I81" s="145">
        <v>4</v>
      </c>
      <c r="J81" s="143">
        <v>3</v>
      </c>
      <c r="K81" s="146">
        <v>75</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4" t="s">
        <v>371</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618" t="s">
        <v>365</v>
      </c>
      <c r="B86" s="618"/>
      <c r="C86" s="618"/>
      <c r="D86" s="618"/>
      <c r="E86" s="618"/>
      <c r="F86" s="618"/>
      <c r="G86" s="618"/>
      <c r="H86" s="618"/>
      <c r="I86" s="618"/>
      <c r="J86" s="618"/>
      <c r="K86" s="618"/>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6">
    <mergeCell ref="A87:K87"/>
    <mergeCell ref="A3:K3"/>
    <mergeCell ref="A4:K4"/>
    <mergeCell ref="A5:E5"/>
    <mergeCell ref="A7:C10"/>
    <mergeCell ref="D7:D10"/>
    <mergeCell ref="E7:I7"/>
    <mergeCell ref="J7:K8"/>
    <mergeCell ref="E8:E9"/>
    <mergeCell ref="F8:F9"/>
    <mergeCell ref="G8:G9"/>
    <mergeCell ref="H8:H9"/>
    <mergeCell ref="I8:I9"/>
    <mergeCell ref="A84:K84"/>
    <mergeCell ref="A85:K85"/>
    <mergeCell ref="A86:K86"/>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9"/>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372</v>
      </c>
      <c r="B3" s="571"/>
      <c r="C3" s="571"/>
      <c r="D3" s="571"/>
      <c r="E3" s="571"/>
      <c r="F3" s="571"/>
      <c r="G3" s="571"/>
      <c r="H3" s="571"/>
      <c r="I3" s="571"/>
      <c r="J3" s="571"/>
      <c r="K3" s="571"/>
    </row>
    <row r="4" spans="1:13" s="94" customFormat="1" ht="12" customHeight="1" x14ac:dyDescent="0.2">
      <c r="A4" s="410" t="s">
        <v>373</v>
      </c>
      <c r="B4" s="411"/>
      <c r="C4" s="411"/>
      <c r="D4" s="411"/>
      <c r="E4" s="411"/>
      <c r="F4" s="411"/>
      <c r="G4" s="411"/>
      <c r="H4" s="411"/>
      <c r="I4" s="411"/>
      <c r="J4" s="411"/>
      <c r="K4" s="411"/>
      <c r="L4" s="411"/>
      <c r="M4" s="411"/>
    </row>
    <row r="5" spans="1:13" s="94" customFormat="1" ht="12" customHeight="1" x14ac:dyDescent="0.2">
      <c r="A5" s="667" t="s">
        <v>374</v>
      </c>
      <c r="B5" s="667"/>
      <c r="C5" s="412"/>
      <c r="D5" s="412"/>
      <c r="E5" s="412"/>
      <c r="F5" s="413"/>
      <c r="G5" s="413"/>
      <c r="H5" s="413"/>
      <c r="I5" s="413"/>
      <c r="J5" s="413"/>
      <c r="K5" s="413"/>
      <c r="L5" s="413"/>
      <c r="M5" s="413"/>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375</v>
      </c>
      <c r="B7" s="668" t="s">
        <v>376</v>
      </c>
      <c r="C7" s="668"/>
      <c r="D7" s="668"/>
      <c r="E7" s="668"/>
      <c r="F7" s="668"/>
      <c r="G7" s="668"/>
      <c r="H7" s="669"/>
      <c r="I7" s="668" t="s">
        <v>377</v>
      </c>
      <c r="J7" s="668"/>
      <c r="K7" s="669"/>
      <c r="L7" s="670" t="s">
        <v>378</v>
      </c>
      <c r="M7" s="671"/>
    </row>
    <row r="8" spans="1:13" ht="23.85" customHeight="1" x14ac:dyDescent="0.2">
      <c r="A8" s="583"/>
      <c r="B8" s="414" t="s">
        <v>104</v>
      </c>
      <c r="C8" s="415" t="s">
        <v>106</v>
      </c>
      <c r="D8" s="415" t="s">
        <v>107</v>
      </c>
      <c r="E8" s="415" t="s">
        <v>379</v>
      </c>
      <c r="F8" s="415" t="s">
        <v>380</v>
      </c>
      <c r="G8" s="415" t="s">
        <v>108</v>
      </c>
      <c r="H8" s="416" t="s">
        <v>381</v>
      </c>
      <c r="I8" s="414" t="s">
        <v>104</v>
      </c>
      <c r="J8" s="414" t="s">
        <v>382</v>
      </c>
      <c r="K8" s="417" t="s">
        <v>383</v>
      </c>
      <c r="L8" s="418" t="s">
        <v>384</v>
      </c>
      <c r="M8" s="419" t="s">
        <v>385</v>
      </c>
    </row>
    <row r="9" spans="1:13" ht="12" customHeight="1" x14ac:dyDescent="0.2">
      <c r="A9" s="584"/>
      <c r="B9" s="100">
        <v>1</v>
      </c>
      <c r="C9" s="100">
        <v>2</v>
      </c>
      <c r="D9" s="100">
        <v>3</v>
      </c>
      <c r="E9" s="100">
        <v>4</v>
      </c>
      <c r="F9" s="100">
        <v>5</v>
      </c>
      <c r="G9" s="100">
        <v>6</v>
      </c>
      <c r="H9" s="100">
        <v>7</v>
      </c>
      <c r="I9" s="100">
        <v>8</v>
      </c>
      <c r="J9" s="100">
        <v>9</v>
      </c>
      <c r="K9" s="420">
        <v>10</v>
      </c>
      <c r="L9" s="421">
        <v>11</v>
      </c>
      <c r="M9" s="421">
        <v>12</v>
      </c>
    </row>
    <row r="10" spans="1:13" ht="15" customHeight="1" x14ac:dyDescent="0.2">
      <c r="A10" s="422" t="s">
        <v>386</v>
      </c>
      <c r="B10" s="115">
        <v>66602</v>
      </c>
      <c r="C10" s="114">
        <v>31162</v>
      </c>
      <c r="D10" s="114">
        <v>35440</v>
      </c>
      <c r="E10" s="114">
        <v>51815</v>
      </c>
      <c r="F10" s="114">
        <v>13677</v>
      </c>
      <c r="G10" s="114">
        <v>8525</v>
      </c>
      <c r="H10" s="114">
        <v>20089</v>
      </c>
      <c r="I10" s="115">
        <v>11071</v>
      </c>
      <c r="J10" s="114">
        <v>9151</v>
      </c>
      <c r="K10" s="114">
        <v>1920</v>
      </c>
      <c r="L10" s="423">
        <v>6093</v>
      </c>
      <c r="M10" s="424">
        <v>6857</v>
      </c>
    </row>
    <row r="11" spans="1:13" ht="11.1" customHeight="1" x14ac:dyDescent="0.2">
      <c r="A11" s="422" t="s">
        <v>387</v>
      </c>
      <c r="B11" s="115">
        <v>72394</v>
      </c>
      <c r="C11" s="114">
        <v>34106</v>
      </c>
      <c r="D11" s="114">
        <v>38288</v>
      </c>
      <c r="E11" s="114">
        <v>56787</v>
      </c>
      <c r="F11" s="114">
        <v>14496</v>
      </c>
      <c r="G11" s="114">
        <v>9105</v>
      </c>
      <c r="H11" s="114">
        <v>21932</v>
      </c>
      <c r="I11" s="115">
        <v>11062</v>
      </c>
      <c r="J11" s="114">
        <v>8743</v>
      </c>
      <c r="K11" s="114">
        <v>2319</v>
      </c>
      <c r="L11" s="423">
        <v>10240</v>
      </c>
      <c r="M11" s="424">
        <v>4512</v>
      </c>
    </row>
    <row r="12" spans="1:13" ht="11.1" customHeight="1" x14ac:dyDescent="0.2">
      <c r="A12" s="422" t="s">
        <v>388</v>
      </c>
      <c r="B12" s="115">
        <v>72894</v>
      </c>
      <c r="C12" s="114">
        <v>34543</v>
      </c>
      <c r="D12" s="114">
        <v>38351</v>
      </c>
      <c r="E12" s="114">
        <v>57160</v>
      </c>
      <c r="F12" s="114">
        <v>14606</v>
      </c>
      <c r="G12" s="114">
        <v>9414</v>
      </c>
      <c r="H12" s="114">
        <v>22325</v>
      </c>
      <c r="I12" s="115">
        <v>10965</v>
      </c>
      <c r="J12" s="114">
        <v>8585</v>
      </c>
      <c r="K12" s="114">
        <v>2380</v>
      </c>
      <c r="L12" s="423">
        <v>7093</v>
      </c>
      <c r="M12" s="424">
        <v>6588</v>
      </c>
    </row>
    <row r="13" spans="1:13" s="110" customFormat="1" ht="11.1" customHeight="1" x14ac:dyDescent="0.2">
      <c r="A13" s="422" t="s">
        <v>389</v>
      </c>
      <c r="B13" s="115">
        <v>67517</v>
      </c>
      <c r="C13" s="114">
        <v>32070</v>
      </c>
      <c r="D13" s="114">
        <v>35447</v>
      </c>
      <c r="E13" s="114">
        <v>52426</v>
      </c>
      <c r="F13" s="114">
        <v>13971</v>
      </c>
      <c r="G13" s="114">
        <v>8317</v>
      </c>
      <c r="H13" s="114">
        <v>21046</v>
      </c>
      <c r="I13" s="115">
        <v>11419</v>
      </c>
      <c r="J13" s="114">
        <v>9326</v>
      </c>
      <c r="K13" s="114">
        <v>2093</v>
      </c>
      <c r="L13" s="423">
        <v>4055</v>
      </c>
      <c r="M13" s="424">
        <v>9362</v>
      </c>
    </row>
    <row r="14" spans="1:13" ht="15" customHeight="1" x14ac:dyDescent="0.2">
      <c r="A14" s="422" t="s">
        <v>390</v>
      </c>
      <c r="B14" s="115">
        <v>67265</v>
      </c>
      <c r="C14" s="114">
        <v>32032</v>
      </c>
      <c r="D14" s="114">
        <v>35233</v>
      </c>
      <c r="E14" s="114">
        <v>50462</v>
      </c>
      <c r="F14" s="114">
        <v>15807</v>
      </c>
      <c r="G14" s="114">
        <v>7830</v>
      </c>
      <c r="H14" s="114">
        <v>21416</v>
      </c>
      <c r="I14" s="115">
        <v>11212</v>
      </c>
      <c r="J14" s="114">
        <v>9192</v>
      </c>
      <c r="K14" s="114">
        <v>2020</v>
      </c>
      <c r="L14" s="423">
        <v>6758</v>
      </c>
      <c r="M14" s="424">
        <v>7063</v>
      </c>
    </row>
    <row r="15" spans="1:13" ht="11.1" customHeight="1" x14ac:dyDescent="0.2">
      <c r="A15" s="422" t="s">
        <v>387</v>
      </c>
      <c r="B15" s="115">
        <v>72857</v>
      </c>
      <c r="C15" s="114">
        <v>34613</v>
      </c>
      <c r="D15" s="114">
        <v>38244</v>
      </c>
      <c r="E15" s="114">
        <v>53381</v>
      </c>
      <c r="F15" s="114">
        <v>18462</v>
      </c>
      <c r="G15" s="114">
        <v>8374</v>
      </c>
      <c r="H15" s="114">
        <v>23249</v>
      </c>
      <c r="I15" s="115">
        <v>11055</v>
      </c>
      <c r="J15" s="114">
        <v>8669</v>
      </c>
      <c r="K15" s="114">
        <v>2386</v>
      </c>
      <c r="L15" s="423">
        <v>10326</v>
      </c>
      <c r="M15" s="424">
        <v>4839</v>
      </c>
    </row>
    <row r="16" spans="1:13" ht="11.1" customHeight="1" x14ac:dyDescent="0.2">
      <c r="A16" s="422" t="s">
        <v>388</v>
      </c>
      <c r="B16" s="115">
        <v>73295</v>
      </c>
      <c r="C16" s="114">
        <v>34997</v>
      </c>
      <c r="D16" s="114">
        <v>38298</v>
      </c>
      <c r="E16" s="114">
        <v>54005</v>
      </c>
      <c r="F16" s="114">
        <v>18888</v>
      </c>
      <c r="G16" s="114">
        <v>8608</v>
      </c>
      <c r="H16" s="114">
        <v>23626</v>
      </c>
      <c r="I16" s="115">
        <v>10850</v>
      </c>
      <c r="J16" s="114">
        <v>8469</v>
      </c>
      <c r="K16" s="114">
        <v>2381</v>
      </c>
      <c r="L16" s="423">
        <v>7062</v>
      </c>
      <c r="M16" s="424">
        <v>6886</v>
      </c>
    </row>
    <row r="17" spans="1:13" s="110" customFormat="1" ht="11.1" customHeight="1" x14ac:dyDescent="0.2">
      <c r="A17" s="422" t="s">
        <v>389</v>
      </c>
      <c r="B17" s="115">
        <v>68160</v>
      </c>
      <c r="C17" s="114">
        <v>32630</v>
      </c>
      <c r="D17" s="114">
        <v>35530</v>
      </c>
      <c r="E17" s="114">
        <v>51203</v>
      </c>
      <c r="F17" s="114">
        <v>16890</v>
      </c>
      <c r="G17" s="114">
        <v>7562</v>
      </c>
      <c r="H17" s="114">
        <v>22527</v>
      </c>
      <c r="I17" s="115">
        <v>11466</v>
      </c>
      <c r="J17" s="114">
        <v>9290</v>
      </c>
      <c r="K17" s="114">
        <v>2176</v>
      </c>
      <c r="L17" s="423">
        <v>4285</v>
      </c>
      <c r="M17" s="424">
        <v>9424</v>
      </c>
    </row>
    <row r="18" spans="1:13" ht="15" customHeight="1" x14ac:dyDescent="0.2">
      <c r="A18" s="422" t="s">
        <v>391</v>
      </c>
      <c r="B18" s="115">
        <v>68021</v>
      </c>
      <c r="C18" s="114">
        <v>32415</v>
      </c>
      <c r="D18" s="114">
        <v>35606</v>
      </c>
      <c r="E18" s="114">
        <v>50713</v>
      </c>
      <c r="F18" s="114">
        <v>17200</v>
      </c>
      <c r="G18" s="114">
        <v>7131</v>
      </c>
      <c r="H18" s="114">
        <v>22875</v>
      </c>
      <c r="I18" s="115">
        <v>11037</v>
      </c>
      <c r="J18" s="114">
        <v>8937</v>
      </c>
      <c r="K18" s="114">
        <v>2100</v>
      </c>
      <c r="L18" s="423">
        <v>7421</v>
      </c>
      <c r="M18" s="424">
        <v>7565</v>
      </c>
    </row>
    <row r="19" spans="1:13" ht="11.1" customHeight="1" x14ac:dyDescent="0.2">
      <c r="A19" s="422" t="s">
        <v>387</v>
      </c>
      <c r="B19" s="115">
        <v>72641</v>
      </c>
      <c r="C19" s="114">
        <v>34562</v>
      </c>
      <c r="D19" s="114">
        <v>38079</v>
      </c>
      <c r="E19" s="114">
        <v>53237</v>
      </c>
      <c r="F19" s="114">
        <v>19293</v>
      </c>
      <c r="G19" s="114">
        <v>7396</v>
      </c>
      <c r="H19" s="114">
        <v>24603</v>
      </c>
      <c r="I19" s="115">
        <v>10997</v>
      </c>
      <c r="J19" s="114">
        <v>8599</v>
      </c>
      <c r="K19" s="114">
        <v>2398</v>
      </c>
      <c r="L19" s="423">
        <v>9485</v>
      </c>
      <c r="M19" s="424">
        <v>4987</v>
      </c>
    </row>
    <row r="20" spans="1:13" ht="11.1" customHeight="1" x14ac:dyDescent="0.2">
      <c r="A20" s="422" t="s">
        <v>388</v>
      </c>
      <c r="B20" s="115">
        <v>73049</v>
      </c>
      <c r="C20" s="114">
        <v>34753</v>
      </c>
      <c r="D20" s="114">
        <v>38296</v>
      </c>
      <c r="E20" s="114">
        <v>53197</v>
      </c>
      <c r="F20" s="114">
        <v>19766</v>
      </c>
      <c r="G20" s="114">
        <v>7587</v>
      </c>
      <c r="H20" s="114">
        <v>24929</v>
      </c>
      <c r="I20" s="115">
        <v>10978</v>
      </c>
      <c r="J20" s="114">
        <v>8441</v>
      </c>
      <c r="K20" s="114">
        <v>2537</v>
      </c>
      <c r="L20" s="423">
        <v>6694</v>
      </c>
      <c r="M20" s="424">
        <v>6503</v>
      </c>
    </row>
    <row r="21" spans="1:13" s="110" customFormat="1" ht="11.1" customHeight="1" x14ac:dyDescent="0.2">
      <c r="A21" s="422" t="s">
        <v>389</v>
      </c>
      <c r="B21" s="115">
        <v>67502</v>
      </c>
      <c r="C21" s="114">
        <v>32034</v>
      </c>
      <c r="D21" s="114">
        <v>35468</v>
      </c>
      <c r="E21" s="114">
        <v>50086</v>
      </c>
      <c r="F21" s="114">
        <v>17379</v>
      </c>
      <c r="G21" s="114">
        <v>6645</v>
      </c>
      <c r="H21" s="114">
        <v>23442</v>
      </c>
      <c r="I21" s="115">
        <v>11721</v>
      </c>
      <c r="J21" s="114">
        <v>9362</v>
      </c>
      <c r="K21" s="114">
        <v>2359</v>
      </c>
      <c r="L21" s="423">
        <v>5197</v>
      </c>
      <c r="M21" s="424">
        <v>11083</v>
      </c>
    </row>
    <row r="22" spans="1:13" ht="15" customHeight="1" x14ac:dyDescent="0.2">
      <c r="A22" s="422" t="s">
        <v>392</v>
      </c>
      <c r="B22" s="115">
        <v>67236</v>
      </c>
      <c r="C22" s="114">
        <v>31639</v>
      </c>
      <c r="D22" s="114">
        <v>35597</v>
      </c>
      <c r="E22" s="114">
        <v>50038</v>
      </c>
      <c r="F22" s="114">
        <v>17066</v>
      </c>
      <c r="G22" s="114">
        <v>6252</v>
      </c>
      <c r="H22" s="114">
        <v>23781</v>
      </c>
      <c r="I22" s="115">
        <v>11474</v>
      </c>
      <c r="J22" s="114">
        <v>9215</v>
      </c>
      <c r="K22" s="114">
        <v>2259</v>
      </c>
      <c r="L22" s="423">
        <v>7535</v>
      </c>
      <c r="M22" s="424">
        <v>7808</v>
      </c>
    </row>
    <row r="23" spans="1:13" ht="11.1" customHeight="1" x14ac:dyDescent="0.2">
      <c r="A23" s="422" t="s">
        <v>387</v>
      </c>
      <c r="B23" s="115">
        <v>72003</v>
      </c>
      <c r="C23" s="114">
        <v>34209</v>
      </c>
      <c r="D23" s="114">
        <v>37794</v>
      </c>
      <c r="E23" s="114">
        <v>53580</v>
      </c>
      <c r="F23" s="114">
        <v>18254</v>
      </c>
      <c r="G23" s="114">
        <v>6479</v>
      </c>
      <c r="H23" s="114">
        <v>25746</v>
      </c>
      <c r="I23" s="115">
        <v>11588</v>
      </c>
      <c r="J23" s="114">
        <v>8920</v>
      </c>
      <c r="K23" s="114">
        <v>2668</v>
      </c>
      <c r="L23" s="423">
        <v>9979</v>
      </c>
      <c r="M23" s="424">
        <v>5169</v>
      </c>
    </row>
    <row r="24" spans="1:13" ht="11.1" customHeight="1" x14ac:dyDescent="0.2">
      <c r="A24" s="422" t="s">
        <v>388</v>
      </c>
      <c r="B24" s="115">
        <v>72989</v>
      </c>
      <c r="C24" s="114">
        <v>34650</v>
      </c>
      <c r="D24" s="114">
        <v>38339</v>
      </c>
      <c r="E24" s="114">
        <v>53297</v>
      </c>
      <c r="F24" s="114">
        <v>18543</v>
      </c>
      <c r="G24" s="114">
        <v>6751</v>
      </c>
      <c r="H24" s="114">
        <v>26347</v>
      </c>
      <c r="I24" s="115">
        <v>11506</v>
      </c>
      <c r="J24" s="114">
        <v>8741</v>
      </c>
      <c r="K24" s="114">
        <v>2765</v>
      </c>
      <c r="L24" s="423">
        <v>6860</v>
      </c>
      <c r="M24" s="424">
        <v>6084</v>
      </c>
    </row>
    <row r="25" spans="1:13" s="110" customFormat="1" ht="11.1" customHeight="1" x14ac:dyDescent="0.2">
      <c r="A25" s="422" t="s">
        <v>389</v>
      </c>
      <c r="B25" s="115">
        <v>66951</v>
      </c>
      <c r="C25" s="114">
        <v>31450</v>
      </c>
      <c r="D25" s="114">
        <v>35501</v>
      </c>
      <c r="E25" s="114">
        <v>48364</v>
      </c>
      <c r="F25" s="114">
        <v>17432</v>
      </c>
      <c r="G25" s="114">
        <v>5894</v>
      </c>
      <c r="H25" s="114">
        <v>24514</v>
      </c>
      <c r="I25" s="115">
        <v>11870</v>
      </c>
      <c r="J25" s="114">
        <v>9452</v>
      </c>
      <c r="K25" s="114">
        <v>2418</v>
      </c>
      <c r="L25" s="423">
        <v>3811</v>
      </c>
      <c r="M25" s="424">
        <v>9888</v>
      </c>
    </row>
    <row r="26" spans="1:13" ht="15" customHeight="1" x14ac:dyDescent="0.2">
      <c r="A26" s="422" t="s">
        <v>393</v>
      </c>
      <c r="B26" s="115">
        <v>66565</v>
      </c>
      <c r="C26" s="114">
        <v>31138</v>
      </c>
      <c r="D26" s="114">
        <v>35427</v>
      </c>
      <c r="E26" s="114">
        <v>48029</v>
      </c>
      <c r="F26" s="114">
        <v>17393</v>
      </c>
      <c r="G26" s="114">
        <v>5444</v>
      </c>
      <c r="H26" s="114">
        <v>24727</v>
      </c>
      <c r="I26" s="115">
        <v>11557</v>
      </c>
      <c r="J26" s="114">
        <v>9181</v>
      </c>
      <c r="K26" s="114">
        <v>2376</v>
      </c>
      <c r="L26" s="423">
        <v>6673</v>
      </c>
      <c r="M26" s="424">
        <v>7008</v>
      </c>
    </row>
    <row r="27" spans="1:13" ht="11.1" customHeight="1" x14ac:dyDescent="0.2">
      <c r="A27" s="422" t="s">
        <v>387</v>
      </c>
      <c r="B27" s="115">
        <v>71319</v>
      </c>
      <c r="C27" s="114">
        <v>33369</v>
      </c>
      <c r="D27" s="114">
        <v>37950</v>
      </c>
      <c r="E27" s="114">
        <v>51301</v>
      </c>
      <c r="F27" s="114">
        <v>18891</v>
      </c>
      <c r="G27" s="114">
        <v>5704</v>
      </c>
      <c r="H27" s="114">
        <v>26526</v>
      </c>
      <c r="I27" s="115">
        <v>11558</v>
      </c>
      <c r="J27" s="114">
        <v>8829</v>
      </c>
      <c r="K27" s="114">
        <v>2729</v>
      </c>
      <c r="L27" s="423">
        <v>9789</v>
      </c>
      <c r="M27" s="424">
        <v>4998</v>
      </c>
    </row>
    <row r="28" spans="1:13" ht="11.1" customHeight="1" x14ac:dyDescent="0.2">
      <c r="A28" s="422" t="s">
        <v>388</v>
      </c>
      <c r="B28" s="115">
        <v>71688</v>
      </c>
      <c r="C28" s="114">
        <v>33615</v>
      </c>
      <c r="D28" s="114">
        <v>38073</v>
      </c>
      <c r="E28" s="114">
        <v>52682</v>
      </c>
      <c r="F28" s="114">
        <v>18904</v>
      </c>
      <c r="G28" s="114">
        <v>5962</v>
      </c>
      <c r="H28" s="114">
        <v>26710</v>
      </c>
      <c r="I28" s="115">
        <v>11807</v>
      </c>
      <c r="J28" s="114">
        <v>8976</v>
      </c>
      <c r="K28" s="114">
        <v>2831</v>
      </c>
      <c r="L28" s="423">
        <v>6606</v>
      </c>
      <c r="M28" s="424">
        <v>6324</v>
      </c>
    </row>
    <row r="29" spans="1:13" s="110" customFormat="1" ht="11.1" customHeight="1" x14ac:dyDescent="0.2">
      <c r="A29" s="422" t="s">
        <v>389</v>
      </c>
      <c r="B29" s="115">
        <v>66729</v>
      </c>
      <c r="C29" s="114">
        <v>31271</v>
      </c>
      <c r="D29" s="114">
        <v>35458</v>
      </c>
      <c r="E29" s="114">
        <v>48957</v>
      </c>
      <c r="F29" s="114">
        <v>17732</v>
      </c>
      <c r="G29" s="114">
        <v>5166</v>
      </c>
      <c r="H29" s="114">
        <v>25157</v>
      </c>
      <c r="I29" s="115">
        <v>11954</v>
      </c>
      <c r="J29" s="114">
        <v>9506</v>
      </c>
      <c r="K29" s="114">
        <v>2448</v>
      </c>
      <c r="L29" s="423">
        <v>3960</v>
      </c>
      <c r="M29" s="424">
        <v>8935</v>
      </c>
    </row>
    <row r="30" spans="1:13" ht="15" customHeight="1" x14ac:dyDescent="0.2">
      <c r="A30" s="422" t="s">
        <v>394</v>
      </c>
      <c r="B30" s="115">
        <v>67510</v>
      </c>
      <c r="C30" s="114">
        <v>31683</v>
      </c>
      <c r="D30" s="114">
        <v>35827</v>
      </c>
      <c r="E30" s="114">
        <v>49254</v>
      </c>
      <c r="F30" s="114">
        <v>18233</v>
      </c>
      <c r="G30" s="114">
        <v>4963</v>
      </c>
      <c r="H30" s="114">
        <v>25601</v>
      </c>
      <c r="I30" s="115">
        <v>11046</v>
      </c>
      <c r="J30" s="114">
        <v>8686</v>
      </c>
      <c r="K30" s="114">
        <v>2360</v>
      </c>
      <c r="L30" s="423">
        <v>8107</v>
      </c>
      <c r="M30" s="424">
        <v>7342</v>
      </c>
    </row>
    <row r="31" spans="1:13" ht="11.1" customHeight="1" x14ac:dyDescent="0.2">
      <c r="A31" s="422" t="s">
        <v>387</v>
      </c>
      <c r="B31" s="115">
        <v>71765</v>
      </c>
      <c r="C31" s="114">
        <v>33739</v>
      </c>
      <c r="D31" s="114">
        <v>38026</v>
      </c>
      <c r="E31" s="114">
        <v>51901</v>
      </c>
      <c r="F31" s="114">
        <v>19845</v>
      </c>
      <c r="G31" s="114">
        <v>5041</v>
      </c>
      <c r="H31" s="114">
        <v>27275</v>
      </c>
      <c r="I31" s="115">
        <v>11261</v>
      </c>
      <c r="J31" s="114">
        <v>8535</v>
      </c>
      <c r="K31" s="114">
        <v>2726</v>
      </c>
      <c r="L31" s="423">
        <v>8785</v>
      </c>
      <c r="M31" s="424">
        <v>4565</v>
      </c>
    </row>
    <row r="32" spans="1:13" ht="11.1" customHeight="1" x14ac:dyDescent="0.2">
      <c r="A32" s="422" t="s">
        <v>388</v>
      </c>
      <c r="B32" s="115">
        <v>72837</v>
      </c>
      <c r="C32" s="114">
        <v>34286</v>
      </c>
      <c r="D32" s="114">
        <v>38551</v>
      </c>
      <c r="E32" s="114">
        <v>52625</v>
      </c>
      <c r="F32" s="114">
        <v>20202</v>
      </c>
      <c r="G32" s="114">
        <v>5478</v>
      </c>
      <c r="H32" s="114">
        <v>27630</v>
      </c>
      <c r="I32" s="115">
        <v>11337</v>
      </c>
      <c r="J32" s="114">
        <v>8435</v>
      </c>
      <c r="K32" s="114">
        <v>2902</v>
      </c>
      <c r="L32" s="423">
        <v>7029</v>
      </c>
      <c r="M32" s="424">
        <v>6245</v>
      </c>
    </row>
    <row r="33" spans="1:13" s="110" customFormat="1" ht="11.1" customHeight="1" x14ac:dyDescent="0.2">
      <c r="A33" s="422" t="s">
        <v>389</v>
      </c>
      <c r="B33" s="115">
        <v>68429</v>
      </c>
      <c r="C33" s="114">
        <v>32161</v>
      </c>
      <c r="D33" s="114">
        <v>36268</v>
      </c>
      <c r="E33" s="114">
        <v>49381</v>
      </c>
      <c r="F33" s="114">
        <v>19039</v>
      </c>
      <c r="G33" s="114">
        <v>4861</v>
      </c>
      <c r="H33" s="114">
        <v>26263</v>
      </c>
      <c r="I33" s="115">
        <v>11430</v>
      </c>
      <c r="J33" s="114">
        <v>8902</v>
      </c>
      <c r="K33" s="114">
        <v>2528</v>
      </c>
      <c r="L33" s="423">
        <v>4269</v>
      </c>
      <c r="M33" s="424">
        <v>8684</v>
      </c>
    </row>
    <row r="34" spans="1:13" ht="15" customHeight="1" x14ac:dyDescent="0.2">
      <c r="A34" s="422" t="s">
        <v>395</v>
      </c>
      <c r="B34" s="115">
        <v>69257</v>
      </c>
      <c r="C34" s="114">
        <v>32510</v>
      </c>
      <c r="D34" s="114">
        <v>36747</v>
      </c>
      <c r="E34" s="114">
        <v>49765</v>
      </c>
      <c r="F34" s="114">
        <v>19486</v>
      </c>
      <c r="G34" s="114">
        <v>4676</v>
      </c>
      <c r="H34" s="114">
        <v>26826</v>
      </c>
      <c r="I34" s="115">
        <v>11087</v>
      </c>
      <c r="J34" s="114">
        <v>8573</v>
      </c>
      <c r="K34" s="114">
        <v>2514</v>
      </c>
      <c r="L34" s="423">
        <v>8078</v>
      </c>
      <c r="M34" s="424">
        <v>7246</v>
      </c>
    </row>
    <row r="35" spans="1:13" ht="11.1" customHeight="1" x14ac:dyDescent="0.2">
      <c r="A35" s="422" t="s">
        <v>387</v>
      </c>
      <c r="B35" s="115">
        <v>72768</v>
      </c>
      <c r="C35" s="114">
        <v>34287</v>
      </c>
      <c r="D35" s="114">
        <v>38481</v>
      </c>
      <c r="E35" s="114">
        <v>51820</v>
      </c>
      <c r="F35" s="114">
        <v>20946</v>
      </c>
      <c r="G35" s="114">
        <v>4881</v>
      </c>
      <c r="H35" s="114">
        <v>28259</v>
      </c>
      <c r="I35" s="115">
        <v>11318</v>
      </c>
      <c r="J35" s="114">
        <v>8445</v>
      </c>
      <c r="K35" s="114">
        <v>2873</v>
      </c>
      <c r="L35" s="423">
        <v>8487</v>
      </c>
      <c r="M35" s="424">
        <v>4963</v>
      </c>
    </row>
    <row r="36" spans="1:13" ht="11.1" customHeight="1" x14ac:dyDescent="0.2">
      <c r="A36" s="422" t="s">
        <v>388</v>
      </c>
      <c r="B36" s="115">
        <v>73678</v>
      </c>
      <c r="C36" s="114">
        <v>34803</v>
      </c>
      <c r="D36" s="114">
        <v>38875</v>
      </c>
      <c r="E36" s="114">
        <v>52583</v>
      </c>
      <c r="F36" s="114">
        <v>21094</v>
      </c>
      <c r="G36" s="114">
        <v>5456</v>
      </c>
      <c r="H36" s="114">
        <v>28396</v>
      </c>
      <c r="I36" s="115">
        <v>11415</v>
      </c>
      <c r="J36" s="114">
        <v>8389</v>
      </c>
      <c r="K36" s="114">
        <v>3026</v>
      </c>
      <c r="L36" s="423">
        <v>7309</v>
      </c>
      <c r="M36" s="424">
        <v>6585</v>
      </c>
    </row>
    <row r="37" spans="1:13" s="110" customFormat="1" ht="11.1" customHeight="1" x14ac:dyDescent="0.2">
      <c r="A37" s="422" t="s">
        <v>389</v>
      </c>
      <c r="B37" s="115">
        <v>69429</v>
      </c>
      <c r="C37" s="114">
        <v>32747</v>
      </c>
      <c r="D37" s="114">
        <v>36682</v>
      </c>
      <c r="E37" s="114">
        <v>49659</v>
      </c>
      <c r="F37" s="114">
        <v>19770</v>
      </c>
      <c r="G37" s="114">
        <v>4995</v>
      </c>
      <c r="H37" s="114">
        <v>26877</v>
      </c>
      <c r="I37" s="115">
        <v>11362</v>
      </c>
      <c r="J37" s="114">
        <v>8686</v>
      </c>
      <c r="K37" s="114">
        <v>2676</v>
      </c>
      <c r="L37" s="423">
        <v>4330</v>
      </c>
      <c r="M37" s="424">
        <v>8570</v>
      </c>
    </row>
    <row r="38" spans="1:13" ht="15" customHeight="1" x14ac:dyDescent="0.2">
      <c r="A38" s="425" t="s">
        <v>396</v>
      </c>
      <c r="B38" s="115">
        <v>69734</v>
      </c>
      <c r="C38" s="114">
        <v>32950</v>
      </c>
      <c r="D38" s="114">
        <v>36784</v>
      </c>
      <c r="E38" s="114">
        <v>49733</v>
      </c>
      <c r="F38" s="114">
        <v>20001</v>
      </c>
      <c r="G38" s="114">
        <v>4814</v>
      </c>
      <c r="H38" s="114">
        <v>27210</v>
      </c>
      <c r="I38" s="115">
        <v>10923</v>
      </c>
      <c r="J38" s="114">
        <v>8289</v>
      </c>
      <c r="K38" s="114">
        <v>2634</v>
      </c>
      <c r="L38" s="423">
        <v>7474</v>
      </c>
      <c r="M38" s="424">
        <v>7184</v>
      </c>
    </row>
    <row r="39" spans="1:13" ht="11.1" customHeight="1" x14ac:dyDescent="0.2">
      <c r="A39" s="422" t="s">
        <v>387</v>
      </c>
      <c r="B39" s="115">
        <v>73531</v>
      </c>
      <c r="C39" s="114">
        <v>34861</v>
      </c>
      <c r="D39" s="114">
        <v>38670</v>
      </c>
      <c r="E39" s="114">
        <v>52060</v>
      </c>
      <c r="F39" s="114">
        <v>21471</v>
      </c>
      <c r="G39" s="114">
        <v>5044</v>
      </c>
      <c r="H39" s="114">
        <v>28762</v>
      </c>
      <c r="I39" s="115">
        <v>11293</v>
      </c>
      <c r="J39" s="114">
        <v>8244</v>
      </c>
      <c r="K39" s="114">
        <v>3049</v>
      </c>
      <c r="L39" s="423">
        <v>8967</v>
      </c>
      <c r="M39" s="424">
        <v>5153</v>
      </c>
    </row>
    <row r="40" spans="1:13" ht="11.1" customHeight="1" x14ac:dyDescent="0.2">
      <c r="A40" s="425" t="s">
        <v>388</v>
      </c>
      <c r="B40" s="115">
        <v>74765</v>
      </c>
      <c r="C40" s="114">
        <v>35754</v>
      </c>
      <c r="D40" s="114">
        <v>39011</v>
      </c>
      <c r="E40" s="114">
        <v>52964</v>
      </c>
      <c r="F40" s="114">
        <v>21801</v>
      </c>
      <c r="G40" s="114">
        <v>5688</v>
      </c>
      <c r="H40" s="114">
        <v>29024</v>
      </c>
      <c r="I40" s="115">
        <v>11392</v>
      </c>
      <c r="J40" s="114">
        <v>8188</v>
      </c>
      <c r="K40" s="114">
        <v>3204</v>
      </c>
      <c r="L40" s="423">
        <v>7538</v>
      </c>
      <c r="M40" s="424">
        <v>6577</v>
      </c>
    </row>
    <row r="41" spans="1:13" s="110" customFormat="1" ht="11.1" customHeight="1" x14ac:dyDescent="0.2">
      <c r="A41" s="422" t="s">
        <v>389</v>
      </c>
      <c r="B41" s="115">
        <v>70656</v>
      </c>
      <c r="C41" s="114">
        <v>33725</v>
      </c>
      <c r="D41" s="114">
        <v>36931</v>
      </c>
      <c r="E41" s="114">
        <v>50103</v>
      </c>
      <c r="F41" s="114">
        <v>20553</v>
      </c>
      <c r="G41" s="114">
        <v>5237</v>
      </c>
      <c r="H41" s="114">
        <v>27654</v>
      </c>
      <c r="I41" s="115">
        <v>11365</v>
      </c>
      <c r="J41" s="114">
        <v>8508</v>
      </c>
      <c r="K41" s="114">
        <v>2857</v>
      </c>
      <c r="L41" s="423">
        <v>4193</v>
      </c>
      <c r="M41" s="424">
        <v>8415</v>
      </c>
    </row>
    <row r="42" spans="1:13" ht="15" customHeight="1" x14ac:dyDescent="0.2">
      <c r="A42" s="422" t="s">
        <v>397</v>
      </c>
      <c r="B42" s="115">
        <v>71228</v>
      </c>
      <c r="C42" s="114">
        <v>34002</v>
      </c>
      <c r="D42" s="114">
        <v>37226</v>
      </c>
      <c r="E42" s="114">
        <v>50424</v>
      </c>
      <c r="F42" s="114">
        <v>20804</v>
      </c>
      <c r="G42" s="114">
        <v>5042</v>
      </c>
      <c r="H42" s="114">
        <v>27956</v>
      </c>
      <c r="I42" s="115">
        <v>10943</v>
      </c>
      <c r="J42" s="114">
        <v>8115</v>
      </c>
      <c r="K42" s="114">
        <v>2828</v>
      </c>
      <c r="L42" s="423">
        <v>7744</v>
      </c>
      <c r="M42" s="424">
        <v>7169</v>
      </c>
    </row>
    <row r="43" spans="1:13" ht="11.1" customHeight="1" x14ac:dyDescent="0.2">
      <c r="A43" s="422" t="s">
        <v>387</v>
      </c>
      <c r="B43" s="115">
        <v>74534</v>
      </c>
      <c r="C43" s="114">
        <v>35862</v>
      </c>
      <c r="D43" s="114">
        <v>38672</v>
      </c>
      <c r="E43" s="114">
        <v>52450</v>
      </c>
      <c r="F43" s="114">
        <v>22084</v>
      </c>
      <c r="G43" s="114">
        <v>5318</v>
      </c>
      <c r="H43" s="114">
        <v>29262</v>
      </c>
      <c r="I43" s="115">
        <v>11467</v>
      </c>
      <c r="J43" s="114">
        <v>8253</v>
      </c>
      <c r="K43" s="114">
        <v>3214</v>
      </c>
      <c r="L43" s="423">
        <v>8330</v>
      </c>
      <c r="M43" s="424">
        <v>5052</v>
      </c>
    </row>
    <row r="44" spans="1:13" ht="11.1" customHeight="1" x14ac:dyDescent="0.2">
      <c r="A44" s="422" t="s">
        <v>388</v>
      </c>
      <c r="B44" s="115">
        <v>75542</v>
      </c>
      <c r="C44" s="114">
        <v>36457</v>
      </c>
      <c r="D44" s="114">
        <v>39085</v>
      </c>
      <c r="E44" s="114">
        <v>53340</v>
      </c>
      <c r="F44" s="114">
        <v>22202</v>
      </c>
      <c r="G44" s="114">
        <v>5989</v>
      </c>
      <c r="H44" s="114">
        <v>29501</v>
      </c>
      <c r="I44" s="115">
        <v>11398</v>
      </c>
      <c r="J44" s="114">
        <v>8080</v>
      </c>
      <c r="K44" s="114">
        <v>3318</v>
      </c>
      <c r="L44" s="423">
        <v>7628</v>
      </c>
      <c r="M44" s="424">
        <v>6862</v>
      </c>
    </row>
    <row r="45" spans="1:13" s="110" customFormat="1" ht="11.1" customHeight="1" x14ac:dyDescent="0.2">
      <c r="A45" s="422" t="s">
        <v>389</v>
      </c>
      <c r="B45" s="115">
        <v>71837</v>
      </c>
      <c r="C45" s="114">
        <v>34747</v>
      </c>
      <c r="D45" s="114">
        <v>37090</v>
      </c>
      <c r="E45" s="114">
        <v>50635</v>
      </c>
      <c r="F45" s="114">
        <v>21202</v>
      </c>
      <c r="G45" s="114">
        <v>5638</v>
      </c>
      <c r="H45" s="114">
        <v>28218</v>
      </c>
      <c r="I45" s="115">
        <v>11395</v>
      </c>
      <c r="J45" s="114">
        <v>8345</v>
      </c>
      <c r="K45" s="114">
        <v>3050</v>
      </c>
      <c r="L45" s="423">
        <v>4145</v>
      </c>
      <c r="M45" s="424">
        <v>7914</v>
      </c>
    </row>
    <row r="46" spans="1:13" ht="15" customHeight="1" x14ac:dyDescent="0.2">
      <c r="A46" s="422" t="s">
        <v>398</v>
      </c>
      <c r="B46" s="115">
        <v>72005</v>
      </c>
      <c r="C46" s="114">
        <v>34830</v>
      </c>
      <c r="D46" s="114">
        <v>37175</v>
      </c>
      <c r="E46" s="114">
        <v>50784</v>
      </c>
      <c r="F46" s="114">
        <v>21221</v>
      </c>
      <c r="G46" s="114">
        <v>5514</v>
      </c>
      <c r="H46" s="114">
        <v>28305</v>
      </c>
      <c r="I46" s="115">
        <v>11051</v>
      </c>
      <c r="J46" s="114">
        <v>8037</v>
      </c>
      <c r="K46" s="114">
        <v>3014</v>
      </c>
      <c r="L46" s="423">
        <v>7743</v>
      </c>
      <c r="M46" s="424">
        <v>7824</v>
      </c>
    </row>
    <row r="47" spans="1:13" ht="11.1" customHeight="1" x14ac:dyDescent="0.2">
      <c r="A47" s="422" t="s">
        <v>387</v>
      </c>
      <c r="B47" s="115">
        <v>75381</v>
      </c>
      <c r="C47" s="114">
        <v>36699</v>
      </c>
      <c r="D47" s="114">
        <v>38682</v>
      </c>
      <c r="E47" s="114">
        <v>52935</v>
      </c>
      <c r="F47" s="114">
        <v>22446</v>
      </c>
      <c r="G47" s="114">
        <v>5879</v>
      </c>
      <c r="H47" s="114">
        <v>29638</v>
      </c>
      <c r="I47" s="115">
        <v>11692</v>
      </c>
      <c r="J47" s="114">
        <v>8265</v>
      </c>
      <c r="K47" s="114">
        <v>3427</v>
      </c>
      <c r="L47" s="423">
        <v>9084</v>
      </c>
      <c r="M47" s="424">
        <v>5678</v>
      </c>
    </row>
    <row r="48" spans="1:13" ht="11.1" customHeight="1" x14ac:dyDescent="0.2">
      <c r="A48" s="422" t="s">
        <v>388</v>
      </c>
      <c r="B48" s="115">
        <v>76235</v>
      </c>
      <c r="C48" s="114">
        <v>37076</v>
      </c>
      <c r="D48" s="114">
        <v>39159</v>
      </c>
      <c r="E48" s="114">
        <v>53494</v>
      </c>
      <c r="F48" s="114">
        <v>22741</v>
      </c>
      <c r="G48" s="114">
        <v>6550</v>
      </c>
      <c r="H48" s="114">
        <v>29720</v>
      </c>
      <c r="I48" s="115">
        <v>11643</v>
      </c>
      <c r="J48" s="114">
        <v>8122</v>
      </c>
      <c r="K48" s="114">
        <v>3521</v>
      </c>
      <c r="L48" s="423">
        <v>7538</v>
      </c>
      <c r="M48" s="424">
        <v>6732</v>
      </c>
    </row>
    <row r="49" spans="1:17" s="110" customFormat="1" ht="11.1" customHeight="1" x14ac:dyDescent="0.2">
      <c r="A49" s="422" t="s">
        <v>389</v>
      </c>
      <c r="B49" s="115">
        <v>72660</v>
      </c>
      <c r="C49" s="114">
        <v>35246</v>
      </c>
      <c r="D49" s="114">
        <v>37414</v>
      </c>
      <c r="E49" s="114">
        <v>50967</v>
      </c>
      <c r="F49" s="114">
        <v>21693</v>
      </c>
      <c r="G49" s="114">
        <v>6157</v>
      </c>
      <c r="H49" s="114">
        <v>28303</v>
      </c>
      <c r="I49" s="115">
        <v>11581</v>
      </c>
      <c r="J49" s="114">
        <v>8326</v>
      </c>
      <c r="K49" s="114">
        <v>3255</v>
      </c>
      <c r="L49" s="423">
        <v>4496</v>
      </c>
      <c r="M49" s="424">
        <v>8105</v>
      </c>
    </row>
    <row r="50" spans="1:17" ht="15" customHeight="1" x14ac:dyDescent="0.2">
      <c r="A50" s="422" t="s">
        <v>399</v>
      </c>
      <c r="B50" s="143">
        <v>72152</v>
      </c>
      <c r="C50" s="144">
        <v>34900</v>
      </c>
      <c r="D50" s="144">
        <v>37252</v>
      </c>
      <c r="E50" s="144">
        <v>50490</v>
      </c>
      <c r="F50" s="144">
        <v>21662</v>
      </c>
      <c r="G50" s="144">
        <v>5891</v>
      </c>
      <c r="H50" s="144">
        <v>28303</v>
      </c>
      <c r="I50" s="143">
        <v>10710</v>
      </c>
      <c r="J50" s="144">
        <v>7663</v>
      </c>
      <c r="K50" s="144">
        <v>3047</v>
      </c>
      <c r="L50" s="426">
        <v>7173</v>
      </c>
      <c r="M50" s="427">
        <v>7522</v>
      </c>
    </row>
    <row r="51" spans="1:17" ht="11.25" customHeight="1" x14ac:dyDescent="0.2">
      <c r="A51" s="428"/>
      <c r="B51" s="429"/>
      <c r="C51" s="430"/>
      <c r="D51" s="430"/>
      <c r="E51" s="430"/>
      <c r="F51" s="430"/>
      <c r="G51" s="430"/>
      <c r="H51" s="430"/>
      <c r="I51" s="430"/>
      <c r="J51" s="431"/>
      <c r="K51" s="269"/>
      <c r="L51" s="430"/>
      <c r="M51" s="432" t="s">
        <v>45</v>
      </c>
    </row>
    <row r="52" spans="1:17" ht="18" customHeight="1" x14ac:dyDescent="0.2">
      <c r="A52" s="659" t="s">
        <v>400</v>
      </c>
      <c r="B52" s="659"/>
      <c r="C52" s="659"/>
      <c r="D52" s="659"/>
      <c r="E52" s="659"/>
      <c r="F52" s="659"/>
      <c r="G52" s="659"/>
      <c r="H52" s="659"/>
      <c r="I52" s="659"/>
      <c r="J52" s="659"/>
      <c r="K52" s="659"/>
      <c r="L52" s="659"/>
      <c r="M52" s="659"/>
    </row>
    <row r="53" spans="1:17" ht="38.1" customHeight="1" x14ac:dyDescent="0.2">
      <c r="A53" s="660" t="s">
        <v>401</v>
      </c>
      <c r="B53" s="660"/>
      <c r="C53" s="660"/>
      <c r="D53" s="660"/>
      <c r="E53" s="660"/>
      <c r="F53" s="660"/>
      <c r="G53" s="660"/>
      <c r="H53" s="660"/>
      <c r="I53" s="660"/>
      <c r="J53" s="660"/>
      <c r="K53" s="660"/>
      <c r="L53" s="660"/>
      <c r="M53" s="660"/>
    </row>
    <row r="54" spans="1:17" s="151" customFormat="1" ht="9" x14ac:dyDescent="0.15">
      <c r="A54" s="661" t="s">
        <v>323</v>
      </c>
      <c r="B54" s="661"/>
      <c r="C54" s="661"/>
      <c r="D54" s="661"/>
      <c r="E54" s="661"/>
      <c r="F54" s="661"/>
      <c r="G54" s="661"/>
      <c r="H54" s="661"/>
      <c r="I54" s="661"/>
      <c r="J54" s="661"/>
      <c r="K54" s="661"/>
      <c r="L54" s="661"/>
      <c r="M54" s="661"/>
    </row>
    <row r="55" spans="1:17" s="151" customFormat="1" ht="20.25" customHeight="1" x14ac:dyDescent="0.15">
      <c r="A55" s="662"/>
      <c r="B55" s="663"/>
      <c r="C55" s="663"/>
      <c r="D55" s="663"/>
      <c r="E55" s="663"/>
      <c r="F55" s="663"/>
      <c r="G55" s="663"/>
      <c r="H55" s="663"/>
      <c r="I55" s="663"/>
      <c r="J55" s="663"/>
      <c r="K55" s="663"/>
      <c r="L55" s="221"/>
      <c r="M55" s="221"/>
    </row>
    <row r="56" spans="1:17" s="151" customFormat="1" ht="18" customHeight="1" x14ac:dyDescent="0.2">
      <c r="A56" s="664" t="s">
        <v>519</v>
      </c>
      <c r="B56" s="665"/>
      <c r="C56" s="665"/>
      <c r="D56" s="665"/>
      <c r="E56" s="665"/>
      <c r="F56" s="665"/>
      <c r="G56" s="665"/>
      <c r="H56" s="665"/>
      <c r="I56" s="665"/>
      <c r="J56" s="665"/>
      <c r="K56" s="665"/>
    </row>
    <row r="57" spans="1:17" s="151" customFormat="1" ht="11.25" customHeight="1" x14ac:dyDescent="0.2">
      <c r="A57" s="666"/>
      <c r="B57" s="666"/>
      <c r="C57" s="666"/>
      <c r="D57" s="666"/>
      <c r="E57" s="666"/>
      <c r="F57" s="666"/>
      <c r="G57" s="666"/>
      <c r="H57" s="666"/>
      <c r="I57" s="666"/>
      <c r="J57" s="666"/>
      <c r="L57" s="219"/>
      <c r="N57" s="219"/>
      <c r="O57" s="219"/>
      <c r="P57" s="219"/>
      <c r="Q57" s="219"/>
    </row>
    <row r="58" spans="1:17" ht="12.75" customHeight="1" x14ac:dyDescent="0.2">
      <c r="A58" s="433"/>
      <c r="B58" s="434"/>
      <c r="C58" s="435"/>
      <c r="D58" s="435"/>
      <c r="E58" s="435"/>
      <c r="F58" s="435"/>
      <c r="G58" s="435"/>
      <c r="H58" s="435"/>
      <c r="I58" s="435"/>
      <c r="J58" s="436"/>
      <c r="L58" s="435"/>
      <c r="N58" s="226"/>
      <c r="O58" s="226"/>
      <c r="P58" s="226"/>
      <c r="Q58" s="226"/>
    </row>
    <row r="59" spans="1:17" ht="12.75" customHeight="1" x14ac:dyDescent="0.2">
      <c r="A59" s="437"/>
      <c r="B59" s="434"/>
      <c r="C59" s="435"/>
      <c r="D59" s="435"/>
      <c r="E59" s="435"/>
      <c r="F59" s="435"/>
      <c r="G59" s="435"/>
      <c r="H59" s="435"/>
      <c r="I59" s="435"/>
      <c r="J59" s="436"/>
      <c r="L59" s="435"/>
    </row>
    <row r="60" spans="1:17" ht="12.75" customHeight="1" x14ac:dyDescent="0.2">
      <c r="A60" s="438"/>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9"/>
    </row>
    <row r="68" spans="1:13" ht="15.95" customHeight="1" x14ac:dyDescent="0.2">
      <c r="A68" s="439"/>
    </row>
    <row r="70" spans="1:13" ht="15.95" customHeight="1" x14ac:dyDescent="0.2">
      <c r="K70" s="440"/>
      <c r="M70" s="440"/>
    </row>
    <row r="71" spans="1:13" ht="15.95" customHeight="1" x14ac:dyDescent="0.2">
      <c r="K71" s="440"/>
      <c r="M71" s="440"/>
    </row>
    <row r="72" spans="1:13" ht="15.95" customHeight="1" x14ac:dyDescent="0.2">
      <c r="A72" s="439"/>
      <c r="K72" s="440"/>
      <c r="M72" s="440"/>
    </row>
    <row r="76" spans="1:13" ht="15.95" customHeight="1" x14ac:dyDescent="0.2">
      <c r="A76" s="439"/>
    </row>
    <row r="80" spans="1:13" ht="15.95" customHeight="1" x14ac:dyDescent="0.2">
      <c r="A80" s="439"/>
    </row>
    <row r="84" spans="1:1" ht="15.95" customHeight="1" x14ac:dyDescent="0.2">
      <c r="A84" s="439"/>
    </row>
    <row r="88" spans="1:1" ht="15.95" customHeight="1" x14ac:dyDescent="0.2">
      <c r="A88" s="439"/>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6" customWidth="1"/>
    <col min="2" max="2" width="78" style="446" customWidth="1"/>
    <col min="3" max="6" width="102.75" style="446" customWidth="1"/>
    <col min="7" max="256" width="11" style="446"/>
    <col min="257" max="257" width="2" style="446" customWidth="1"/>
    <col min="258" max="258" width="78" style="446" customWidth="1"/>
    <col min="259" max="262" width="102.75" style="446" customWidth="1"/>
    <col min="263" max="512" width="11" style="446"/>
    <col min="513" max="513" width="2" style="446" customWidth="1"/>
    <col min="514" max="514" width="78" style="446" customWidth="1"/>
    <col min="515" max="518" width="102.75" style="446" customWidth="1"/>
    <col min="519" max="768" width="11" style="446"/>
    <col min="769" max="769" width="2" style="446" customWidth="1"/>
    <col min="770" max="770" width="78" style="446" customWidth="1"/>
    <col min="771" max="774" width="102.75" style="446" customWidth="1"/>
    <col min="775" max="1024" width="11" style="446"/>
    <col min="1025" max="1025" width="2" style="446" customWidth="1"/>
    <col min="1026" max="1026" width="78" style="446" customWidth="1"/>
    <col min="1027" max="1030" width="102.75" style="446" customWidth="1"/>
    <col min="1031" max="1280" width="11" style="446"/>
    <col min="1281" max="1281" width="2" style="446" customWidth="1"/>
    <col min="1282" max="1282" width="78" style="446" customWidth="1"/>
    <col min="1283" max="1286" width="102.75" style="446" customWidth="1"/>
    <col min="1287" max="1536" width="11" style="446"/>
    <col min="1537" max="1537" width="2" style="446" customWidth="1"/>
    <col min="1538" max="1538" width="78" style="446" customWidth="1"/>
    <col min="1539" max="1542" width="102.75" style="446" customWidth="1"/>
    <col min="1543" max="1792" width="11" style="446"/>
    <col min="1793" max="1793" width="2" style="446" customWidth="1"/>
    <col min="1794" max="1794" width="78" style="446" customWidth="1"/>
    <col min="1795" max="1798" width="102.75" style="446" customWidth="1"/>
    <col min="1799" max="2048" width="11" style="446"/>
    <col min="2049" max="2049" width="2" style="446" customWidth="1"/>
    <col min="2050" max="2050" width="78" style="446" customWidth="1"/>
    <col min="2051" max="2054" width="102.75" style="446" customWidth="1"/>
    <col min="2055" max="2304" width="11" style="446"/>
    <col min="2305" max="2305" width="2" style="446" customWidth="1"/>
    <col min="2306" max="2306" width="78" style="446" customWidth="1"/>
    <col min="2307" max="2310" width="102.75" style="446" customWidth="1"/>
    <col min="2311" max="2560" width="11" style="446"/>
    <col min="2561" max="2561" width="2" style="446" customWidth="1"/>
    <col min="2562" max="2562" width="78" style="446" customWidth="1"/>
    <col min="2563" max="2566" width="102.75" style="446" customWidth="1"/>
    <col min="2567" max="2816" width="11" style="446"/>
    <col min="2817" max="2817" width="2" style="446" customWidth="1"/>
    <col min="2818" max="2818" width="78" style="446" customWidth="1"/>
    <col min="2819" max="2822" width="102.75" style="446" customWidth="1"/>
    <col min="2823" max="3072" width="11" style="446"/>
    <col min="3073" max="3073" width="2" style="446" customWidth="1"/>
    <col min="3074" max="3074" width="78" style="446" customWidth="1"/>
    <col min="3075" max="3078" width="102.75" style="446" customWidth="1"/>
    <col min="3079" max="3328" width="11" style="446"/>
    <col min="3329" max="3329" width="2" style="446" customWidth="1"/>
    <col min="3330" max="3330" width="78" style="446" customWidth="1"/>
    <col min="3331" max="3334" width="102.75" style="446" customWidth="1"/>
    <col min="3335" max="3584" width="11" style="446"/>
    <col min="3585" max="3585" width="2" style="446" customWidth="1"/>
    <col min="3586" max="3586" width="78" style="446" customWidth="1"/>
    <col min="3587" max="3590" width="102.75" style="446" customWidth="1"/>
    <col min="3591" max="3840" width="11" style="446"/>
    <col min="3841" max="3841" width="2" style="446" customWidth="1"/>
    <col min="3842" max="3842" width="78" style="446" customWidth="1"/>
    <col min="3843" max="3846" width="102.75" style="446" customWidth="1"/>
    <col min="3847" max="4096" width="11" style="446"/>
    <col min="4097" max="4097" width="2" style="446" customWidth="1"/>
    <col min="4098" max="4098" width="78" style="446" customWidth="1"/>
    <col min="4099" max="4102" width="102.75" style="446" customWidth="1"/>
    <col min="4103" max="4352" width="11" style="446"/>
    <col min="4353" max="4353" width="2" style="446" customWidth="1"/>
    <col min="4354" max="4354" width="78" style="446" customWidth="1"/>
    <col min="4355" max="4358" width="102.75" style="446" customWidth="1"/>
    <col min="4359" max="4608" width="11" style="446"/>
    <col min="4609" max="4609" width="2" style="446" customWidth="1"/>
    <col min="4610" max="4610" width="78" style="446" customWidth="1"/>
    <col min="4611" max="4614" width="102.75" style="446" customWidth="1"/>
    <col min="4615" max="4864" width="11" style="446"/>
    <col min="4865" max="4865" width="2" style="446" customWidth="1"/>
    <col min="4866" max="4866" width="78" style="446" customWidth="1"/>
    <col min="4867" max="4870" width="102.75" style="446" customWidth="1"/>
    <col min="4871" max="5120" width="11" style="446"/>
    <col min="5121" max="5121" width="2" style="446" customWidth="1"/>
    <col min="5122" max="5122" width="78" style="446" customWidth="1"/>
    <col min="5123" max="5126" width="102.75" style="446" customWidth="1"/>
    <col min="5127" max="5376" width="11" style="446"/>
    <col min="5377" max="5377" width="2" style="446" customWidth="1"/>
    <col min="5378" max="5378" width="78" style="446" customWidth="1"/>
    <col min="5379" max="5382" width="102.75" style="446" customWidth="1"/>
    <col min="5383" max="5632" width="11" style="446"/>
    <col min="5633" max="5633" width="2" style="446" customWidth="1"/>
    <col min="5634" max="5634" width="78" style="446" customWidth="1"/>
    <col min="5635" max="5638" width="102.75" style="446" customWidth="1"/>
    <col min="5639" max="5888" width="11" style="446"/>
    <col min="5889" max="5889" width="2" style="446" customWidth="1"/>
    <col min="5890" max="5890" width="78" style="446" customWidth="1"/>
    <col min="5891" max="5894" width="102.75" style="446" customWidth="1"/>
    <col min="5895" max="6144" width="11" style="446"/>
    <col min="6145" max="6145" width="2" style="446" customWidth="1"/>
    <col min="6146" max="6146" width="78" style="446" customWidth="1"/>
    <col min="6147" max="6150" width="102.75" style="446" customWidth="1"/>
    <col min="6151" max="6400" width="11" style="446"/>
    <col min="6401" max="6401" width="2" style="446" customWidth="1"/>
    <col min="6402" max="6402" width="78" style="446" customWidth="1"/>
    <col min="6403" max="6406" width="102.75" style="446" customWidth="1"/>
    <col min="6407" max="6656" width="11" style="446"/>
    <col min="6657" max="6657" width="2" style="446" customWidth="1"/>
    <col min="6658" max="6658" width="78" style="446" customWidth="1"/>
    <col min="6659" max="6662" width="102.75" style="446" customWidth="1"/>
    <col min="6663" max="6912" width="11" style="446"/>
    <col min="6913" max="6913" width="2" style="446" customWidth="1"/>
    <col min="6914" max="6914" width="78" style="446" customWidth="1"/>
    <col min="6915" max="6918" width="102.75" style="446" customWidth="1"/>
    <col min="6919" max="7168" width="11" style="446"/>
    <col min="7169" max="7169" width="2" style="446" customWidth="1"/>
    <col min="7170" max="7170" width="78" style="446" customWidth="1"/>
    <col min="7171" max="7174" width="102.75" style="446" customWidth="1"/>
    <col min="7175" max="7424" width="11" style="446"/>
    <col min="7425" max="7425" width="2" style="446" customWidth="1"/>
    <col min="7426" max="7426" width="78" style="446" customWidth="1"/>
    <col min="7427" max="7430" width="102.75" style="446" customWidth="1"/>
    <col min="7431" max="7680" width="11" style="446"/>
    <col min="7681" max="7681" width="2" style="446" customWidth="1"/>
    <col min="7682" max="7682" width="78" style="446" customWidth="1"/>
    <col min="7683" max="7686" width="102.75" style="446" customWidth="1"/>
    <col min="7687" max="7936" width="11" style="446"/>
    <col min="7937" max="7937" width="2" style="446" customWidth="1"/>
    <col min="7938" max="7938" width="78" style="446" customWidth="1"/>
    <col min="7939" max="7942" width="102.75" style="446" customWidth="1"/>
    <col min="7943" max="8192" width="11" style="446"/>
    <col min="8193" max="8193" width="2" style="446" customWidth="1"/>
    <col min="8194" max="8194" width="78" style="446" customWidth="1"/>
    <col min="8195" max="8198" width="102.75" style="446" customWidth="1"/>
    <col min="8199" max="8448" width="11" style="446"/>
    <col min="8449" max="8449" width="2" style="446" customWidth="1"/>
    <col min="8450" max="8450" width="78" style="446" customWidth="1"/>
    <col min="8451" max="8454" width="102.75" style="446" customWidth="1"/>
    <col min="8455" max="8704" width="11" style="446"/>
    <col min="8705" max="8705" width="2" style="446" customWidth="1"/>
    <col min="8706" max="8706" width="78" style="446" customWidth="1"/>
    <col min="8707" max="8710" width="102.75" style="446" customWidth="1"/>
    <col min="8711" max="8960" width="11" style="446"/>
    <col min="8961" max="8961" width="2" style="446" customWidth="1"/>
    <col min="8962" max="8962" width="78" style="446" customWidth="1"/>
    <col min="8963" max="8966" width="102.75" style="446" customWidth="1"/>
    <col min="8967" max="9216" width="11" style="446"/>
    <col min="9217" max="9217" width="2" style="446" customWidth="1"/>
    <col min="9218" max="9218" width="78" style="446" customWidth="1"/>
    <col min="9219" max="9222" width="102.75" style="446" customWidth="1"/>
    <col min="9223" max="9472" width="11" style="446"/>
    <col min="9473" max="9473" width="2" style="446" customWidth="1"/>
    <col min="9474" max="9474" width="78" style="446" customWidth="1"/>
    <col min="9475" max="9478" width="102.75" style="446" customWidth="1"/>
    <col min="9479" max="9728" width="11" style="446"/>
    <col min="9729" max="9729" width="2" style="446" customWidth="1"/>
    <col min="9730" max="9730" width="78" style="446" customWidth="1"/>
    <col min="9731" max="9734" width="102.75" style="446" customWidth="1"/>
    <col min="9735" max="9984" width="11" style="446"/>
    <col min="9985" max="9985" width="2" style="446" customWidth="1"/>
    <col min="9986" max="9986" width="78" style="446" customWidth="1"/>
    <col min="9987" max="9990" width="102.75" style="446" customWidth="1"/>
    <col min="9991" max="10240" width="11" style="446"/>
    <col min="10241" max="10241" width="2" style="446" customWidth="1"/>
    <col min="10242" max="10242" width="78" style="446" customWidth="1"/>
    <col min="10243" max="10246" width="102.75" style="446" customWidth="1"/>
    <col min="10247" max="10496" width="11" style="446"/>
    <col min="10497" max="10497" width="2" style="446" customWidth="1"/>
    <col min="10498" max="10498" width="78" style="446" customWidth="1"/>
    <col min="10499" max="10502" width="102.75" style="446" customWidth="1"/>
    <col min="10503" max="10752" width="11" style="446"/>
    <col min="10753" max="10753" width="2" style="446" customWidth="1"/>
    <col min="10754" max="10754" width="78" style="446" customWidth="1"/>
    <col min="10755" max="10758" width="102.75" style="446" customWidth="1"/>
    <col min="10759" max="11008" width="11" style="446"/>
    <col min="11009" max="11009" width="2" style="446" customWidth="1"/>
    <col min="11010" max="11010" width="78" style="446" customWidth="1"/>
    <col min="11011" max="11014" width="102.75" style="446" customWidth="1"/>
    <col min="11015" max="11264" width="11" style="446"/>
    <col min="11265" max="11265" width="2" style="446" customWidth="1"/>
    <col min="11266" max="11266" width="78" style="446" customWidth="1"/>
    <col min="11267" max="11270" width="102.75" style="446" customWidth="1"/>
    <col min="11271" max="11520" width="11" style="446"/>
    <col min="11521" max="11521" width="2" style="446" customWidth="1"/>
    <col min="11522" max="11522" width="78" style="446" customWidth="1"/>
    <col min="11523" max="11526" width="102.75" style="446" customWidth="1"/>
    <col min="11527" max="11776" width="11" style="446"/>
    <col min="11777" max="11777" width="2" style="446" customWidth="1"/>
    <col min="11778" max="11778" width="78" style="446" customWidth="1"/>
    <col min="11779" max="11782" width="102.75" style="446" customWidth="1"/>
    <col min="11783" max="12032" width="11" style="446"/>
    <col min="12033" max="12033" width="2" style="446" customWidth="1"/>
    <col min="12034" max="12034" width="78" style="446" customWidth="1"/>
    <col min="12035" max="12038" width="102.75" style="446" customWidth="1"/>
    <col min="12039" max="12288" width="11" style="446"/>
    <col min="12289" max="12289" width="2" style="446" customWidth="1"/>
    <col min="12290" max="12290" width="78" style="446" customWidth="1"/>
    <col min="12291" max="12294" width="102.75" style="446" customWidth="1"/>
    <col min="12295" max="12544" width="11" style="446"/>
    <col min="12545" max="12545" width="2" style="446" customWidth="1"/>
    <col min="12546" max="12546" width="78" style="446" customWidth="1"/>
    <col min="12547" max="12550" width="102.75" style="446" customWidth="1"/>
    <col min="12551" max="12800" width="11" style="446"/>
    <col min="12801" max="12801" width="2" style="446" customWidth="1"/>
    <col min="12802" max="12802" width="78" style="446" customWidth="1"/>
    <col min="12803" max="12806" width="102.75" style="446" customWidth="1"/>
    <col min="12807" max="13056" width="11" style="446"/>
    <col min="13057" max="13057" width="2" style="446" customWidth="1"/>
    <col min="13058" max="13058" width="78" style="446" customWidth="1"/>
    <col min="13059" max="13062" width="102.75" style="446" customWidth="1"/>
    <col min="13063" max="13312" width="11" style="446"/>
    <col min="13313" max="13313" width="2" style="446" customWidth="1"/>
    <col min="13314" max="13314" width="78" style="446" customWidth="1"/>
    <col min="13315" max="13318" width="102.75" style="446" customWidth="1"/>
    <col min="13319" max="13568" width="11" style="446"/>
    <col min="13569" max="13569" width="2" style="446" customWidth="1"/>
    <col min="13570" max="13570" width="78" style="446" customWidth="1"/>
    <col min="13571" max="13574" width="102.75" style="446" customWidth="1"/>
    <col min="13575" max="13824" width="11" style="446"/>
    <col min="13825" max="13825" width="2" style="446" customWidth="1"/>
    <col min="13826" max="13826" width="78" style="446" customWidth="1"/>
    <col min="13827" max="13830" width="102.75" style="446" customWidth="1"/>
    <col min="13831" max="14080" width="11" style="446"/>
    <col min="14081" max="14081" width="2" style="446" customWidth="1"/>
    <col min="14082" max="14082" width="78" style="446" customWidth="1"/>
    <col min="14083" max="14086" width="102.75" style="446" customWidth="1"/>
    <col min="14087" max="14336" width="11" style="446"/>
    <col min="14337" max="14337" width="2" style="446" customWidth="1"/>
    <col min="14338" max="14338" width="78" style="446" customWidth="1"/>
    <col min="14339" max="14342" width="102.75" style="446" customWidth="1"/>
    <col min="14343" max="14592" width="11" style="446"/>
    <col min="14593" max="14593" width="2" style="446" customWidth="1"/>
    <col min="14594" max="14594" width="78" style="446" customWidth="1"/>
    <col min="14595" max="14598" width="102.75" style="446" customWidth="1"/>
    <col min="14599" max="14848" width="11" style="446"/>
    <col min="14849" max="14849" width="2" style="446" customWidth="1"/>
    <col min="14850" max="14850" width="78" style="446" customWidth="1"/>
    <col min="14851" max="14854" width="102.75" style="446" customWidth="1"/>
    <col min="14855" max="15104" width="11" style="446"/>
    <col min="15105" max="15105" width="2" style="446" customWidth="1"/>
    <col min="15106" max="15106" width="78" style="446" customWidth="1"/>
    <col min="15107" max="15110" width="102.75" style="446" customWidth="1"/>
    <col min="15111" max="15360" width="11" style="446"/>
    <col min="15361" max="15361" width="2" style="446" customWidth="1"/>
    <col min="15362" max="15362" width="78" style="446" customWidth="1"/>
    <col min="15363" max="15366" width="102.75" style="446" customWidth="1"/>
    <col min="15367" max="15616" width="11" style="446"/>
    <col min="15617" max="15617" width="2" style="446" customWidth="1"/>
    <col min="15618" max="15618" width="78" style="446" customWidth="1"/>
    <col min="15619" max="15622" width="102.75" style="446" customWidth="1"/>
    <col min="15623" max="15872" width="11" style="446"/>
    <col min="15873" max="15873" width="2" style="446" customWidth="1"/>
    <col min="15874" max="15874" width="78" style="446" customWidth="1"/>
    <col min="15875" max="15878" width="102.75" style="446" customWidth="1"/>
    <col min="15879" max="16128" width="11" style="446"/>
    <col min="16129" max="16129" width="2" style="446" customWidth="1"/>
    <col min="16130" max="16130" width="78" style="446" customWidth="1"/>
    <col min="16131" max="16134" width="102.75" style="446" customWidth="1"/>
    <col min="16135" max="16384" width="11" style="446"/>
  </cols>
  <sheetData>
    <row r="1" spans="1:2" s="443" customFormat="1" ht="36.75" customHeight="1" x14ac:dyDescent="0.2">
      <c r="A1" s="441"/>
      <c r="B1" s="442" t="s">
        <v>6</v>
      </c>
    </row>
    <row r="2" spans="1:2" s="444" customFormat="1" ht="19.5" customHeight="1" x14ac:dyDescent="0.2">
      <c r="B2" s="445" t="s">
        <v>402</v>
      </c>
    </row>
    <row r="3" spans="1:2" ht="15" x14ac:dyDescent="0.25">
      <c r="B3" s="447" t="s">
        <v>403</v>
      </c>
    </row>
    <row r="5" spans="1:2" ht="29.25" customHeight="1" x14ac:dyDescent="0.2">
      <c r="B5" s="448" t="s">
        <v>404</v>
      </c>
    </row>
    <row r="6" spans="1:2" ht="9.9499999999999993" customHeight="1" x14ac:dyDescent="0.2">
      <c r="B6" s="448"/>
    </row>
    <row r="7" spans="1:2" ht="73.5" customHeight="1" x14ac:dyDescent="0.2">
      <c r="B7" s="448" t="s">
        <v>405</v>
      </c>
    </row>
    <row r="8" spans="1:2" ht="9.9499999999999993" customHeight="1" x14ac:dyDescent="0.2">
      <c r="B8" s="448"/>
    </row>
    <row r="9" spans="1:2" ht="50.25" customHeight="1" x14ac:dyDescent="0.2">
      <c r="B9" s="448" t="s">
        <v>406</v>
      </c>
    </row>
    <row r="10" spans="1:2" ht="9.9499999999999993" customHeight="1" x14ac:dyDescent="0.2">
      <c r="B10" s="448"/>
    </row>
    <row r="11" spans="1:2" ht="79.5" customHeight="1" x14ac:dyDescent="0.2">
      <c r="B11" s="448" t="s">
        <v>407</v>
      </c>
    </row>
    <row r="12" spans="1:2" ht="9.9499999999999993" customHeight="1" x14ac:dyDescent="0.2">
      <c r="B12" s="448"/>
    </row>
    <row r="13" spans="1:2" ht="48.75" customHeight="1" x14ac:dyDescent="0.2">
      <c r="B13" s="448" t="s">
        <v>408</v>
      </c>
    </row>
    <row r="14" spans="1:2" ht="9.9499999999999993" customHeight="1" x14ac:dyDescent="0.2">
      <c r="B14" s="448"/>
    </row>
    <row r="15" spans="1:2" ht="33" customHeight="1" x14ac:dyDescent="0.2">
      <c r="B15" s="448" t="s">
        <v>409</v>
      </c>
    </row>
    <row r="16" spans="1:2" ht="9.9499999999999993" customHeight="1" x14ac:dyDescent="0.2">
      <c r="B16" s="448"/>
    </row>
    <row r="17" spans="2:2" ht="105" customHeight="1" x14ac:dyDescent="0.2">
      <c r="B17" s="448" t="s">
        <v>410</v>
      </c>
    </row>
    <row r="18" spans="2:2" ht="9.9499999999999993" customHeight="1" x14ac:dyDescent="0.2">
      <c r="B18" s="448"/>
    </row>
    <row r="19" spans="2:2" ht="13.5" customHeight="1" x14ac:dyDescent="0.2">
      <c r="B19" s="449" t="s">
        <v>411</v>
      </c>
    </row>
    <row r="20" spans="2:2" ht="40.5" customHeight="1" x14ac:dyDescent="0.2">
      <c r="B20" s="450" t="s">
        <v>412</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3" customWidth="1"/>
    <col min="2" max="2" width="78" style="453" customWidth="1"/>
    <col min="3" max="6" width="11" style="453"/>
    <col min="7" max="7" width="4.125" style="453" customWidth="1"/>
    <col min="8" max="256" width="11" style="453"/>
    <col min="257" max="257" width="1.875" style="453" customWidth="1"/>
    <col min="258" max="258" width="78" style="453" customWidth="1"/>
    <col min="259" max="262" width="11" style="453"/>
    <col min="263" max="263" width="4.125" style="453" customWidth="1"/>
    <col min="264" max="512" width="11" style="453"/>
    <col min="513" max="513" width="1.875" style="453" customWidth="1"/>
    <col min="514" max="514" width="78" style="453" customWidth="1"/>
    <col min="515" max="518" width="11" style="453"/>
    <col min="519" max="519" width="4.125" style="453" customWidth="1"/>
    <col min="520" max="768" width="11" style="453"/>
    <col min="769" max="769" width="1.875" style="453" customWidth="1"/>
    <col min="770" max="770" width="78" style="453" customWidth="1"/>
    <col min="771" max="774" width="11" style="453"/>
    <col min="775" max="775" width="4.125" style="453" customWidth="1"/>
    <col min="776" max="1024" width="11" style="453"/>
    <col min="1025" max="1025" width="1.875" style="453" customWidth="1"/>
    <col min="1026" max="1026" width="78" style="453" customWidth="1"/>
    <col min="1027" max="1030" width="11" style="453"/>
    <col min="1031" max="1031" width="4.125" style="453" customWidth="1"/>
    <col min="1032" max="1280" width="11" style="453"/>
    <col min="1281" max="1281" width="1.875" style="453" customWidth="1"/>
    <col min="1282" max="1282" width="78" style="453" customWidth="1"/>
    <col min="1283" max="1286" width="11" style="453"/>
    <col min="1287" max="1287" width="4.125" style="453" customWidth="1"/>
    <col min="1288" max="1536" width="11" style="453"/>
    <col min="1537" max="1537" width="1.875" style="453" customWidth="1"/>
    <col min="1538" max="1538" width="78" style="453" customWidth="1"/>
    <col min="1539" max="1542" width="11" style="453"/>
    <col min="1543" max="1543" width="4.125" style="453" customWidth="1"/>
    <col min="1544" max="1792" width="11" style="453"/>
    <col min="1793" max="1793" width="1.875" style="453" customWidth="1"/>
    <col min="1794" max="1794" width="78" style="453" customWidth="1"/>
    <col min="1795" max="1798" width="11" style="453"/>
    <col min="1799" max="1799" width="4.125" style="453" customWidth="1"/>
    <col min="1800" max="2048" width="11" style="453"/>
    <col min="2049" max="2049" width="1.875" style="453" customWidth="1"/>
    <col min="2050" max="2050" width="78" style="453" customWidth="1"/>
    <col min="2051" max="2054" width="11" style="453"/>
    <col min="2055" max="2055" width="4.125" style="453" customWidth="1"/>
    <col min="2056" max="2304" width="11" style="453"/>
    <col min="2305" max="2305" width="1.875" style="453" customWidth="1"/>
    <col min="2306" max="2306" width="78" style="453" customWidth="1"/>
    <col min="2307" max="2310" width="11" style="453"/>
    <col min="2311" max="2311" width="4.125" style="453" customWidth="1"/>
    <col min="2312" max="2560" width="11" style="453"/>
    <col min="2561" max="2561" width="1.875" style="453" customWidth="1"/>
    <col min="2562" max="2562" width="78" style="453" customWidth="1"/>
    <col min="2563" max="2566" width="11" style="453"/>
    <col min="2567" max="2567" width="4.125" style="453" customWidth="1"/>
    <col min="2568" max="2816" width="11" style="453"/>
    <col min="2817" max="2817" width="1.875" style="453" customWidth="1"/>
    <col min="2818" max="2818" width="78" style="453" customWidth="1"/>
    <col min="2819" max="2822" width="11" style="453"/>
    <col min="2823" max="2823" width="4.125" style="453" customWidth="1"/>
    <col min="2824" max="3072" width="11" style="453"/>
    <col min="3073" max="3073" width="1.875" style="453" customWidth="1"/>
    <col min="3074" max="3074" width="78" style="453" customWidth="1"/>
    <col min="3075" max="3078" width="11" style="453"/>
    <col min="3079" max="3079" width="4.125" style="453" customWidth="1"/>
    <col min="3080" max="3328" width="11" style="453"/>
    <col min="3329" max="3329" width="1.875" style="453" customWidth="1"/>
    <col min="3330" max="3330" width="78" style="453" customWidth="1"/>
    <col min="3331" max="3334" width="11" style="453"/>
    <col min="3335" max="3335" width="4.125" style="453" customWidth="1"/>
    <col min="3336" max="3584" width="11" style="453"/>
    <col min="3585" max="3585" width="1.875" style="453" customWidth="1"/>
    <col min="3586" max="3586" width="78" style="453" customWidth="1"/>
    <col min="3587" max="3590" width="11" style="453"/>
    <col min="3591" max="3591" width="4.125" style="453" customWidth="1"/>
    <col min="3592" max="3840" width="11" style="453"/>
    <col min="3841" max="3841" width="1.875" style="453" customWidth="1"/>
    <col min="3842" max="3842" width="78" style="453" customWidth="1"/>
    <col min="3843" max="3846" width="11" style="453"/>
    <col min="3847" max="3847" width="4.125" style="453" customWidth="1"/>
    <col min="3848" max="4096" width="11" style="453"/>
    <col min="4097" max="4097" width="1.875" style="453" customWidth="1"/>
    <col min="4098" max="4098" width="78" style="453" customWidth="1"/>
    <col min="4099" max="4102" width="11" style="453"/>
    <col min="4103" max="4103" width="4.125" style="453" customWidth="1"/>
    <col min="4104" max="4352" width="11" style="453"/>
    <col min="4353" max="4353" width="1.875" style="453" customWidth="1"/>
    <col min="4354" max="4354" width="78" style="453" customWidth="1"/>
    <col min="4355" max="4358" width="11" style="453"/>
    <col min="4359" max="4359" width="4.125" style="453" customWidth="1"/>
    <col min="4360" max="4608" width="11" style="453"/>
    <col min="4609" max="4609" width="1.875" style="453" customWidth="1"/>
    <col min="4610" max="4610" width="78" style="453" customWidth="1"/>
    <col min="4611" max="4614" width="11" style="453"/>
    <col min="4615" max="4615" width="4.125" style="453" customWidth="1"/>
    <col min="4616" max="4864" width="11" style="453"/>
    <col min="4865" max="4865" width="1.875" style="453" customWidth="1"/>
    <col min="4866" max="4866" width="78" style="453" customWidth="1"/>
    <col min="4867" max="4870" width="11" style="453"/>
    <col min="4871" max="4871" width="4.125" style="453" customWidth="1"/>
    <col min="4872" max="5120" width="11" style="453"/>
    <col min="5121" max="5121" width="1.875" style="453" customWidth="1"/>
    <col min="5122" max="5122" width="78" style="453" customWidth="1"/>
    <col min="5123" max="5126" width="11" style="453"/>
    <col min="5127" max="5127" width="4.125" style="453" customWidth="1"/>
    <col min="5128" max="5376" width="11" style="453"/>
    <col min="5377" max="5377" width="1.875" style="453" customWidth="1"/>
    <col min="5378" max="5378" width="78" style="453" customWidth="1"/>
    <col min="5379" max="5382" width="11" style="453"/>
    <col min="5383" max="5383" width="4.125" style="453" customWidth="1"/>
    <col min="5384" max="5632" width="11" style="453"/>
    <col min="5633" max="5633" width="1.875" style="453" customWidth="1"/>
    <col min="5634" max="5634" width="78" style="453" customWidth="1"/>
    <col min="5635" max="5638" width="11" style="453"/>
    <col min="5639" max="5639" width="4.125" style="453" customWidth="1"/>
    <col min="5640" max="5888" width="11" style="453"/>
    <col min="5889" max="5889" width="1.875" style="453" customWidth="1"/>
    <col min="5890" max="5890" width="78" style="453" customWidth="1"/>
    <col min="5891" max="5894" width="11" style="453"/>
    <col min="5895" max="5895" width="4.125" style="453" customWidth="1"/>
    <col min="5896" max="6144" width="11" style="453"/>
    <col min="6145" max="6145" width="1.875" style="453" customWidth="1"/>
    <col min="6146" max="6146" width="78" style="453" customWidth="1"/>
    <col min="6147" max="6150" width="11" style="453"/>
    <col min="6151" max="6151" width="4.125" style="453" customWidth="1"/>
    <col min="6152" max="6400" width="11" style="453"/>
    <col min="6401" max="6401" width="1.875" style="453" customWidth="1"/>
    <col min="6402" max="6402" width="78" style="453" customWidth="1"/>
    <col min="6403" max="6406" width="11" style="453"/>
    <col min="6407" max="6407" width="4.125" style="453" customWidth="1"/>
    <col min="6408" max="6656" width="11" style="453"/>
    <col min="6657" max="6657" width="1.875" style="453" customWidth="1"/>
    <col min="6658" max="6658" width="78" style="453" customWidth="1"/>
    <col min="6659" max="6662" width="11" style="453"/>
    <col min="6663" max="6663" width="4.125" style="453" customWidth="1"/>
    <col min="6664" max="6912" width="11" style="453"/>
    <col min="6913" max="6913" width="1.875" style="453" customWidth="1"/>
    <col min="6914" max="6914" width="78" style="453" customWidth="1"/>
    <col min="6915" max="6918" width="11" style="453"/>
    <col min="6919" max="6919" width="4.125" style="453" customWidth="1"/>
    <col min="6920" max="7168" width="11" style="453"/>
    <col min="7169" max="7169" width="1.875" style="453" customWidth="1"/>
    <col min="7170" max="7170" width="78" style="453" customWidth="1"/>
    <col min="7171" max="7174" width="11" style="453"/>
    <col min="7175" max="7175" width="4.125" style="453" customWidth="1"/>
    <col min="7176" max="7424" width="11" style="453"/>
    <col min="7425" max="7425" width="1.875" style="453" customWidth="1"/>
    <col min="7426" max="7426" width="78" style="453" customWidth="1"/>
    <col min="7427" max="7430" width="11" style="453"/>
    <col min="7431" max="7431" width="4.125" style="453" customWidth="1"/>
    <col min="7432" max="7680" width="11" style="453"/>
    <col min="7681" max="7681" width="1.875" style="453" customWidth="1"/>
    <col min="7682" max="7682" width="78" style="453" customWidth="1"/>
    <col min="7683" max="7686" width="11" style="453"/>
    <col min="7687" max="7687" width="4.125" style="453" customWidth="1"/>
    <col min="7688" max="7936" width="11" style="453"/>
    <col min="7937" max="7937" width="1.875" style="453" customWidth="1"/>
    <col min="7938" max="7938" width="78" style="453" customWidth="1"/>
    <col min="7939" max="7942" width="11" style="453"/>
    <col min="7943" max="7943" width="4.125" style="453" customWidth="1"/>
    <col min="7944" max="8192" width="11" style="453"/>
    <col min="8193" max="8193" width="1.875" style="453" customWidth="1"/>
    <col min="8194" max="8194" width="78" style="453" customWidth="1"/>
    <col min="8195" max="8198" width="11" style="453"/>
    <col min="8199" max="8199" width="4.125" style="453" customWidth="1"/>
    <col min="8200" max="8448" width="11" style="453"/>
    <col min="8449" max="8449" width="1.875" style="453" customWidth="1"/>
    <col min="8450" max="8450" width="78" style="453" customWidth="1"/>
    <col min="8451" max="8454" width="11" style="453"/>
    <col min="8455" max="8455" width="4.125" style="453" customWidth="1"/>
    <col min="8456" max="8704" width="11" style="453"/>
    <col min="8705" max="8705" width="1.875" style="453" customWidth="1"/>
    <col min="8706" max="8706" width="78" style="453" customWidth="1"/>
    <col min="8707" max="8710" width="11" style="453"/>
    <col min="8711" max="8711" width="4.125" style="453" customWidth="1"/>
    <col min="8712" max="8960" width="11" style="453"/>
    <col min="8961" max="8961" width="1.875" style="453" customWidth="1"/>
    <col min="8962" max="8962" width="78" style="453" customWidth="1"/>
    <col min="8963" max="8966" width="11" style="453"/>
    <col min="8967" max="8967" width="4.125" style="453" customWidth="1"/>
    <col min="8968" max="9216" width="11" style="453"/>
    <col min="9217" max="9217" width="1.875" style="453" customWidth="1"/>
    <col min="9218" max="9218" width="78" style="453" customWidth="1"/>
    <col min="9219" max="9222" width="11" style="453"/>
    <col min="9223" max="9223" width="4.125" style="453" customWidth="1"/>
    <col min="9224" max="9472" width="11" style="453"/>
    <col min="9473" max="9473" width="1.875" style="453" customWidth="1"/>
    <col min="9474" max="9474" width="78" style="453" customWidth="1"/>
    <col min="9475" max="9478" width="11" style="453"/>
    <col min="9479" max="9479" width="4.125" style="453" customWidth="1"/>
    <col min="9480" max="9728" width="11" style="453"/>
    <col min="9729" max="9729" width="1.875" style="453" customWidth="1"/>
    <col min="9730" max="9730" width="78" style="453" customWidth="1"/>
    <col min="9731" max="9734" width="11" style="453"/>
    <col min="9735" max="9735" width="4.125" style="453" customWidth="1"/>
    <col min="9736" max="9984" width="11" style="453"/>
    <col min="9985" max="9985" width="1.875" style="453" customWidth="1"/>
    <col min="9986" max="9986" width="78" style="453" customWidth="1"/>
    <col min="9987" max="9990" width="11" style="453"/>
    <col min="9991" max="9991" width="4.125" style="453" customWidth="1"/>
    <col min="9992" max="10240" width="11" style="453"/>
    <col min="10241" max="10241" width="1.875" style="453" customWidth="1"/>
    <col min="10242" max="10242" width="78" style="453" customWidth="1"/>
    <col min="10243" max="10246" width="11" style="453"/>
    <col min="10247" max="10247" width="4.125" style="453" customWidth="1"/>
    <col min="10248" max="10496" width="11" style="453"/>
    <col min="10497" max="10497" width="1.875" style="453" customWidth="1"/>
    <col min="10498" max="10498" width="78" style="453" customWidth="1"/>
    <col min="10499" max="10502" width="11" style="453"/>
    <col min="10503" max="10503" width="4.125" style="453" customWidth="1"/>
    <col min="10504" max="10752" width="11" style="453"/>
    <col min="10753" max="10753" width="1.875" style="453" customWidth="1"/>
    <col min="10754" max="10754" width="78" style="453" customWidth="1"/>
    <col min="10755" max="10758" width="11" style="453"/>
    <col min="10759" max="10759" width="4.125" style="453" customWidth="1"/>
    <col min="10760" max="11008" width="11" style="453"/>
    <col min="11009" max="11009" width="1.875" style="453" customWidth="1"/>
    <col min="11010" max="11010" width="78" style="453" customWidth="1"/>
    <col min="11011" max="11014" width="11" style="453"/>
    <col min="11015" max="11015" width="4.125" style="453" customWidth="1"/>
    <col min="11016" max="11264" width="11" style="453"/>
    <col min="11265" max="11265" width="1.875" style="453" customWidth="1"/>
    <col min="11266" max="11266" width="78" style="453" customWidth="1"/>
    <col min="11267" max="11270" width="11" style="453"/>
    <col min="11271" max="11271" width="4.125" style="453" customWidth="1"/>
    <col min="11272" max="11520" width="11" style="453"/>
    <col min="11521" max="11521" width="1.875" style="453" customWidth="1"/>
    <col min="11522" max="11522" width="78" style="453" customWidth="1"/>
    <col min="11523" max="11526" width="11" style="453"/>
    <col min="11527" max="11527" width="4.125" style="453" customWidth="1"/>
    <col min="11528" max="11776" width="11" style="453"/>
    <col min="11777" max="11777" width="1.875" style="453" customWidth="1"/>
    <col min="11778" max="11778" width="78" style="453" customWidth="1"/>
    <col min="11779" max="11782" width="11" style="453"/>
    <col min="11783" max="11783" width="4.125" style="453" customWidth="1"/>
    <col min="11784" max="12032" width="11" style="453"/>
    <col min="12033" max="12033" width="1.875" style="453" customWidth="1"/>
    <col min="12034" max="12034" width="78" style="453" customWidth="1"/>
    <col min="12035" max="12038" width="11" style="453"/>
    <col min="12039" max="12039" width="4.125" style="453" customWidth="1"/>
    <col min="12040" max="12288" width="11" style="453"/>
    <col min="12289" max="12289" width="1.875" style="453" customWidth="1"/>
    <col min="12290" max="12290" width="78" style="453" customWidth="1"/>
    <col min="12291" max="12294" width="11" style="453"/>
    <col min="12295" max="12295" width="4.125" style="453" customWidth="1"/>
    <col min="12296" max="12544" width="11" style="453"/>
    <col min="12545" max="12545" width="1.875" style="453" customWidth="1"/>
    <col min="12546" max="12546" width="78" style="453" customWidth="1"/>
    <col min="12547" max="12550" width="11" style="453"/>
    <col min="12551" max="12551" width="4.125" style="453" customWidth="1"/>
    <col min="12552" max="12800" width="11" style="453"/>
    <col min="12801" max="12801" width="1.875" style="453" customWidth="1"/>
    <col min="12802" max="12802" width="78" style="453" customWidth="1"/>
    <col min="12803" max="12806" width="11" style="453"/>
    <col min="12807" max="12807" width="4.125" style="453" customWidth="1"/>
    <col min="12808" max="13056" width="11" style="453"/>
    <col min="13057" max="13057" width="1.875" style="453" customWidth="1"/>
    <col min="13058" max="13058" width="78" style="453" customWidth="1"/>
    <col min="13059" max="13062" width="11" style="453"/>
    <col min="13063" max="13063" width="4.125" style="453" customWidth="1"/>
    <col min="13064" max="13312" width="11" style="453"/>
    <col min="13313" max="13313" width="1.875" style="453" customWidth="1"/>
    <col min="13314" max="13314" width="78" style="453" customWidth="1"/>
    <col min="13315" max="13318" width="11" style="453"/>
    <col min="13319" max="13319" width="4.125" style="453" customWidth="1"/>
    <col min="13320" max="13568" width="11" style="453"/>
    <col min="13569" max="13569" width="1.875" style="453" customWidth="1"/>
    <col min="13570" max="13570" width="78" style="453" customWidth="1"/>
    <col min="13571" max="13574" width="11" style="453"/>
    <col min="13575" max="13575" width="4.125" style="453" customWidth="1"/>
    <col min="13576" max="13824" width="11" style="453"/>
    <col min="13825" max="13825" width="1.875" style="453" customWidth="1"/>
    <col min="13826" max="13826" width="78" style="453" customWidth="1"/>
    <col min="13827" max="13830" width="11" style="453"/>
    <col min="13831" max="13831" width="4.125" style="453" customWidth="1"/>
    <col min="13832" max="14080" width="11" style="453"/>
    <col min="14081" max="14081" width="1.875" style="453" customWidth="1"/>
    <col min="14082" max="14082" width="78" style="453" customWidth="1"/>
    <col min="14083" max="14086" width="11" style="453"/>
    <col min="14087" max="14087" width="4.125" style="453" customWidth="1"/>
    <col min="14088" max="14336" width="11" style="453"/>
    <col min="14337" max="14337" width="1.875" style="453" customWidth="1"/>
    <col min="14338" max="14338" width="78" style="453" customWidth="1"/>
    <col min="14339" max="14342" width="11" style="453"/>
    <col min="14343" max="14343" width="4.125" style="453" customWidth="1"/>
    <col min="14344" max="14592" width="11" style="453"/>
    <col min="14593" max="14593" width="1.875" style="453" customWidth="1"/>
    <col min="14594" max="14594" width="78" style="453" customWidth="1"/>
    <col min="14595" max="14598" width="11" style="453"/>
    <col min="14599" max="14599" width="4.125" style="453" customWidth="1"/>
    <col min="14600" max="14848" width="11" style="453"/>
    <col min="14849" max="14849" width="1.875" style="453" customWidth="1"/>
    <col min="14850" max="14850" width="78" style="453" customWidth="1"/>
    <col min="14851" max="14854" width="11" style="453"/>
    <col min="14855" max="14855" width="4.125" style="453" customWidth="1"/>
    <col min="14856" max="15104" width="11" style="453"/>
    <col min="15105" max="15105" width="1.875" style="453" customWidth="1"/>
    <col min="15106" max="15106" width="78" style="453" customWidth="1"/>
    <col min="15107" max="15110" width="11" style="453"/>
    <col min="15111" max="15111" width="4.125" style="453" customWidth="1"/>
    <col min="15112" max="15360" width="11" style="453"/>
    <col min="15361" max="15361" width="1.875" style="453" customWidth="1"/>
    <col min="15362" max="15362" width="78" style="453" customWidth="1"/>
    <col min="15363" max="15366" width="11" style="453"/>
    <col min="15367" max="15367" width="4.125" style="453" customWidth="1"/>
    <col min="15368" max="15616" width="11" style="453"/>
    <col min="15617" max="15617" width="1.875" style="453" customWidth="1"/>
    <col min="15618" max="15618" width="78" style="453" customWidth="1"/>
    <col min="15619" max="15622" width="11" style="453"/>
    <col min="15623" max="15623" width="4.125" style="453" customWidth="1"/>
    <col min="15624" max="15872" width="11" style="453"/>
    <col min="15873" max="15873" width="1.875" style="453" customWidth="1"/>
    <col min="15874" max="15874" width="78" style="453" customWidth="1"/>
    <col min="15875" max="15878" width="11" style="453"/>
    <col min="15879" max="15879" width="4.125" style="453" customWidth="1"/>
    <col min="15880" max="16128" width="11" style="453"/>
    <col min="16129" max="16129" width="1.875" style="453" customWidth="1"/>
    <col min="16130" max="16130" width="78" style="453" customWidth="1"/>
    <col min="16131" max="16134" width="11" style="453"/>
    <col min="16135" max="16135" width="4.125" style="453" customWidth="1"/>
    <col min="16136" max="16384" width="11" style="453"/>
  </cols>
  <sheetData>
    <row r="1" spans="1:2" ht="39.75" customHeight="1" x14ac:dyDescent="0.2">
      <c r="A1" s="451"/>
      <c r="B1" s="452" t="s">
        <v>6</v>
      </c>
    </row>
    <row r="2" spans="1:2" ht="25.5" customHeight="1" x14ac:dyDescent="0.2">
      <c r="B2" s="454" t="s">
        <v>402</v>
      </c>
    </row>
    <row r="3" spans="1:2" ht="24.95" customHeight="1" x14ac:dyDescent="0.2">
      <c r="A3" s="455"/>
      <c r="B3" s="456" t="s">
        <v>413</v>
      </c>
    </row>
    <row r="4" spans="1:2" s="446" customFormat="1" ht="12" x14ac:dyDescent="0.2"/>
    <row r="5" spans="1:2" s="446" customFormat="1" ht="139.5" customHeight="1" x14ac:dyDescent="0.2">
      <c r="B5" s="448" t="s">
        <v>414</v>
      </c>
    </row>
    <row r="6" spans="1:2" s="446" customFormat="1" ht="9.9499999999999993" customHeight="1" x14ac:dyDescent="0.2">
      <c r="B6" s="448"/>
    </row>
    <row r="7" spans="1:2" s="446" customFormat="1" ht="222.75" customHeight="1" x14ac:dyDescent="0.2">
      <c r="B7" s="448" t="s">
        <v>415</v>
      </c>
    </row>
    <row r="8" spans="1:2" s="446" customFormat="1" ht="9.9499999999999993" customHeight="1" x14ac:dyDescent="0.2">
      <c r="B8" s="448"/>
    </row>
    <row r="9" spans="1:2" s="446" customFormat="1" ht="61.5" customHeight="1" x14ac:dyDescent="0.2">
      <c r="B9" s="457" t="s">
        <v>416</v>
      </c>
    </row>
    <row r="10" spans="1:2" s="446" customFormat="1" ht="9.9499999999999993" customHeight="1" x14ac:dyDescent="0.2">
      <c r="B10" s="448"/>
    </row>
    <row r="11" spans="1:2" s="446" customFormat="1" ht="152.25" customHeight="1" x14ac:dyDescent="0.2">
      <c r="B11" s="448" t="s">
        <v>417</v>
      </c>
    </row>
    <row r="12" spans="1:2" s="446" customFormat="1" ht="9.9499999999999993" customHeight="1" x14ac:dyDescent="0.2">
      <c r="B12" s="448"/>
    </row>
    <row r="13" spans="1:2" s="446" customFormat="1" ht="96" customHeight="1" x14ac:dyDescent="0.2">
      <c r="B13" s="448" t="s">
        <v>418</v>
      </c>
    </row>
    <row r="14" spans="1:2" s="446" customFormat="1" ht="9.9499999999999993" customHeight="1" x14ac:dyDescent="0.2">
      <c r="B14" s="448"/>
    </row>
    <row r="15" spans="1:2" s="446" customFormat="1" ht="176.25" customHeight="1" x14ac:dyDescent="0.2">
      <c r="B15" s="457" t="s">
        <v>419</v>
      </c>
    </row>
    <row r="16" spans="1:2" s="446" customFormat="1" ht="9.9499999999999993" customHeight="1" x14ac:dyDescent="0.2">
      <c r="B16" s="448"/>
    </row>
    <row r="17" spans="1:6" s="446" customFormat="1" ht="26.25" customHeight="1" x14ac:dyDescent="0.2">
      <c r="B17" s="449" t="s">
        <v>420</v>
      </c>
    </row>
    <row r="18" spans="1:6" s="446" customFormat="1" ht="37.5" customHeight="1" x14ac:dyDescent="0.2">
      <c r="B18" s="450" t="s">
        <v>421</v>
      </c>
    </row>
    <row r="19" spans="1:6" s="446" customFormat="1" ht="12" x14ac:dyDescent="0.2"/>
    <row r="20" spans="1:6" s="446" customFormat="1" ht="12" x14ac:dyDescent="0.2"/>
    <row r="21" spans="1:6" s="446" customFormat="1" ht="12" x14ac:dyDescent="0.2"/>
    <row r="22" spans="1:6" x14ac:dyDescent="0.2">
      <c r="A22" s="455"/>
      <c r="B22" s="455"/>
      <c r="C22" s="455"/>
      <c r="D22" s="455"/>
      <c r="E22" s="455"/>
      <c r="F22" s="455"/>
    </row>
    <row r="23" spans="1:6" x14ac:dyDescent="0.2">
      <c r="A23" s="455"/>
      <c r="B23" s="455"/>
      <c r="C23" s="455"/>
      <c r="D23" s="455"/>
      <c r="E23" s="455"/>
      <c r="F23" s="455"/>
    </row>
    <row r="24" spans="1:6" x14ac:dyDescent="0.2">
      <c r="A24" s="458"/>
      <c r="B24" s="455"/>
      <c r="C24" s="455"/>
      <c r="D24" s="455"/>
      <c r="E24" s="455"/>
      <c r="F24" s="455"/>
    </row>
    <row r="25" spans="1:6" x14ac:dyDescent="0.2">
      <c r="A25" s="459"/>
      <c r="B25" s="455"/>
      <c r="C25" s="455"/>
      <c r="D25" s="455"/>
      <c r="E25" s="455"/>
      <c r="F25" s="455"/>
    </row>
    <row r="26" spans="1:6" x14ac:dyDescent="0.2">
      <c r="A26" s="455"/>
      <c r="B26" s="455"/>
      <c r="C26" s="455"/>
      <c r="D26" s="455"/>
      <c r="E26" s="455"/>
      <c r="F26" s="455"/>
    </row>
    <row r="27" spans="1:6" x14ac:dyDescent="0.2">
      <c r="A27" s="455"/>
      <c r="B27" s="455"/>
      <c r="C27" s="455"/>
      <c r="D27" s="455"/>
      <c r="E27" s="455"/>
      <c r="F27" s="455"/>
    </row>
    <row r="28" spans="1:6" x14ac:dyDescent="0.2">
      <c r="A28" s="455"/>
      <c r="B28" s="455"/>
      <c r="C28" s="455"/>
      <c r="D28" s="455"/>
      <c r="E28" s="455"/>
      <c r="F28" s="455"/>
    </row>
    <row r="29" spans="1:6" x14ac:dyDescent="0.2">
      <c r="A29" s="455"/>
      <c r="B29" s="455"/>
      <c r="C29" s="455"/>
      <c r="D29" s="455"/>
      <c r="E29" s="455"/>
      <c r="F29" s="455"/>
    </row>
    <row r="30" spans="1:6" x14ac:dyDescent="0.2">
      <c r="A30" s="455"/>
      <c r="B30" s="455"/>
      <c r="C30" s="455"/>
      <c r="D30" s="455"/>
      <c r="E30" s="455"/>
      <c r="F30" s="455"/>
    </row>
    <row r="31" spans="1:6" x14ac:dyDescent="0.2">
      <c r="A31" s="455"/>
      <c r="B31" s="455"/>
      <c r="C31" s="455"/>
      <c r="D31" s="455"/>
      <c r="E31" s="455"/>
      <c r="F31" s="455"/>
    </row>
    <row r="32" spans="1:6" x14ac:dyDescent="0.2">
      <c r="A32" s="455"/>
      <c r="B32" s="455"/>
      <c r="C32" s="455"/>
      <c r="D32" s="455"/>
      <c r="E32" s="455"/>
      <c r="F32" s="455"/>
    </row>
    <row r="33" spans="1:10" x14ac:dyDescent="0.2">
      <c r="A33" s="460"/>
      <c r="B33" s="460"/>
      <c r="C33" s="460"/>
      <c r="D33" s="460"/>
      <c r="E33" s="460"/>
      <c r="F33" s="460"/>
    </row>
    <row r="34" spans="1:10" x14ac:dyDescent="0.2">
      <c r="A34" s="455"/>
      <c r="B34" s="455"/>
      <c r="C34" s="455"/>
      <c r="D34" s="455"/>
      <c r="E34" s="455"/>
      <c r="F34" s="455"/>
    </row>
    <row r="35" spans="1:10" x14ac:dyDescent="0.2">
      <c r="A35" s="455"/>
      <c r="B35" s="455"/>
      <c r="C35" s="455"/>
      <c r="D35" s="455"/>
      <c r="E35" s="455"/>
      <c r="F35" s="455"/>
    </row>
    <row r="36" spans="1:10" ht="8.1" customHeight="1" x14ac:dyDescent="0.2">
      <c r="A36" s="455"/>
      <c r="B36" s="455"/>
      <c r="C36" s="455"/>
      <c r="D36" s="455"/>
      <c r="E36" s="455"/>
      <c r="F36" s="455"/>
    </row>
    <row r="37" spans="1:10" ht="13.5" customHeight="1" x14ac:dyDescent="0.2">
      <c r="A37" s="455"/>
      <c r="B37" s="455"/>
      <c r="C37" s="455"/>
      <c r="D37" s="455"/>
      <c r="E37" s="455"/>
      <c r="F37" s="455"/>
    </row>
    <row r="38" spans="1:10" x14ac:dyDescent="0.2">
      <c r="A38" s="455"/>
      <c r="B38" s="455"/>
      <c r="C38" s="455"/>
      <c r="D38" s="455"/>
      <c r="E38" s="455"/>
      <c r="F38" s="455"/>
    </row>
    <row r="39" spans="1:10" x14ac:dyDescent="0.2">
      <c r="A39" s="455"/>
      <c r="B39" s="455"/>
      <c r="C39" s="455"/>
      <c r="D39" s="455"/>
      <c r="E39" s="455"/>
      <c r="F39" s="455"/>
      <c r="J39" s="461"/>
    </row>
    <row r="40" spans="1:10" x14ac:dyDescent="0.2">
      <c r="A40" s="455"/>
      <c r="B40" s="455"/>
      <c r="C40" s="455"/>
      <c r="D40" s="455"/>
      <c r="E40" s="455"/>
      <c r="F40" s="455"/>
    </row>
    <row r="41" spans="1:10" x14ac:dyDescent="0.2">
      <c r="A41" s="455"/>
      <c r="B41" s="455"/>
      <c r="C41" s="455"/>
      <c r="D41" s="455"/>
      <c r="E41" s="455"/>
      <c r="F41" s="455"/>
    </row>
    <row r="42" spans="1:10" x14ac:dyDescent="0.2">
      <c r="A42" s="455"/>
      <c r="B42" s="455"/>
      <c r="C42" s="455"/>
      <c r="D42" s="455"/>
      <c r="E42" s="455"/>
      <c r="F42" s="455"/>
    </row>
    <row r="43" spans="1:10" ht="33" customHeight="1" x14ac:dyDescent="0.2">
      <c r="A43" s="455"/>
      <c r="B43" s="455"/>
      <c r="C43" s="455"/>
      <c r="D43" s="455"/>
      <c r="E43" s="455"/>
      <c r="F43" s="455"/>
    </row>
    <row r="44" spans="1:10" ht="16.5" customHeight="1" x14ac:dyDescent="0.2">
      <c r="A44" s="455"/>
      <c r="B44" s="455"/>
      <c r="C44" s="455"/>
      <c r="D44" s="455"/>
      <c r="E44" s="455"/>
      <c r="F44" s="455"/>
    </row>
    <row r="45" spans="1:10" x14ac:dyDescent="0.2">
      <c r="A45" s="455"/>
      <c r="B45" s="455"/>
      <c r="C45" s="455"/>
      <c r="D45" s="455"/>
      <c r="E45" s="455"/>
      <c r="F45" s="455"/>
    </row>
    <row r="46" spans="1:10" x14ac:dyDescent="0.2">
      <c r="A46" s="455"/>
      <c r="B46" s="455"/>
      <c r="C46" s="455"/>
      <c r="D46" s="455"/>
      <c r="E46" s="455"/>
      <c r="F46" s="455"/>
    </row>
    <row r="47" spans="1:10" x14ac:dyDescent="0.2">
      <c r="A47" s="455"/>
      <c r="B47" s="455"/>
      <c r="C47" s="455"/>
      <c r="D47" s="455"/>
      <c r="E47" s="455"/>
      <c r="F47" s="455"/>
    </row>
    <row r="48" spans="1:10" x14ac:dyDescent="0.2">
      <c r="A48" s="455"/>
      <c r="B48" s="455"/>
      <c r="C48" s="455"/>
      <c r="D48" s="455"/>
      <c r="E48" s="455"/>
      <c r="F48" s="455"/>
    </row>
    <row r="49" spans="1:6" x14ac:dyDescent="0.2">
      <c r="A49" s="455"/>
      <c r="B49" s="455"/>
      <c r="C49" s="455"/>
      <c r="D49" s="455"/>
      <c r="E49" s="455"/>
      <c r="F49" s="455"/>
    </row>
    <row r="50" spans="1:6" x14ac:dyDescent="0.2">
      <c r="A50" s="455"/>
      <c r="B50" s="455"/>
      <c r="C50" s="455"/>
      <c r="D50" s="455"/>
      <c r="E50" s="455"/>
      <c r="F50" s="455"/>
    </row>
    <row r="51" spans="1:6" x14ac:dyDescent="0.2">
      <c r="A51" s="455"/>
      <c r="B51" s="455"/>
      <c r="C51" s="455"/>
      <c r="D51" s="455"/>
      <c r="E51" s="455"/>
      <c r="F51" s="455"/>
    </row>
    <row r="52" spans="1:6" x14ac:dyDescent="0.2">
      <c r="A52" s="455"/>
      <c r="B52" s="455"/>
      <c r="C52" s="455"/>
      <c r="D52" s="455"/>
      <c r="E52" s="455"/>
      <c r="F52" s="455"/>
    </row>
    <row r="53" spans="1:6" x14ac:dyDescent="0.2">
      <c r="A53" s="455"/>
      <c r="B53" s="455"/>
      <c r="C53" s="455"/>
      <c r="D53" s="455"/>
      <c r="E53" s="455"/>
      <c r="F53" s="455"/>
    </row>
    <row r="54" spans="1:6" x14ac:dyDescent="0.2">
      <c r="A54" s="455"/>
      <c r="B54" s="455"/>
      <c r="C54" s="455"/>
      <c r="D54" s="455"/>
      <c r="E54" s="455"/>
      <c r="F54" s="455"/>
    </row>
    <row r="55" spans="1:6" x14ac:dyDescent="0.2">
      <c r="A55" s="455"/>
      <c r="B55" s="455"/>
      <c r="C55" s="455"/>
      <c r="D55" s="455"/>
      <c r="E55" s="455"/>
      <c r="F55" s="455"/>
    </row>
    <row r="56" spans="1:6" x14ac:dyDescent="0.2">
      <c r="A56" s="455"/>
      <c r="B56" s="455"/>
      <c r="C56" s="455"/>
      <c r="D56" s="455"/>
      <c r="E56" s="455"/>
      <c r="F56" s="455"/>
    </row>
    <row r="57" spans="1:6" x14ac:dyDescent="0.2">
      <c r="A57" s="455"/>
      <c r="B57" s="455"/>
      <c r="C57" s="455"/>
      <c r="D57" s="455"/>
      <c r="E57" s="455"/>
      <c r="F57" s="455"/>
    </row>
    <row r="58" spans="1:6" x14ac:dyDescent="0.2">
      <c r="A58" s="455"/>
      <c r="B58" s="455"/>
      <c r="C58" s="455"/>
      <c r="D58" s="455"/>
      <c r="E58" s="455"/>
      <c r="F58" s="455"/>
    </row>
    <row r="59" spans="1:6" x14ac:dyDescent="0.2">
      <c r="A59" s="455"/>
      <c r="B59" s="455"/>
      <c r="C59" s="455"/>
      <c r="D59" s="455"/>
      <c r="E59" s="455"/>
      <c r="F59" s="455"/>
    </row>
    <row r="60" spans="1:6" x14ac:dyDescent="0.2">
      <c r="A60" s="455"/>
      <c r="B60" s="455"/>
      <c r="C60" s="455"/>
      <c r="D60" s="455"/>
      <c r="E60" s="455"/>
      <c r="F60" s="455"/>
    </row>
    <row r="61" spans="1:6" x14ac:dyDescent="0.2">
      <c r="A61" s="455"/>
      <c r="B61" s="455"/>
      <c r="C61" s="455"/>
      <c r="D61" s="455"/>
      <c r="E61" s="455"/>
      <c r="F61" s="455"/>
    </row>
    <row r="62" spans="1:6" x14ac:dyDescent="0.2">
      <c r="A62" s="455"/>
      <c r="B62" s="455"/>
      <c r="C62" s="455"/>
      <c r="D62" s="455"/>
      <c r="E62" s="455"/>
      <c r="F62" s="455"/>
    </row>
    <row r="63" spans="1:6" x14ac:dyDescent="0.2">
      <c r="A63" s="455"/>
      <c r="B63" s="455"/>
      <c r="C63" s="455"/>
      <c r="D63" s="455"/>
      <c r="E63" s="455"/>
      <c r="F63" s="455"/>
    </row>
    <row r="64" spans="1:6" x14ac:dyDescent="0.2">
      <c r="A64" s="455"/>
      <c r="B64" s="455"/>
      <c r="C64" s="455"/>
      <c r="D64" s="455"/>
      <c r="E64" s="455"/>
      <c r="F64" s="455"/>
    </row>
    <row r="65" spans="1:6" x14ac:dyDescent="0.2">
      <c r="A65" s="455"/>
      <c r="B65" s="455"/>
      <c r="C65" s="455"/>
      <c r="D65" s="455"/>
      <c r="E65" s="455"/>
      <c r="F65" s="455"/>
    </row>
    <row r="66" spans="1:6" x14ac:dyDescent="0.2">
      <c r="A66" s="455"/>
      <c r="B66" s="455"/>
      <c r="C66" s="455"/>
      <c r="D66" s="455"/>
      <c r="E66" s="455"/>
      <c r="F66" s="455"/>
    </row>
    <row r="67" spans="1:6" x14ac:dyDescent="0.2">
      <c r="A67" s="455"/>
      <c r="B67" s="455"/>
      <c r="C67" s="455"/>
      <c r="D67" s="455"/>
      <c r="E67" s="455"/>
      <c r="F67" s="455"/>
    </row>
    <row r="68" spans="1:6" x14ac:dyDescent="0.2">
      <c r="A68" s="455"/>
      <c r="B68" s="455"/>
      <c r="C68" s="455"/>
      <c r="D68" s="455"/>
      <c r="E68" s="455"/>
      <c r="F68" s="455"/>
    </row>
    <row r="69" spans="1:6" x14ac:dyDescent="0.2">
      <c r="A69" s="455"/>
      <c r="B69" s="455"/>
      <c r="C69" s="455"/>
      <c r="D69" s="455"/>
      <c r="E69" s="455"/>
      <c r="F69" s="455"/>
    </row>
    <row r="70" spans="1:6" x14ac:dyDescent="0.2">
      <c r="A70" s="455"/>
      <c r="B70" s="455"/>
      <c r="C70" s="455"/>
      <c r="D70" s="455"/>
      <c r="E70" s="455"/>
      <c r="F70" s="455"/>
    </row>
    <row r="71" spans="1:6" x14ac:dyDescent="0.2">
      <c r="A71" s="455"/>
      <c r="B71" s="455"/>
      <c r="C71" s="455"/>
      <c r="D71" s="455"/>
      <c r="E71" s="455"/>
      <c r="F71" s="455"/>
    </row>
    <row r="72" spans="1:6" x14ac:dyDescent="0.2">
      <c r="A72" s="455"/>
      <c r="B72" s="455"/>
      <c r="C72" s="455"/>
      <c r="D72" s="455"/>
      <c r="E72" s="455"/>
      <c r="F72" s="455"/>
    </row>
    <row r="73" spans="1:6" x14ac:dyDescent="0.2">
      <c r="A73" s="455"/>
      <c r="B73" s="455"/>
      <c r="C73" s="455"/>
      <c r="D73" s="455"/>
      <c r="E73" s="455"/>
      <c r="F73" s="455"/>
    </row>
    <row r="74" spans="1:6" x14ac:dyDescent="0.2">
      <c r="A74" s="455"/>
      <c r="B74" s="455"/>
      <c r="C74" s="455"/>
      <c r="D74" s="455"/>
      <c r="E74" s="455"/>
      <c r="F74" s="455"/>
    </row>
    <row r="75" spans="1:6" x14ac:dyDescent="0.2">
      <c r="A75" s="455"/>
      <c r="B75" s="455"/>
      <c r="C75" s="455"/>
      <c r="D75" s="455"/>
      <c r="E75" s="455"/>
      <c r="F75" s="455"/>
    </row>
    <row r="76" spans="1:6" x14ac:dyDescent="0.2">
      <c r="A76" s="455"/>
      <c r="B76" s="455"/>
      <c r="C76" s="455"/>
      <c r="D76" s="455"/>
      <c r="E76" s="455"/>
      <c r="F76" s="455"/>
    </row>
    <row r="77" spans="1:6" x14ac:dyDescent="0.2">
      <c r="A77" s="455"/>
      <c r="B77" s="455"/>
      <c r="C77" s="455"/>
      <c r="D77" s="455"/>
      <c r="E77" s="455"/>
      <c r="F77" s="455"/>
    </row>
    <row r="78" spans="1:6" x14ac:dyDescent="0.2">
      <c r="A78" s="455"/>
      <c r="B78" s="455"/>
      <c r="C78" s="455"/>
      <c r="D78" s="455"/>
      <c r="E78" s="455"/>
      <c r="F78" s="455"/>
    </row>
    <row r="79" spans="1:6" x14ac:dyDescent="0.2">
      <c r="A79" s="455"/>
      <c r="B79" s="455"/>
      <c r="C79" s="455"/>
      <c r="D79" s="455"/>
      <c r="E79" s="455"/>
      <c r="F79" s="455"/>
    </row>
    <row r="80" spans="1:6" x14ac:dyDescent="0.2">
      <c r="A80" s="455"/>
      <c r="B80" s="455"/>
      <c r="C80" s="455"/>
      <c r="D80" s="455"/>
      <c r="E80" s="455"/>
      <c r="F80" s="455"/>
    </row>
    <row r="81" spans="1:6" x14ac:dyDescent="0.2">
      <c r="A81" s="455"/>
      <c r="B81" s="455"/>
      <c r="C81" s="455"/>
      <c r="D81" s="455"/>
      <c r="E81" s="455"/>
      <c r="F81" s="455"/>
    </row>
    <row r="82" spans="1:6" x14ac:dyDescent="0.2">
      <c r="A82" s="455"/>
      <c r="B82" s="455"/>
      <c r="C82" s="455"/>
      <c r="D82" s="455"/>
      <c r="E82" s="455"/>
      <c r="F82" s="455"/>
    </row>
    <row r="83" spans="1:6" x14ac:dyDescent="0.2">
      <c r="A83" s="455"/>
      <c r="B83" s="455"/>
      <c r="C83" s="455"/>
      <c r="D83" s="455"/>
      <c r="E83" s="455"/>
      <c r="F83" s="455"/>
    </row>
    <row r="84" spans="1:6" x14ac:dyDescent="0.2">
      <c r="A84" s="455"/>
      <c r="B84" s="455"/>
      <c r="C84" s="455"/>
      <c r="D84" s="455"/>
      <c r="E84" s="455"/>
      <c r="F84" s="455"/>
    </row>
    <row r="85" spans="1:6" x14ac:dyDescent="0.2">
      <c r="A85" s="455"/>
      <c r="B85" s="455"/>
      <c r="C85" s="455"/>
      <c r="D85" s="455"/>
      <c r="E85" s="455"/>
      <c r="F85" s="455"/>
    </row>
    <row r="86" spans="1:6" x14ac:dyDescent="0.2">
      <c r="A86" s="455"/>
      <c r="B86" s="455"/>
      <c r="C86" s="455"/>
      <c r="D86" s="455"/>
      <c r="E86" s="455"/>
      <c r="F86" s="455"/>
    </row>
    <row r="87" spans="1:6" x14ac:dyDescent="0.2">
      <c r="A87" s="455"/>
      <c r="B87" s="455"/>
      <c r="C87" s="455"/>
      <c r="D87" s="455"/>
      <c r="E87" s="455"/>
      <c r="F87" s="455"/>
    </row>
    <row r="88" spans="1:6" x14ac:dyDescent="0.2">
      <c r="A88" s="455"/>
      <c r="B88" s="455"/>
      <c r="C88" s="455"/>
      <c r="D88" s="455"/>
      <c r="E88" s="455"/>
      <c r="F88" s="455"/>
    </row>
    <row r="89" spans="1:6" x14ac:dyDescent="0.2">
      <c r="A89" s="455"/>
      <c r="B89" s="455"/>
      <c r="C89" s="455"/>
      <c r="D89" s="455"/>
      <c r="E89" s="455"/>
      <c r="F89" s="455"/>
    </row>
    <row r="90" spans="1:6" x14ac:dyDescent="0.2">
      <c r="A90" s="455"/>
      <c r="B90" s="455"/>
      <c r="C90" s="455"/>
      <c r="D90" s="455"/>
      <c r="E90" s="455"/>
      <c r="F90" s="455"/>
    </row>
    <row r="91" spans="1:6" x14ac:dyDescent="0.2">
      <c r="A91" s="455"/>
      <c r="B91" s="455"/>
      <c r="C91" s="455"/>
      <c r="D91" s="455"/>
      <c r="E91" s="455"/>
      <c r="F91" s="455"/>
    </row>
    <row r="92" spans="1:6" x14ac:dyDescent="0.2">
      <c r="A92" s="455"/>
      <c r="B92" s="455"/>
      <c r="C92" s="455"/>
      <c r="D92" s="455"/>
      <c r="E92" s="455"/>
      <c r="F92" s="455"/>
    </row>
    <row r="93" spans="1:6" x14ac:dyDescent="0.2">
      <c r="A93" s="455"/>
      <c r="B93" s="455"/>
      <c r="C93" s="455"/>
      <c r="D93" s="455"/>
      <c r="E93" s="455"/>
      <c r="F93" s="455"/>
    </row>
    <row r="94" spans="1:6" x14ac:dyDescent="0.2">
      <c r="A94" s="455"/>
      <c r="B94" s="455"/>
      <c r="C94" s="455"/>
      <c r="D94" s="455"/>
      <c r="E94" s="455"/>
      <c r="F94" s="455"/>
    </row>
    <row r="95" spans="1:6" x14ac:dyDescent="0.2">
      <c r="A95" s="455"/>
      <c r="B95" s="455"/>
      <c r="C95" s="455"/>
      <c r="D95" s="455"/>
      <c r="E95" s="455"/>
      <c r="F95" s="455"/>
    </row>
    <row r="96" spans="1:6" x14ac:dyDescent="0.2">
      <c r="A96" s="455"/>
      <c r="B96" s="455"/>
      <c r="C96" s="455"/>
      <c r="D96" s="455"/>
      <c r="E96" s="455"/>
      <c r="F96" s="455"/>
    </row>
    <row r="97" spans="1:6" x14ac:dyDescent="0.2">
      <c r="A97" s="455"/>
      <c r="B97" s="455"/>
      <c r="C97" s="455"/>
      <c r="D97" s="455"/>
      <c r="E97" s="455"/>
      <c r="F97" s="455"/>
    </row>
    <row r="98" spans="1:6" x14ac:dyDescent="0.2">
      <c r="A98" s="455"/>
      <c r="B98" s="455"/>
      <c r="C98" s="455"/>
      <c r="D98" s="455"/>
      <c r="E98" s="455"/>
      <c r="F98" s="455"/>
    </row>
    <row r="99" spans="1:6" x14ac:dyDescent="0.2">
      <c r="A99" s="455"/>
      <c r="B99" s="455"/>
      <c r="C99" s="455"/>
      <c r="D99" s="455"/>
      <c r="E99" s="455"/>
      <c r="F99" s="455"/>
    </row>
    <row r="100" spans="1:6" x14ac:dyDescent="0.2">
      <c r="A100" s="455"/>
      <c r="B100" s="455"/>
      <c r="C100" s="455"/>
      <c r="D100" s="455"/>
      <c r="E100" s="455"/>
      <c r="F100" s="455"/>
    </row>
    <row r="101" spans="1:6" x14ac:dyDescent="0.2">
      <c r="A101" s="455"/>
      <c r="B101" s="455"/>
      <c r="C101" s="455"/>
      <c r="D101" s="455"/>
      <c r="E101" s="455"/>
      <c r="F101" s="455"/>
    </row>
    <row r="102" spans="1:6" x14ac:dyDescent="0.2">
      <c r="A102" s="455"/>
      <c r="B102" s="455"/>
      <c r="C102" s="455"/>
      <c r="D102" s="455"/>
      <c r="E102" s="455"/>
      <c r="F102" s="455"/>
    </row>
    <row r="103" spans="1:6" x14ac:dyDescent="0.2">
      <c r="A103" s="455"/>
      <c r="B103" s="455"/>
      <c r="C103" s="455"/>
      <c r="D103" s="455"/>
      <c r="E103" s="455"/>
      <c r="F103" s="455"/>
    </row>
    <row r="104" spans="1:6" x14ac:dyDescent="0.2">
      <c r="A104" s="455"/>
      <c r="B104" s="455"/>
      <c r="C104" s="455"/>
      <c r="D104" s="455"/>
      <c r="E104" s="455"/>
      <c r="F104" s="455"/>
    </row>
    <row r="105" spans="1:6" x14ac:dyDescent="0.2">
      <c r="A105" s="455"/>
      <c r="B105" s="455"/>
      <c r="C105" s="455"/>
      <c r="D105" s="455"/>
      <c r="E105" s="455"/>
      <c r="F105" s="455"/>
    </row>
    <row r="106" spans="1:6" x14ac:dyDescent="0.2">
      <c r="A106" s="455"/>
      <c r="B106" s="455"/>
      <c r="C106" s="455"/>
      <c r="D106" s="455"/>
      <c r="E106" s="455"/>
      <c r="F106" s="455"/>
    </row>
    <row r="107" spans="1:6" x14ac:dyDescent="0.2">
      <c r="A107" s="455"/>
      <c r="B107" s="455"/>
      <c r="C107" s="455"/>
      <c r="D107" s="455"/>
      <c r="E107" s="455"/>
      <c r="F107" s="455"/>
    </row>
    <row r="108" spans="1:6" x14ac:dyDescent="0.2">
      <c r="A108" s="455"/>
      <c r="B108" s="455"/>
      <c r="C108" s="455"/>
      <c r="D108" s="455"/>
      <c r="E108" s="455"/>
      <c r="F108" s="455"/>
    </row>
    <row r="109" spans="1:6" x14ac:dyDescent="0.2">
      <c r="A109" s="455"/>
      <c r="B109" s="455"/>
      <c r="C109" s="455"/>
      <c r="D109" s="455"/>
      <c r="E109" s="455"/>
      <c r="F109" s="455"/>
    </row>
    <row r="110" spans="1:6" x14ac:dyDescent="0.2">
      <c r="A110" s="455"/>
      <c r="B110" s="455"/>
      <c r="C110" s="455"/>
      <c r="D110" s="455"/>
      <c r="E110" s="455"/>
      <c r="F110" s="455"/>
    </row>
    <row r="111" spans="1:6" x14ac:dyDescent="0.2">
      <c r="A111" s="455"/>
      <c r="B111" s="455"/>
      <c r="C111" s="455"/>
      <c r="D111" s="455"/>
      <c r="E111" s="455"/>
      <c r="F111" s="455"/>
    </row>
    <row r="112" spans="1:6" x14ac:dyDescent="0.2">
      <c r="A112" s="455"/>
      <c r="B112" s="455"/>
      <c r="C112" s="455"/>
      <c r="D112" s="455"/>
      <c r="E112" s="455"/>
      <c r="F112" s="455"/>
    </row>
    <row r="113" spans="1:6" x14ac:dyDescent="0.2">
      <c r="A113" s="455"/>
      <c r="B113" s="455"/>
      <c r="C113" s="455"/>
      <c r="D113" s="455"/>
      <c r="E113" s="455"/>
      <c r="F113" s="455"/>
    </row>
    <row r="114" spans="1:6" x14ac:dyDescent="0.2">
      <c r="A114" s="455"/>
      <c r="B114" s="455"/>
      <c r="C114" s="455"/>
      <c r="D114" s="455"/>
      <c r="E114" s="455"/>
      <c r="F114" s="455"/>
    </row>
    <row r="115" spans="1:6" x14ac:dyDescent="0.2">
      <c r="A115" s="455"/>
      <c r="B115" s="455"/>
      <c r="C115" s="455"/>
      <c r="D115" s="455"/>
      <c r="E115" s="455"/>
      <c r="F115" s="455"/>
    </row>
    <row r="116" spans="1:6" x14ac:dyDescent="0.2">
      <c r="A116" s="455"/>
      <c r="B116" s="455"/>
      <c r="C116" s="455"/>
      <c r="D116" s="455"/>
      <c r="E116" s="455"/>
      <c r="F116" s="455"/>
    </row>
    <row r="117" spans="1:6" x14ac:dyDescent="0.2">
      <c r="A117" s="455"/>
      <c r="B117" s="455"/>
      <c r="C117" s="455"/>
      <c r="D117" s="455"/>
      <c r="E117" s="455"/>
      <c r="F117" s="455"/>
    </row>
    <row r="118" spans="1:6" x14ac:dyDescent="0.2">
      <c r="A118" s="455"/>
      <c r="B118" s="455"/>
      <c r="C118" s="455"/>
      <c r="D118" s="455"/>
      <c r="E118" s="455"/>
      <c r="F118" s="455"/>
    </row>
    <row r="119" spans="1:6" x14ac:dyDescent="0.2">
      <c r="A119" s="455"/>
      <c r="B119" s="455"/>
      <c r="C119" s="455"/>
      <c r="D119" s="455"/>
      <c r="E119" s="455"/>
      <c r="F119" s="455"/>
    </row>
    <row r="120" spans="1:6" x14ac:dyDescent="0.2">
      <c r="A120" s="455"/>
      <c r="B120" s="455"/>
      <c r="C120" s="455"/>
      <c r="D120" s="455"/>
      <c r="E120" s="455"/>
      <c r="F120" s="455"/>
    </row>
    <row r="121" spans="1:6" x14ac:dyDescent="0.2">
      <c r="A121" s="455"/>
      <c r="B121" s="455"/>
      <c r="C121" s="455"/>
      <c r="D121" s="455"/>
      <c r="E121" s="455"/>
      <c r="F121" s="455"/>
    </row>
    <row r="122" spans="1:6" x14ac:dyDescent="0.2">
      <c r="A122" s="455"/>
      <c r="B122" s="455"/>
      <c r="C122" s="455"/>
      <c r="D122" s="455"/>
      <c r="E122" s="455"/>
      <c r="F122" s="455"/>
    </row>
    <row r="123" spans="1:6" x14ac:dyDescent="0.2">
      <c r="A123" s="455"/>
      <c r="B123" s="455"/>
      <c r="C123" s="455"/>
      <c r="D123" s="455"/>
      <c r="E123" s="455"/>
      <c r="F123" s="455"/>
    </row>
    <row r="124" spans="1:6" x14ac:dyDescent="0.2">
      <c r="A124" s="455"/>
      <c r="B124" s="455"/>
      <c r="C124" s="455"/>
      <c r="D124" s="455"/>
      <c r="E124" s="455"/>
      <c r="F124" s="455"/>
    </row>
    <row r="125" spans="1:6" x14ac:dyDescent="0.2">
      <c r="A125" s="455"/>
      <c r="B125" s="455"/>
      <c r="C125" s="455"/>
      <c r="D125" s="455"/>
      <c r="E125" s="455"/>
      <c r="F125" s="455"/>
    </row>
    <row r="126" spans="1:6" x14ac:dyDescent="0.2">
      <c r="A126" s="455"/>
      <c r="B126" s="455"/>
      <c r="C126" s="455"/>
      <c r="D126" s="455"/>
      <c r="E126" s="455"/>
      <c r="F126" s="455"/>
    </row>
    <row r="127" spans="1:6" x14ac:dyDescent="0.2">
      <c r="A127" s="455"/>
      <c r="B127" s="455"/>
      <c r="C127" s="455"/>
      <c r="D127" s="455"/>
      <c r="E127" s="455"/>
      <c r="F127" s="455"/>
    </row>
    <row r="128" spans="1:6" x14ac:dyDescent="0.2">
      <c r="A128" s="455"/>
      <c r="B128" s="455"/>
      <c r="C128" s="455"/>
      <c r="D128" s="455"/>
      <c r="E128" s="455"/>
      <c r="F128" s="455"/>
    </row>
    <row r="129" spans="1:6" x14ac:dyDescent="0.2">
      <c r="A129" s="455"/>
      <c r="B129" s="455"/>
      <c r="C129" s="455"/>
      <c r="D129" s="455"/>
      <c r="E129" s="455"/>
      <c r="F129" s="455"/>
    </row>
    <row r="130" spans="1:6" x14ac:dyDescent="0.2">
      <c r="A130" s="455"/>
      <c r="B130" s="455"/>
      <c r="C130" s="455"/>
      <c r="D130" s="455"/>
      <c r="E130" s="455"/>
      <c r="F130" s="455"/>
    </row>
    <row r="131" spans="1:6" x14ac:dyDescent="0.2">
      <c r="A131" s="455"/>
      <c r="B131" s="455"/>
      <c r="C131" s="455"/>
      <c r="D131" s="455"/>
      <c r="E131" s="455"/>
      <c r="F131" s="455"/>
    </row>
    <row r="132" spans="1:6" x14ac:dyDescent="0.2">
      <c r="A132" s="455"/>
      <c r="B132" s="455"/>
      <c r="C132" s="455"/>
      <c r="D132" s="455"/>
      <c r="E132" s="455"/>
      <c r="F132" s="455"/>
    </row>
    <row r="133" spans="1:6" x14ac:dyDescent="0.2">
      <c r="A133" s="455"/>
      <c r="B133" s="455"/>
      <c r="C133" s="455"/>
      <c r="D133" s="455"/>
      <c r="E133" s="455"/>
      <c r="F133" s="455"/>
    </row>
    <row r="134" spans="1:6" x14ac:dyDescent="0.2">
      <c r="A134" s="455"/>
      <c r="B134" s="455"/>
      <c r="C134" s="455"/>
      <c r="D134" s="455"/>
      <c r="E134" s="455"/>
      <c r="F134" s="455"/>
    </row>
    <row r="135" spans="1:6" x14ac:dyDescent="0.2">
      <c r="A135" s="455"/>
      <c r="B135" s="455"/>
      <c r="C135" s="455"/>
      <c r="D135" s="455"/>
      <c r="E135" s="455"/>
      <c r="F135" s="455"/>
    </row>
    <row r="136" spans="1:6" x14ac:dyDescent="0.2">
      <c r="A136" s="455"/>
      <c r="B136" s="455"/>
      <c r="C136" s="455"/>
      <c r="D136" s="455"/>
      <c r="E136" s="455"/>
      <c r="F136" s="455"/>
    </row>
    <row r="137" spans="1:6" x14ac:dyDescent="0.2">
      <c r="A137" s="455"/>
      <c r="B137" s="455"/>
      <c r="C137" s="455"/>
      <c r="D137" s="455"/>
      <c r="E137" s="455"/>
      <c r="F137" s="455"/>
    </row>
    <row r="138" spans="1:6" x14ac:dyDescent="0.2">
      <c r="A138" s="455"/>
      <c r="B138" s="455"/>
      <c r="C138" s="455"/>
      <c r="D138" s="455"/>
      <c r="E138" s="455"/>
      <c r="F138" s="455"/>
    </row>
    <row r="139" spans="1:6" x14ac:dyDescent="0.2">
      <c r="A139" s="455"/>
      <c r="B139" s="455"/>
      <c r="C139" s="455"/>
      <c r="D139" s="455"/>
      <c r="E139" s="455"/>
      <c r="F139" s="455"/>
    </row>
    <row r="140" spans="1:6" x14ac:dyDescent="0.2">
      <c r="A140" s="455"/>
      <c r="B140" s="455"/>
      <c r="C140" s="455"/>
      <c r="D140" s="455"/>
      <c r="E140" s="455"/>
      <c r="F140" s="455"/>
    </row>
    <row r="141" spans="1:6" x14ac:dyDescent="0.2">
      <c r="A141" s="455"/>
      <c r="B141" s="455"/>
      <c r="C141" s="455"/>
      <c r="D141" s="455"/>
      <c r="E141" s="455"/>
      <c r="F141" s="455"/>
    </row>
    <row r="142" spans="1:6" x14ac:dyDescent="0.2">
      <c r="A142" s="455"/>
      <c r="B142" s="455"/>
      <c r="C142" s="455"/>
      <c r="D142" s="455"/>
      <c r="E142" s="455"/>
      <c r="F142" s="455"/>
    </row>
    <row r="143" spans="1:6" x14ac:dyDescent="0.2">
      <c r="A143" s="455"/>
      <c r="B143" s="455"/>
      <c r="C143" s="455"/>
      <c r="D143" s="455"/>
      <c r="E143" s="455"/>
      <c r="F143" s="455"/>
    </row>
    <row r="144" spans="1:6" x14ac:dyDescent="0.2">
      <c r="A144" s="455"/>
      <c r="B144" s="455"/>
      <c r="C144" s="455"/>
      <c r="D144" s="455"/>
      <c r="E144" s="455"/>
      <c r="F144" s="455"/>
    </row>
    <row r="145" spans="1:6" x14ac:dyDescent="0.2">
      <c r="A145" s="455"/>
      <c r="B145" s="455"/>
      <c r="C145" s="455"/>
      <c r="D145" s="455"/>
      <c r="E145" s="455"/>
      <c r="F145" s="455"/>
    </row>
    <row r="146" spans="1:6" x14ac:dyDescent="0.2">
      <c r="A146" s="455"/>
      <c r="B146" s="455"/>
      <c r="C146" s="455"/>
      <c r="D146" s="455"/>
      <c r="E146" s="455"/>
      <c r="F146" s="455"/>
    </row>
    <row r="147" spans="1:6" x14ac:dyDescent="0.2">
      <c r="A147" s="455"/>
      <c r="B147" s="455"/>
      <c r="C147" s="455"/>
      <c r="D147" s="455"/>
      <c r="E147" s="455"/>
      <c r="F147" s="455"/>
    </row>
    <row r="148" spans="1:6" x14ac:dyDescent="0.2">
      <c r="A148" s="455"/>
      <c r="B148" s="455"/>
      <c r="C148" s="455"/>
      <c r="D148" s="455"/>
      <c r="E148" s="455"/>
      <c r="F148" s="455"/>
    </row>
    <row r="149" spans="1:6" x14ac:dyDescent="0.2">
      <c r="A149" s="455"/>
      <c r="B149" s="455"/>
      <c r="C149" s="455"/>
      <c r="D149" s="455"/>
      <c r="E149" s="455"/>
      <c r="F149" s="455"/>
    </row>
    <row r="150" spans="1:6" x14ac:dyDescent="0.2">
      <c r="A150" s="455"/>
      <c r="B150" s="455"/>
      <c r="C150" s="455"/>
      <c r="D150" s="455"/>
      <c r="E150" s="455"/>
      <c r="F150" s="455"/>
    </row>
    <row r="151" spans="1:6" x14ac:dyDescent="0.2">
      <c r="A151" s="455"/>
      <c r="B151" s="455"/>
      <c r="C151" s="455"/>
      <c r="D151" s="455"/>
      <c r="E151" s="455"/>
      <c r="F151" s="455"/>
    </row>
    <row r="152" spans="1:6" x14ac:dyDescent="0.2">
      <c r="A152" s="455"/>
      <c r="B152" s="455"/>
      <c r="C152" s="455"/>
      <c r="D152" s="455"/>
      <c r="E152" s="455"/>
      <c r="F152" s="455"/>
    </row>
    <row r="153" spans="1:6" x14ac:dyDescent="0.2">
      <c r="A153" s="455"/>
      <c r="B153" s="455"/>
      <c r="C153" s="455"/>
      <c r="D153" s="455"/>
      <c r="E153" s="455"/>
      <c r="F153" s="455"/>
    </row>
    <row r="154" spans="1:6" x14ac:dyDescent="0.2">
      <c r="A154" s="455"/>
      <c r="B154" s="455"/>
      <c r="C154" s="455"/>
      <c r="D154" s="455"/>
      <c r="E154" s="455"/>
      <c r="F154" s="455"/>
    </row>
    <row r="155" spans="1:6" x14ac:dyDescent="0.2">
      <c r="A155" s="455"/>
      <c r="B155" s="455"/>
      <c r="C155" s="455"/>
      <c r="D155" s="455"/>
      <c r="E155" s="455"/>
      <c r="F155" s="455"/>
    </row>
    <row r="156" spans="1:6" x14ac:dyDescent="0.2">
      <c r="A156" s="455"/>
      <c r="B156" s="455"/>
      <c r="C156" s="455"/>
      <c r="D156" s="455"/>
      <c r="E156" s="455"/>
      <c r="F156" s="455"/>
    </row>
    <row r="157" spans="1:6" x14ac:dyDescent="0.2">
      <c r="A157" s="455"/>
      <c r="B157" s="455"/>
      <c r="C157" s="455"/>
      <c r="D157" s="455"/>
      <c r="E157" s="455"/>
      <c r="F157" s="455"/>
    </row>
    <row r="158" spans="1:6" x14ac:dyDescent="0.2">
      <c r="A158" s="455"/>
      <c r="B158" s="455"/>
      <c r="C158" s="455"/>
      <c r="D158" s="455"/>
      <c r="E158" s="455"/>
      <c r="F158" s="455"/>
    </row>
    <row r="159" spans="1:6" x14ac:dyDescent="0.2">
      <c r="A159" s="455"/>
      <c r="B159" s="455"/>
      <c r="C159" s="455"/>
      <c r="D159" s="455"/>
      <c r="E159" s="455"/>
      <c r="F159" s="455"/>
    </row>
    <row r="160" spans="1:6" x14ac:dyDescent="0.2">
      <c r="A160" s="455"/>
      <c r="B160" s="455"/>
      <c r="C160" s="455"/>
      <c r="D160" s="455"/>
      <c r="E160" s="455"/>
      <c r="F160" s="455"/>
    </row>
    <row r="161" spans="1:6" x14ac:dyDescent="0.2">
      <c r="A161" s="455"/>
      <c r="B161" s="455"/>
      <c r="C161" s="455"/>
      <c r="D161" s="455"/>
      <c r="E161" s="455"/>
      <c r="F161" s="455"/>
    </row>
    <row r="162" spans="1:6" x14ac:dyDescent="0.2">
      <c r="A162" s="455"/>
      <c r="B162" s="455"/>
      <c r="C162" s="455"/>
      <c r="D162" s="455"/>
      <c r="E162" s="455"/>
      <c r="F162" s="455"/>
    </row>
    <row r="163" spans="1:6" x14ac:dyDescent="0.2">
      <c r="A163" s="455"/>
      <c r="B163" s="455"/>
      <c r="C163" s="455"/>
      <c r="D163" s="455"/>
      <c r="E163" s="455"/>
      <c r="F163" s="455"/>
    </row>
    <row r="164" spans="1:6" x14ac:dyDescent="0.2">
      <c r="A164" s="455"/>
      <c r="B164" s="455"/>
      <c r="C164" s="455"/>
      <c r="D164" s="455"/>
      <c r="E164" s="455"/>
      <c r="F164" s="455"/>
    </row>
    <row r="165" spans="1:6" x14ac:dyDescent="0.2">
      <c r="A165" s="455"/>
      <c r="B165" s="455"/>
      <c r="C165" s="455"/>
      <c r="D165" s="455"/>
      <c r="E165" s="455"/>
      <c r="F165" s="455"/>
    </row>
    <row r="166" spans="1:6" x14ac:dyDescent="0.2">
      <c r="A166" s="455"/>
      <c r="B166" s="455"/>
      <c r="C166" s="455"/>
      <c r="D166" s="455"/>
      <c r="E166" s="455"/>
      <c r="F166" s="455"/>
    </row>
    <row r="167" spans="1:6" x14ac:dyDescent="0.2">
      <c r="A167" s="455"/>
      <c r="B167" s="455"/>
      <c r="C167" s="455"/>
      <c r="D167" s="455"/>
      <c r="E167" s="455"/>
      <c r="F167" s="455"/>
    </row>
    <row r="168" spans="1:6" x14ac:dyDescent="0.2">
      <c r="A168" s="455"/>
      <c r="B168" s="455"/>
      <c r="C168" s="455"/>
      <c r="D168" s="455"/>
      <c r="E168" s="455"/>
      <c r="F168" s="455"/>
    </row>
    <row r="169" spans="1:6" x14ac:dyDescent="0.2">
      <c r="A169" s="455"/>
      <c r="B169" s="455"/>
      <c r="C169" s="455"/>
      <c r="D169" s="455"/>
      <c r="E169" s="455"/>
      <c r="F169" s="455"/>
    </row>
    <row r="170" spans="1:6" x14ac:dyDescent="0.2">
      <c r="A170" s="455"/>
      <c r="B170" s="455"/>
      <c r="C170" s="455"/>
      <c r="D170" s="455"/>
      <c r="E170" s="455"/>
      <c r="F170" s="455"/>
    </row>
    <row r="171" spans="1:6" x14ac:dyDescent="0.2">
      <c r="A171" s="455"/>
      <c r="B171" s="455"/>
      <c r="C171" s="455"/>
      <c r="D171" s="455"/>
      <c r="E171" s="455"/>
      <c r="F171" s="455"/>
    </row>
    <row r="172" spans="1:6" x14ac:dyDescent="0.2">
      <c r="A172" s="455"/>
      <c r="B172" s="455"/>
      <c r="C172" s="455"/>
      <c r="D172" s="455"/>
      <c r="E172" s="455"/>
      <c r="F172" s="455"/>
    </row>
    <row r="173" spans="1:6" x14ac:dyDescent="0.2">
      <c r="A173" s="455"/>
      <c r="B173" s="455"/>
      <c r="C173" s="455"/>
      <c r="D173" s="455"/>
      <c r="E173" s="455"/>
      <c r="F173" s="455"/>
    </row>
    <row r="174" spans="1:6" x14ac:dyDescent="0.2">
      <c r="A174" s="455"/>
      <c r="B174" s="455"/>
      <c r="C174" s="455"/>
      <c r="D174" s="455"/>
      <c r="E174" s="455"/>
      <c r="F174" s="455"/>
    </row>
    <row r="175" spans="1:6" x14ac:dyDescent="0.2">
      <c r="A175" s="455"/>
      <c r="B175" s="455"/>
      <c r="C175" s="455"/>
      <c r="D175" s="455"/>
      <c r="E175" s="455"/>
      <c r="F175" s="455"/>
    </row>
    <row r="176" spans="1:6" x14ac:dyDescent="0.2">
      <c r="A176" s="455"/>
      <c r="B176" s="455"/>
      <c r="C176" s="455"/>
      <c r="D176" s="455"/>
      <c r="E176" s="455"/>
      <c r="F176" s="455"/>
    </row>
    <row r="177" spans="1:6" x14ac:dyDescent="0.2">
      <c r="A177" s="455"/>
      <c r="B177" s="455"/>
      <c r="C177" s="455"/>
      <c r="D177" s="455"/>
      <c r="E177" s="455"/>
      <c r="F177" s="455"/>
    </row>
    <row r="178" spans="1:6" x14ac:dyDescent="0.2">
      <c r="A178" s="455"/>
      <c r="B178" s="455"/>
      <c r="C178" s="455"/>
      <c r="D178" s="455"/>
      <c r="E178" s="455"/>
      <c r="F178" s="455"/>
    </row>
    <row r="179" spans="1:6" x14ac:dyDescent="0.2">
      <c r="A179" s="455"/>
      <c r="B179" s="455"/>
      <c r="C179" s="455"/>
      <c r="D179" s="455"/>
      <c r="E179" s="455"/>
      <c r="F179" s="455"/>
    </row>
    <row r="180" spans="1:6" x14ac:dyDescent="0.2">
      <c r="A180" s="455"/>
      <c r="B180" s="455"/>
      <c r="C180" s="455"/>
      <c r="D180" s="455"/>
      <c r="E180" s="455"/>
      <c r="F180" s="455"/>
    </row>
    <row r="181" spans="1:6" x14ac:dyDescent="0.2">
      <c r="A181" s="455"/>
      <c r="B181" s="455"/>
      <c r="C181" s="455"/>
      <c r="D181" s="455"/>
      <c r="E181" s="455"/>
      <c r="F181" s="455"/>
    </row>
    <row r="182" spans="1:6" x14ac:dyDescent="0.2">
      <c r="A182" s="455"/>
      <c r="B182" s="455"/>
      <c r="C182" s="455"/>
      <c r="D182" s="455"/>
      <c r="E182" s="455"/>
      <c r="F182" s="455"/>
    </row>
    <row r="183" spans="1:6" x14ac:dyDescent="0.2">
      <c r="A183" s="455"/>
      <c r="B183" s="455"/>
      <c r="C183" s="455"/>
      <c r="D183" s="455"/>
      <c r="E183" s="455"/>
      <c r="F183" s="455"/>
    </row>
    <row r="184" spans="1:6" x14ac:dyDescent="0.2">
      <c r="A184" s="455"/>
      <c r="B184" s="455"/>
      <c r="C184" s="455"/>
      <c r="D184" s="455"/>
      <c r="E184" s="455"/>
      <c r="F184" s="455"/>
    </row>
    <row r="185" spans="1:6" x14ac:dyDescent="0.2">
      <c r="A185" s="455"/>
      <c r="B185" s="455"/>
      <c r="C185" s="455"/>
      <c r="D185" s="455"/>
      <c r="E185" s="455"/>
      <c r="F185" s="455"/>
    </row>
    <row r="186" spans="1:6" x14ac:dyDescent="0.2">
      <c r="A186" s="455"/>
      <c r="B186" s="455"/>
      <c r="C186" s="455"/>
      <c r="D186" s="455"/>
      <c r="E186" s="455"/>
      <c r="F186" s="455"/>
    </row>
    <row r="187" spans="1:6" x14ac:dyDescent="0.2">
      <c r="A187" s="455"/>
      <c r="B187" s="455"/>
      <c r="C187" s="455"/>
      <c r="D187" s="455"/>
      <c r="E187" s="455"/>
      <c r="F187" s="455"/>
    </row>
    <row r="188" spans="1:6" x14ac:dyDescent="0.2">
      <c r="A188" s="455"/>
      <c r="B188" s="455"/>
      <c r="C188" s="455"/>
      <c r="D188" s="455"/>
      <c r="E188" s="455"/>
      <c r="F188" s="455"/>
    </row>
    <row r="189" spans="1:6" x14ac:dyDescent="0.2">
      <c r="A189" s="455"/>
      <c r="B189" s="455"/>
      <c r="C189" s="455"/>
      <c r="D189" s="455"/>
      <c r="E189" s="455"/>
      <c r="F189" s="455"/>
    </row>
    <row r="190" spans="1:6" x14ac:dyDescent="0.2">
      <c r="A190" s="455"/>
      <c r="B190" s="455"/>
      <c r="C190" s="455"/>
      <c r="D190" s="455"/>
      <c r="E190" s="455"/>
      <c r="F190" s="455"/>
    </row>
    <row r="191" spans="1:6" x14ac:dyDescent="0.2">
      <c r="A191" s="455"/>
      <c r="B191" s="455"/>
      <c r="C191" s="455"/>
      <c r="D191" s="455"/>
      <c r="E191" s="455"/>
      <c r="F191" s="455"/>
    </row>
    <row r="192" spans="1:6" x14ac:dyDescent="0.2">
      <c r="A192" s="455"/>
      <c r="B192" s="455"/>
      <c r="C192" s="455"/>
      <c r="D192" s="455"/>
      <c r="E192" s="455"/>
      <c r="F192" s="455"/>
    </row>
    <row r="193" spans="1:6" x14ac:dyDescent="0.2">
      <c r="A193" s="455"/>
      <c r="B193" s="455"/>
      <c r="C193" s="455"/>
      <c r="D193" s="455"/>
      <c r="E193" s="455"/>
      <c r="F193" s="455"/>
    </row>
    <row r="194" spans="1:6" x14ac:dyDescent="0.2">
      <c r="A194" s="455"/>
      <c r="B194" s="455"/>
      <c r="C194" s="455"/>
      <c r="D194" s="455"/>
      <c r="E194" s="455"/>
      <c r="F194" s="455"/>
    </row>
    <row r="195" spans="1:6" x14ac:dyDescent="0.2">
      <c r="A195" s="455"/>
      <c r="B195" s="455"/>
      <c r="C195" s="455"/>
      <c r="D195" s="455"/>
      <c r="E195" s="455"/>
      <c r="F195" s="455"/>
    </row>
    <row r="196" spans="1:6" x14ac:dyDescent="0.2">
      <c r="A196" s="455"/>
      <c r="B196" s="455"/>
      <c r="C196" s="455"/>
      <c r="D196" s="455"/>
      <c r="E196" s="455"/>
      <c r="F196" s="455"/>
    </row>
    <row r="197" spans="1:6" x14ac:dyDescent="0.2">
      <c r="A197" s="455"/>
      <c r="B197" s="455"/>
      <c r="C197" s="455"/>
      <c r="D197" s="455"/>
      <c r="E197" s="455"/>
      <c r="F197" s="455"/>
    </row>
    <row r="198" spans="1:6" x14ac:dyDescent="0.2">
      <c r="A198" s="455"/>
      <c r="B198" s="455"/>
      <c r="C198" s="455"/>
      <c r="D198" s="455"/>
      <c r="E198" s="455"/>
      <c r="F198" s="455"/>
    </row>
    <row r="199" spans="1:6" x14ac:dyDescent="0.2">
      <c r="A199" s="455"/>
      <c r="B199" s="455"/>
      <c r="C199" s="455"/>
      <c r="D199" s="455"/>
      <c r="E199" s="455"/>
      <c r="F199" s="455"/>
    </row>
    <row r="200" spans="1:6" x14ac:dyDescent="0.2">
      <c r="A200" s="455"/>
      <c r="B200" s="455"/>
      <c r="C200" s="455"/>
      <c r="D200" s="455"/>
      <c r="E200" s="455"/>
      <c r="F200" s="455"/>
    </row>
    <row r="201" spans="1:6" x14ac:dyDescent="0.2">
      <c r="A201" s="455"/>
      <c r="B201" s="455"/>
      <c r="C201" s="455"/>
      <c r="D201" s="455"/>
      <c r="E201" s="455"/>
      <c r="F201" s="455"/>
    </row>
    <row r="202" spans="1:6" x14ac:dyDescent="0.2">
      <c r="A202" s="455"/>
      <c r="B202" s="455"/>
      <c r="C202" s="455"/>
      <c r="D202" s="455"/>
      <c r="E202" s="455"/>
      <c r="F202" s="455"/>
    </row>
    <row r="203" spans="1:6" x14ac:dyDescent="0.2">
      <c r="A203" s="455"/>
      <c r="B203" s="455"/>
      <c r="C203" s="455"/>
      <c r="D203" s="455"/>
      <c r="E203" s="455"/>
      <c r="F203" s="455"/>
    </row>
    <row r="204" spans="1:6" x14ac:dyDescent="0.2">
      <c r="A204" s="455"/>
      <c r="B204" s="455"/>
      <c r="C204" s="455"/>
      <c r="D204" s="455"/>
      <c r="E204" s="455"/>
      <c r="F204" s="455"/>
    </row>
    <row r="205" spans="1:6" x14ac:dyDescent="0.2">
      <c r="A205" s="455"/>
      <c r="B205" s="455"/>
      <c r="C205" s="455"/>
      <c r="D205" s="455"/>
      <c r="E205" s="455"/>
      <c r="F205" s="455"/>
    </row>
    <row r="206" spans="1:6" x14ac:dyDescent="0.2">
      <c r="A206" s="455"/>
      <c r="B206" s="455"/>
      <c r="C206" s="455"/>
      <c r="D206" s="455"/>
      <c r="E206" s="455"/>
      <c r="F206" s="455"/>
    </row>
    <row r="207" spans="1:6" x14ac:dyDescent="0.2">
      <c r="A207" s="455"/>
      <c r="B207" s="455"/>
      <c r="C207" s="455"/>
      <c r="D207" s="455"/>
      <c r="E207" s="455"/>
      <c r="F207" s="455"/>
    </row>
    <row r="208" spans="1:6" x14ac:dyDescent="0.2">
      <c r="A208" s="455"/>
      <c r="B208" s="455"/>
      <c r="C208" s="455"/>
      <c r="D208" s="455"/>
      <c r="E208" s="455"/>
      <c r="F208" s="455"/>
    </row>
    <row r="209" spans="1:6" x14ac:dyDescent="0.2">
      <c r="A209" s="455"/>
      <c r="B209" s="455"/>
      <c r="C209" s="455"/>
      <c r="D209" s="455"/>
      <c r="E209" s="455"/>
      <c r="F209" s="455"/>
    </row>
    <row r="210" spans="1:6" x14ac:dyDescent="0.2">
      <c r="A210" s="455"/>
      <c r="B210" s="455"/>
      <c r="C210" s="455"/>
      <c r="D210" s="455"/>
      <c r="E210" s="455"/>
      <c r="F210" s="455"/>
    </row>
    <row r="211" spans="1:6" x14ac:dyDescent="0.2">
      <c r="A211" s="455"/>
      <c r="B211" s="455"/>
      <c r="C211" s="455"/>
      <c r="D211" s="455"/>
      <c r="E211" s="455"/>
      <c r="F211" s="455"/>
    </row>
    <row r="212" spans="1:6" x14ac:dyDescent="0.2">
      <c r="A212" s="455"/>
      <c r="B212" s="455"/>
      <c r="C212" s="455"/>
      <c r="D212" s="455"/>
      <c r="E212" s="455"/>
      <c r="F212" s="455"/>
    </row>
    <row r="213" spans="1:6" x14ac:dyDescent="0.2">
      <c r="A213" s="455"/>
      <c r="B213" s="455"/>
      <c r="C213" s="455"/>
      <c r="D213" s="455"/>
      <c r="E213" s="455"/>
      <c r="F213" s="455"/>
    </row>
    <row r="214" spans="1:6" x14ac:dyDescent="0.2">
      <c r="A214" s="455"/>
      <c r="B214" s="455"/>
      <c r="C214" s="455"/>
      <c r="D214" s="455"/>
      <c r="E214" s="455"/>
      <c r="F214" s="455"/>
    </row>
    <row r="215" spans="1:6" x14ac:dyDescent="0.2">
      <c r="A215" s="455"/>
      <c r="B215" s="455"/>
      <c r="C215" s="455"/>
      <c r="D215" s="455"/>
      <c r="E215" s="455"/>
      <c r="F215" s="455"/>
    </row>
    <row r="216" spans="1:6" x14ac:dyDescent="0.2">
      <c r="A216" s="455"/>
      <c r="B216" s="455"/>
      <c r="C216" s="455"/>
      <c r="D216" s="455"/>
      <c r="E216" s="455"/>
      <c r="F216" s="455"/>
    </row>
    <row r="217" spans="1:6" x14ac:dyDescent="0.2">
      <c r="A217" s="455"/>
      <c r="B217" s="455"/>
      <c r="C217" s="455"/>
      <c r="D217" s="455"/>
      <c r="E217" s="455"/>
      <c r="F217" s="455"/>
    </row>
    <row r="218" spans="1:6" x14ac:dyDescent="0.2">
      <c r="A218" s="455"/>
      <c r="B218" s="455"/>
      <c r="C218" s="455"/>
      <c r="D218" s="455"/>
      <c r="E218" s="455"/>
      <c r="F218" s="455"/>
    </row>
    <row r="219" spans="1:6" x14ac:dyDescent="0.2">
      <c r="A219" s="455"/>
      <c r="B219" s="455"/>
      <c r="C219" s="455"/>
      <c r="D219" s="455"/>
      <c r="E219" s="455"/>
      <c r="F219" s="455"/>
    </row>
    <row r="220" spans="1:6" x14ac:dyDescent="0.2">
      <c r="A220" s="455"/>
      <c r="B220" s="455"/>
      <c r="C220" s="455"/>
      <c r="D220" s="455"/>
      <c r="E220" s="455"/>
      <c r="F220" s="455"/>
    </row>
    <row r="221" spans="1:6" x14ac:dyDescent="0.2">
      <c r="A221" s="455"/>
      <c r="B221" s="455"/>
      <c r="C221" s="455"/>
      <c r="D221" s="455"/>
      <c r="E221" s="455"/>
      <c r="F221" s="455"/>
    </row>
    <row r="222" spans="1:6" x14ac:dyDescent="0.2">
      <c r="A222" s="455"/>
      <c r="B222" s="455"/>
      <c r="C222" s="455"/>
      <c r="D222" s="455"/>
      <c r="E222" s="455"/>
      <c r="F222" s="455"/>
    </row>
    <row r="223" spans="1:6" x14ac:dyDescent="0.2">
      <c r="A223" s="455"/>
      <c r="B223" s="455"/>
      <c r="C223" s="455"/>
      <c r="D223" s="455"/>
      <c r="E223" s="455"/>
      <c r="F223" s="455"/>
    </row>
    <row r="224" spans="1:6" x14ac:dyDescent="0.2">
      <c r="A224" s="455"/>
      <c r="B224" s="455"/>
      <c r="C224" s="455"/>
      <c r="D224" s="455"/>
      <c r="E224" s="455"/>
      <c r="F224" s="455"/>
    </row>
    <row r="225" spans="1:6" x14ac:dyDescent="0.2">
      <c r="A225" s="455"/>
      <c r="B225" s="455"/>
      <c r="C225" s="455"/>
      <c r="D225" s="455"/>
      <c r="E225" s="455"/>
      <c r="F225" s="455"/>
    </row>
    <row r="226" spans="1:6" x14ac:dyDescent="0.2">
      <c r="A226" s="455"/>
      <c r="B226" s="455"/>
      <c r="C226" s="455"/>
      <c r="D226" s="455"/>
      <c r="E226" s="455"/>
      <c r="F226" s="455"/>
    </row>
    <row r="227" spans="1:6" x14ac:dyDescent="0.2">
      <c r="A227" s="455"/>
      <c r="B227" s="455"/>
      <c r="C227" s="455"/>
      <c r="D227" s="455"/>
      <c r="E227" s="455"/>
      <c r="F227" s="455"/>
    </row>
    <row r="228" spans="1:6" x14ac:dyDescent="0.2">
      <c r="A228" s="455"/>
      <c r="B228" s="455"/>
      <c r="C228" s="455"/>
      <c r="D228" s="455"/>
      <c r="E228" s="455"/>
      <c r="F228" s="455"/>
    </row>
    <row r="229" spans="1:6" x14ac:dyDescent="0.2">
      <c r="A229" s="455"/>
      <c r="B229" s="455"/>
      <c r="C229" s="455"/>
      <c r="D229" s="455"/>
      <c r="E229" s="455"/>
      <c r="F229" s="455"/>
    </row>
    <row r="230" spans="1:6" x14ac:dyDescent="0.2">
      <c r="A230" s="455"/>
      <c r="B230" s="455"/>
      <c r="C230" s="455"/>
      <c r="D230" s="455"/>
      <c r="E230" s="455"/>
      <c r="F230" s="455"/>
    </row>
    <row r="231" spans="1:6" x14ac:dyDescent="0.2">
      <c r="A231" s="455"/>
      <c r="B231" s="455"/>
      <c r="C231" s="455"/>
      <c r="D231" s="455"/>
      <c r="E231" s="455"/>
      <c r="F231" s="455"/>
    </row>
    <row r="232" spans="1:6" x14ac:dyDescent="0.2">
      <c r="A232" s="455"/>
      <c r="B232" s="455"/>
      <c r="C232" s="455"/>
      <c r="D232" s="455"/>
      <c r="E232" s="455"/>
      <c r="F232" s="455"/>
    </row>
    <row r="233" spans="1:6" x14ac:dyDescent="0.2">
      <c r="A233" s="455"/>
      <c r="B233" s="455"/>
      <c r="C233" s="455"/>
      <c r="D233" s="455"/>
      <c r="E233" s="455"/>
      <c r="F233" s="455"/>
    </row>
    <row r="234" spans="1:6" x14ac:dyDescent="0.2">
      <c r="A234" s="455"/>
      <c r="B234" s="455"/>
      <c r="C234" s="455"/>
      <c r="D234" s="455"/>
      <c r="E234" s="455"/>
      <c r="F234" s="455"/>
    </row>
    <row r="235" spans="1:6" x14ac:dyDescent="0.2">
      <c r="A235" s="455"/>
      <c r="B235" s="455"/>
      <c r="C235" s="455"/>
      <c r="D235" s="455"/>
      <c r="E235" s="455"/>
      <c r="F235" s="455"/>
    </row>
    <row r="236" spans="1:6" x14ac:dyDescent="0.2">
      <c r="A236" s="455"/>
      <c r="B236" s="455"/>
      <c r="C236" s="455"/>
      <c r="D236" s="455"/>
      <c r="E236" s="455"/>
      <c r="F236" s="455"/>
    </row>
    <row r="237" spans="1:6" x14ac:dyDescent="0.2">
      <c r="A237" s="455"/>
      <c r="B237" s="455"/>
      <c r="C237" s="455"/>
      <c r="D237" s="455"/>
      <c r="E237" s="455"/>
      <c r="F237" s="455"/>
    </row>
    <row r="238" spans="1:6" x14ac:dyDescent="0.2">
      <c r="A238" s="455"/>
      <c r="B238" s="455"/>
      <c r="C238" s="455"/>
      <c r="D238" s="455"/>
      <c r="E238" s="455"/>
      <c r="F238" s="455"/>
    </row>
    <row r="239" spans="1:6" x14ac:dyDescent="0.2">
      <c r="A239" s="455"/>
      <c r="B239" s="455"/>
      <c r="C239" s="455"/>
      <c r="D239" s="455"/>
      <c r="E239" s="455"/>
      <c r="F239" s="455"/>
    </row>
    <row r="240" spans="1:6" x14ac:dyDescent="0.2">
      <c r="A240" s="455"/>
      <c r="B240" s="455"/>
      <c r="C240" s="455"/>
      <c r="D240" s="455"/>
      <c r="E240" s="455"/>
      <c r="F240" s="455"/>
    </row>
    <row r="241" spans="1:6" x14ac:dyDescent="0.2">
      <c r="A241" s="455"/>
      <c r="B241" s="455"/>
      <c r="C241" s="455"/>
      <c r="D241" s="455"/>
      <c r="E241" s="455"/>
      <c r="F241" s="455"/>
    </row>
    <row r="242" spans="1:6" x14ac:dyDescent="0.2">
      <c r="A242" s="455"/>
      <c r="B242" s="455"/>
      <c r="C242" s="455"/>
      <c r="D242" s="455"/>
      <c r="E242" s="455"/>
      <c r="F242" s="455"/>
    </row>
    <row r="243" spans="1:6" x14ac:dyDescent="0.2">
      <c r="A243" s="455"/>
      <c r="B243" s="455"/>
      <c r="C243" s="455"/>
      <c r="D243" s="455"/>
      <c r="E243" s="455"/>
      <c r="F243" s="455"/>
    </row>
    <row r="244" spans="1:6" x14ac:dyDescent="0.2">
      <c r="A244" s="455"/>
      <c r="B244" s="455"/>
      <c r="C244" s="455"/>
      <c r="D244" s="455"/>
      <c r="E244" s="455"/>
      <c r="F244" s="455"/>
    </row>
    <row r="245" spans="1:6" x14ac:dyDescent="0.2">
      <c r="A245" s="455"/>
      <c r="B245" s="455"/>
      <c r="C245" s="455"/>
      <c r="D245" s="455"/>
      <c r="E245" s="455"/>
      <c r="F245" s="455"/>
    </row>
    <row r="246" spans="1:6" x14ac:dyDescent="0.2">
      <c r="A246" s="455"/>
      <c r="B246" s="455"/>
      <c r="C246" s="455"/>
      <c r="D246" s="455"/>
      <c r="E246" s="455"/>
      <c r="F246" s="455"/>
    </row>
    <row r="247" spans="1:6" x14ac:dyDescent="0.2">
      <c r="A247" s="455"/>
      <c r="B247" s="455"/>
      <c r="C247" s="455"/>
      <c r="D247" s="455"/>
      <c r="E247" s="455"/>
      <c r="F247" s="455"/>
    </row>
    <row r="248" spans="1:6" x14ac:dyDescent="0.2">
      <c r="A248" s="455"/>
      <c r="B248" s="455"/>
      <c r="C248" s="455"/>
      <c r="D248" s="455"/>
      <c r="E248" s="455"/>
      <c r="F248" s="455"/>
    </row>
    <row r="249" spans="1:6" x14ac:dyDescent="0.2">
      <c r="A249" s="455"/>
      <c r="B249" s="455"/>
      <c r="C249" s="455"/>
      <c r="D249" s="455"/>
      <c r="E249" s="455"/>
      <c r="F249" s="455"/>
    </row>
    <row r="250" spans="1:6" x14ac:dyDescent="0.2">
      <c r="A250" s="455"/>
      <c r="B250" s="455"/>
      <c r="C250" s="455"/>
      <c r="D250" s="455"/>
      <c r="E250" s="455"/>
      <c r="F250" s="455"/>
    </row>
    <row r="251" spans="1:6" x14ac:dyDescent="0.2">
      <c r="A251" s="455"/>
      <c r="B251" s="455"/>
      <c r="C251" s="455"/>
      <c r="D251" s="455"/>
      <c r="E251" s="455"/>
      <c r="F251" s="455"/>
    </row>
    <row r="252" spans="1:6" x14ac:dyDescent="0.2">
      <c r="A252" s="455"/>
      <c r="B252" s="455"/>
      <c r="C252" s="455"/>
      <c r="D252" s="455"/>
      <c r="E252" s="455"/>
      <c r="F252" s="455"/>
    </row>
    <row r="253" spans="1:6" x14ac:dyDescent="0.2">
      <c r="A253" s="455"/>
      <c r="B253" s="455"/>
      <c r="C253" s="455"/>
      <c r="D253" s="455"/>
      <c r="E253" s="455"/>
      <c r="F253" s="455"/>
    </row>
    <row r="254" spans="1:6" x14ac:dyDescent="0.2">
      <c r="A254" s="455"/>
      <c r="B254" s="455"/>
      <c r="C254" s="455"/>
      <c r="D254" s="455"/>
      <c r="E254" s="455"/>
      <c r="F254" s="455"/>
    </row>
    <row r="255" spans="1:6" x14ac:dyDescent="0.2">
      <c r="A255" s="455"/>
      <c r="B255" s="455"/>
      <c r="C255" s="455"/>
      <c r="D255" s="455"/>
      <c r="E255" s="455"/>
      <c r="F255" s="455"/>
    </row>
    <row r="256" spans="1:6" x14ac:dyDescent="0.2">
      <c r="A256" s="455"/>
      <c r="B256" s="455"/>
      <c r="C256" s="455"/>
      <c r="D256" s="455"/>
      <c r="E256" s="455"/>
      <c r="F256" s="455"/>
    </row>
    <row r="257" spans="1:6" x14ac:dyDescent="0.2">
      <c r="A257" s="455"/>
      <c r="B257" s="455"/>
      <c r="C257" s="455"/>
      <c r="D257" s="455"/>
      <c r="E257" s="455"/>
      <c r="F257" s="455"/>
    </row>
    <row r="258" spans="1:6" x14ac:dyDescent="0.2">
      <c r="A258" s="455"/>
      <c r="B258" s="455"/>
      <c r="C258" s="455"/>
      <c r="D258" s="455"/>
      <c r="E258" s="455"/>
      <c r="F258" s="455"/>
    </row>
    <row r="259" spans="1:6" x14ac:dyDescent="0.2">
      <c r="A259" s="455"/>
      <c r="B259" s="455"/>
      <c r="C259" s="455"/>
      <c r="D259" s="455"/>
      <c r="E259" s="455"/>
      <c r="F259" s="455"/>
    </row>
    <row r="260" spans="1:6" x14ac:dyDescent="0.2">
      <c r="A260" s="455"/>
      <c r="B260" s="455"/>
      <c r="C260" s="455"/>
      <c r="D260" s="455"/>
      <c r="E260" s="455"/>
      <c r="F260" s="455"/>
    </row>
    <row r="261" spans="1:6" x14ac:dyDescent="0.2">
      <c r="A261" s="455"/>
      <c r="B261" s="455"/>
      <c r="C261" s="455"/>
      <c r="D261" s="455"/>
      <c r="E261" s="455"/>
      <c r="F261" s="455"/>
    </row>
    <row r="262" spans="1:6" x14ac:dyDescent="0.2">
      <c r="A262" s="455"/>
      <c r="B262" s="455"/>
      <c r="C262" s="455"/>
      <c r="D262" s="455"/>
      <c r="E262" s="455"/>
      <c r="F262" s="455"/>
    </row>
    <row r="263" spans="1:6" x14ac:dyDescent="0.2">
      <c r="A263" s="455"/>
      <c r="B263" s="455"/>
      <c r="C263" s="455"/>
      <c r="D263" s="455"/>
      <c r="E263" s="455"/>
      <c r="F263" s="455"/>
    </row>
    <row r="264" spans="1:6" x14ac:dyDescent="0.2">
      <c r="A264" s="455"/>
      <c r="B264" s="455"/>
      <c r="C264" s="455"/>
      <c r="D264" s="455"/>
      <c r="E264" s="455"/>
      <c r="F264" s="455"/>
    </row>
    <row r="265" spans="1:6" x14ac:dyDescent="0.2">
      <c r="A265" s="455"/>
      <c r="B265" s="455"/>
      <c r="C265" s="455"/>
      <c r="D265" s="455"/>
      <c r="E265" s="455"/>
      <c r="F265" s="455"/>
    </row>
    <row r="266" spans="1:6" x14ac:dyDescent="0.2">
      <c r="A266" s="455"/>
      <c r="B266" s="455"/>
      <c r="C266" s="455"/>
      <c r="D266" s="455"/>
      <c r="E266" s="455"/>
      <c r="F266" s="455"/>
    </row>
    <row r="267" spans="1:6" x14ac:dyDescent="0.2">
      <c r="A267" s="455"/>
      <c r="B267" s="455"/>
      <c r="C267" s="455"/>
      <c r="D267" s="455"/>
      <c r="E267" s="455"/>
      <c r="F267" s="455"/>
    </row>
    <row r="268" spans="1:6" x14ac:dyDescent="0.2">
      <c r="A268" s="455"/>
      <c r="B268" s="455"/>
      <c r="C268" s="455"/>
      <c r="D268" s="455"/>
      <c r="E268" s="455"/>
      <c r="F268" s="455"/>
    </row>
    <row r="269" spans="1:6" x14ac:dyDescent="0.2">
      <c r="A269" s="455"/>
      <c r="B269" s="455"/>
      <c r="C269" s="455"/>
      <c r="D269" s="455"/>
      <c r="E269" s="455"/>
      <c r="F269" s="455"/>
    </row>
    <row r="270" spans="1:6" x14ac:dyDescent="0.2">
      <c r="A270" s="455"/>
      <c r="B270" s="455"/>
      <c r="C270" s="455"/>
      <c r="D270" s="455"/>
      <c r="E270" s="455"/>
      <c r="F270" s="455"/>
    </row>
    <row r="271" spans="1:6" x14ac:dyDescent="0.2">
      <c r="A271" s="455"/>
      <c r="B271" s="455"/>
      <c r="C271" s="455"/>
      <c r="D271" s="455"/>
      <c r="E271" s="455"/>
      <c r="F271" s="455"/>
    </row>
    <row r="272" spans="1:6" x14ac:dyDescent="0.2">
      <c r="A272" s="455"/>
      <c r="B272" s="455"/>
      <c r="C272" s="455"/>
      <c r="D272" s="455"/>
      <c r="E272" s="455"/>
      <c r="F272" s="455"/>
    </row>
    <row r="273" spans="1:6" x14ac:dyDescent="0.2">
      <c r="A273" s="455"/>
      <c r="B273" s="455"/>
      <c r="C273" s="455"/>
      <c r="D273" s="455"/>
      <c r="E273" s="455"/>
      <c r="F273" s="455"/>
    </row>
    <row r="274" spans="1:6" x14ac:dyDescent="0.2">
      <c r="A274" s="455"/>
      <c r="B274" s="455"/>
      <c r="C274" s="455"/>
      <c r="D274" s="455"/>
      <c r="E274" s="455"/>
      <c r="F274" s="455"/>
    </row>
    <row r="275" spans="1:6" x14ac:dyDescent="0.2">
      <c r="A275" s="455"/>
      <c r="B275" s="455"/>
      <c r="C275" s="455"/>
      <c r="D275" s="455"/>
      <c r="E275" s="455"/>
      <c r="F275" s="455"/>
    </row>
    <row r="276" spans="1:6" x14ac:dyDescent="0.2">
      <c r="A276" s="455"/>
      <c r="B276" s="455"/>
      <c r="C276" s="455"/>
      <c r="D276" s="455"/>
      <c r="E276" s="455"/>
      <c r="F276" s="455"/>
    </row>
    <row r="277" spans="1:6" x14ac:dyDescent="0.2">
      <c r="A277" s="455"/>
      <c r="B277" s="455"/>
      <c r="C277" s="455"/>
      <c r="D277" s="455"/>
      <c r="E277" s="455"/>
      <c r="F277" s="455"/>
    </row>
    <row r="278" spans="1:6" x14ac:dyDescent="0.2">
      <c r="A278" s="455"/>
      <c r="B278" s="455"/>
      <c r="C278" s="455"/>
      <c r="D278" s="455"/>
      <c r="E278" s="455"/>
      <c r="F278" s="455"/>
    </row>
    <row r="279" spans="1:6" x14ac:dyDescent="0.2">
      <c r="A279" s="455"/>
      <c r="B279" s="455"/>
      <c r="C279" s="455"/>
      <c r="D279" s="455"/>
      <c r="E279" s="455"/>
      <c r="F279" s="455"/>
    </row>
    <row r="280" spans="1:6" x14ac:dyDescent="0.2">
      <c r="A280" s="455"/>
      <c r="B280" s="455"/>
      <c r="C280" s="455"/>
      <c r="D280" s="455"/>
      <c r="E280" s="455"/>
      <c r="F280" s="455"/>
    </row>
    <row r="281" spans="1:6" x14ac:dyDescent="0.2">
      <c r="A281" s="455"/>
      <c r="B281" s="455"/>
      <c r="C281" s="455"/>
      <c r="D281" s="455"/>
      <c r="E281" s="455"/>
      <c r="F281" s="455"/>
    </row>
    <row r="282" spans="1:6" x14ac:dyDescent="0.2">
      <c r="A282" s="455"/>
      <c r="B282" s="455"/>
      <c r="C282" s="455"/>
      <c r="D282" s="455"/>
      <c r="E282" s="455"/>
      <c r="F282" s="455"/>
    </row>
    <row r="283" spans="1:6" x14ac:dyDescent="0.2">
      <c r="A283" s="455"/>
      <c r="B283" s="455"/>
      <c r="C283" s="455"/>
      <c r="D283" s="455"/>
      <c r="E283" s="455"/>
      <c r="F283" s="455"/>
    </row>
    <row r="284" spans="1:6" x14ac:dyDescent="0.2">
      <c r="A284" s="455"/>
      <c r="B284" s="455"/>
      <c r="C284" s="455"/>
      <c r="D284" s="455"/>
      <c r="E284" s="455"/>
      <c r="F284" s="455"/>
    </row>
    <row r="285" spans="1:6" x14ac:dyDescent="0.2">
      <c r="A285" s="455"/>
      <c r="B285" s="455"/>
      <c r="C285" s="455"/>
      <c r="D285" s="455"/>
      <c r="E285" s="455"/>
      <c r="F285" s="455"/>
    </row>
    <row r="286" spans="1:6" x14ac:dyDescent="0.2">
      <c r="A286" s="455"/>
      <c r="B286" s="455"/>
      <c r="C286" s="455"/>
      <c r="D286" s="455"/>
      <c r="E286" s="455"/>
      <c r="F286" s="455"/>
    </row>
    <row r="287" spans="1:6" x14ac:dyDescent="0.2">
      <c r="A287" s="455"/>
      <c r="B287" s="455"/>
      <c r="C287" s="455"/>
      <c r="D287" s="455"/>
      <c r="E287" s="455"/>
      <c r="F287" s="455"/>
    </row>
    <row r="288" spans="1:6" x14ac:dyDescent="0.2">
      <c r="A288" s="455"/>
      <c r="B288" s="455"/>
      <c r="C288" s="455"/>
      <c r="D288" s="455"/>
      <c r="E288" s="455"/>
      <c r="F288" s="455"/>
    </row>
    <row r="289" spans="1:6" x14ac:dyDescent="0.2">
      <c r="A289" s="455"/>
      <c r="B289" s="455"/>
      <c r="C289" s="455"/>
      <c r="D289" s="455"/>
      <c r="E289" s="455"/>
      <c r="F289" s="455"/>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4" customWidth="1"/>
    <col min="2" max="2" width="78.75" style="464" customWidth="1"/>
    <col min="3" max="5" width="10.25" style="464"/>
    <col min="6" max="6" width="4.25" style="464" customWidth="1"/>
    <col min="7" max="256" width="10.25" style="464"/>
    <col min="257" max="257" width="1.25" style="464" customWidth="1"/>
    <col min="258" max="258" width="78.75" style="464" customWidth="1"/>
    <col min="259" max="261" width="10.25" style="464"/>
    <col min="262" max="262" width="4.25" style="464" customWidth="1"/>
    <col min="263" max="512" width="10.25" style="464"/>
    <col min="513" max="513" width="1.25" style="464" customWidth="1"/>
    <col min="514" max="514" width="78.75" style="464" customWidth="1"/>
    <col min="515" max="517" width="10.25" style="464"/>
    <col min="518" max="518" width="4.25" style="464" customWidth="1"/>
    <col min="519" max="768" width="10.25" style="464"/>
    <col min="769" max="769" width="1.25" style="464" customWidth="1"/>
    <col min="770" max="770" width="78.75" style="464" customWidth="1"/>
    <col min="771" max="773" width="10.25" style="464"/>
    <col min="774" max="774" width="4.25" style="464" customWidth="1"/>
    <col min="775" max="1024" width="10.25" style="464"/>
    <col min="1025" max="1025" width="1.25" style="464" customWidth="1"/>
    <col min="1026" max="1026" width="78.75" style="464" customWidth="1"/>
    <col min="1027" max="1029" width="10.25" style="464"/>
    <col min="1030" max="1030" width="4.25" style="464" customWidth="1"/>
    <col min="1031" max="1280" width="10.25" style="464"/>
    <col min="1281" max="1281" width="1.25" style="464" customWidth="1"/>
    <col min="1282" max="1282" width="78.75" style="464" customWidth="1"/>
    <col min="1283" max="1285" width="10.25" style="464"/>
    <col min="1286" max="1286" width="4.25" style="464" customWidth="1"/>
    <col min="1287" max="1536" width="10.25" style="464"/>
    <col min="1537" max="1537" width="1.25" style="464" customWidth="1"/>
    <col min="1538" max="1538" width="78.75" style="464" customWidth="1"/>
    <col min="1539" max="1541" width="10.25" style="464"/>
    <col min="1542" max="1542" width="4.25" style="464" customWidth="1"/>
    <col min="1543" max="1792" width="10.25" style="464"/>
    <col min="1793" max="1793" width="1.25" style="464" customWidth="1"/>
    <col min="1794" max="1794" width="78.75" style="464" customWidth="1"/>
    <col min="1795" max="1797" width="10.25" style="464"/>
    <col min="1798" max="1798" width="4.25" style="464" customWidth="1"/>
    <col min="1799" max="2048" width="10.25" style="464"/>
    <col min="2049" max="2049" width="1.25" style="464" customWidth="1"/>
    <col min="2050" max="2050" width="78.75" style="464" customWidth="1"/>
    <col min="2051" max="2053" width="10.25" style="464"/>
    <col min="2054" max="2054" width="4.25" style="464" customWidth="1"/>
    <col min="2055" max="2304" width="10.25" style="464"/>
    <col min="2305" max="2305" width="1.25" style="464" customWidth="1"/>
    <col min="2306" max="2306" width="78.75" style="464" customWidth="1"/>
    <col min="2307" max="2309" width="10.25" style="464"/>
    <col min="2310" max="2310" width="4.25" style="464" customWidth="1"/>
    <col min="2311" max="2560" width="10.25" style="464"/>
    <col min="2561" max="2561" width="1.25" style="464" customWidth="1"/>
    <col min="2562" max="2562" width="78.75" style="464" customWidth="1"/>
    <col min="2563" max="2565" width="10.25" style="464"/>
    <col min="2566" max="2566" width="4.25" style="464" customWidth="1"/>
    <col min="2567" max="2816" width="10.25" style="464"/>
    <col min="2817" max="2817" width="1.25" style="464" customWidth="1"/>
    <col min="2818" max="2818" width="78.75" style="464" customWidth="1"/>
    <col min="2819" max="2821" width="10.25" style="464"/>
    <col min="2822" max="2822" width="4.25" style="464" customWidth="1"/>
    <col min="2823" max="3072" width="10.25" style="464"/>
    <col min="3073" max="3073" width="1.25" style="464" customWidth="1"/>
    <col min="3074" max="3074" width="78.75" style="464" customWidth="1"/>
    <col min="3075" max="3077" width="10.25" style="464"/>
    <col min="3078" max="3078" width="4.25" style="464" customWidth="1"/>
    <col min="3079" max="3328" width="10.25" style="464"/>
    <col min="3329" max="3329" width="1.25" style="464" customWidth="1"/>
    <col min="3330" max="3330" width="78.75" style="464" customWidth="1"/>
    <col min="3331" max="3333" width="10.25" style="464"/>
    <col min="3334" max="3334" width="4.25" style="464" customWidth="1"/>
    <col min="3335" max="3584" width="10.25" style="464"/>
    <col min="3585" max="3585" width="1.25" style="464" customWidth="1"/>
    <col min="3586" max="3586" width="78.75" style="464" customWidth="1"/>
    <col min="3587" max="3589" width="10.25" style="464"/>
    <col min="3590" max="3590" width="4.25" style="464" customWidth="1"/>
    <col min="3591" max="3840" width="10.25" style="464"/>
    <col min="3841" max="3841" width="1.25" style="464" customWidth="1"/>
    <col min="3842" max="3842" width="78.75" style="464" customWidth="1"/>
    <col min="3843" max="3845" width="10.25" style="464"/>
    <col min="3846" max="3846" width="4.25" style="464" customWidth="1"/>
    <col min="3847" max="4096" width="10.25" style="464"/>
    <col min="4097" max="4097" width="1.25" style="464" customWidth="1"/>
    <col min="4098" max="4098" width="78.75" style="464" customWidth="1"/>
    <col min="4099" max="4101" width="10.25" style="464"/>
    <col min="4102" max="4102" width="4.25" style="464" customWidth="1"/>
    <col min="4103" max="4352" width="10.25" style="464"/>
    <col min="4353" max="4353" width="1.25" style="464" customWidth="1"/>
    <col min="4354" max="4354" width="78.75" style="464" customWidth="1"/>
    <col min="4355" max="4357" width="10.25" style="464"/>
    <col min="4358" max="4358" width="4.25" style="464" customWidth="1"/>
    <col min="4359" max="4608" width="10.25" style="464"/>
    <col min="4609" max="4609" width="1.25" style="464" customWidth="1"/>
    <col min="4610" max="4610" width="78.75" style="464" customWidth="1"/>
    <col min="4611" max="4613" width="10.25" style="464"/>
    <col min="4614" max="4614" width="4.25" style="464" customWidth="1"/>
    <col min="4615" max="4864" width="10.25" style="464"/>
    <col min="4865" max="4865" width="1.25" style="464" customWidth="1"/>
    <col min="4866" max="4866" width="78.75" style="464" customWidth="1"/>
    <col min="4867" max="4869" width="10.25" style="464"/>
    <col min="4870" max="4870" width="4.25" style="464" customWidth="1"/>
    <col min="4871" max="5120" width="10.25" style="464"/>
    <col min="5121" max="5121" width="1.25" style="464" customWidth="1"/>
    <col min="5122" max="5122" width="78.75" style="464" customWidth="1"/>
    <col min="5123" max="5125" width="10.25" style="464"/>
    <col min="5126" max="5126" width="4.25" style="464" customWidth="1"/>
    <col min="5127" max="5376" width="10.25" style="464"/>
    <col min="5377" max="5377" width="1.25" style="464" customWidth="1"/>
    <col min="5378" max="5378" width="78.75" style="464" customWidth="1"/>
    <col min="5379" max="5381" width="10.25" style="464"/>
    <col min="5382" max="5382" width="4.25" style="464" customWidth="1"/>
    <col min="5383" max="5632" width="10.25" style="464"/>
    <col min="5633" max="5633" width="1.25" style="464" customWidth="1"/>
    <col min="5634" max="5634" width="78.75" style="464" customWidth="1"/>
    <col min="5635" max="5637" width="10.25" style="464"/>
    <col min="5638" max="5638" width="4.25" style="464" customWidth="1"/>
    <col min="5639" max="5888" width="10.25" style="464"/>
    <col min="5889" max="5889" width="1.25" style="464" customWidth="1"/>
    <col min="5890" max="5890" width="78.75" style="464" customWidth="1"/>
    <col min="5891" max="5893" width="10.25" style="464"/>
    <col min="5894" max="5894" width="4.25" style="464" customWidth="1"/>
    <col min="5895" max="6144" width="10.25" style="464"/>
    <col min="6145" max="6145" width="1.25" style="464" customWidth="1"/>
    <col min="6146" max="6146" width="78.75" style="464" customWidth="1"/>
    <col min="6147" max="6149" width="10.25" style="464"/>
    <col min="6150" max="6150" width="4.25" style="464" customWidth="1"/>
    <col min="6151" max="6400" width="10.25" style="464"/>
    <col min="6401" max="6401" width="1.25" style="464" customWidth="1"/>
    <col min="6402" max="6402" width="78.75" style="464" customWidth="1"/>
    <col min="6403" max="6405" width="10.25" style="464"/>
    <col min="6406" max="6406" width="4.25" style="464" customWidth="1"/>
    <col min="6407" max="6656" width="10.25" style="464"/>
    <col min="6657" max="6657" width="1.25" style="464" customWidth="1"/>
    <col min="6658" max="6658" width="78.75" style="464" customWidth="1"/>
    <col min="6659" max="6661" width="10.25" style="464"/>
    <col min="6662" max="6662" width="4.25" style="464" customWidth="1"/>
    <col min="6663" max="6912" width="10.25" style="464"/>
    <col min="6913" max="6913" width="1.25" style="464" customWidth="1"/>
    <col min="6914" max="6914" width="78.75" style="464" customWidth="1"/>
    <col min="6915" max="6917" width="10.25" style="464"/>
    <col min="6918" max="6918" width="4.25" style="464" customWidth="1"/>
    <col min="6919" max="7168" width="10.25" style="464"/>
    <col min="7169" max="7169" width="1.25" style="464" customWidth="1"/>
    <col min="7170" max="7170" width="78.75" style="464" customWidth="1"/>
    <col min="7171" max="7173" width="10.25" style="464"/>
    <col min="7174" max="7174" width="4.25" style="464" customWidth="1"/>
    <col min="7175" max="7424" width="10.25" style="464"/>
    <col min="7425" max="7425" width="1.25" style="464" customWidth="1"/>
    <col min="7426" max="7426" width="78.75" style="464" customWidth="1"/>
    <col min="7427" max="7429" width="10.25" style="464"/>
    <col min="7430" max="7430" width="4.25" style="464" customWidth="1"/>
    <col min="7431" max="7680" width="10.25" style="464"/>
    <col min="7681" max="7681" width="1.25" style="464" customWidth="1"/>
    <col min="7682" max="7682" width="78.75" style="464" customWidth="1"/>
    <col min="7683" max="7685" width="10.25" style="464"/>
    <col min="7686" max="7686" width="4.25" style="464" customWidth="1"/>
    <col min="7687" max="7936" width="10.25" style="464"/>
    <col min="7937" max="7937" width="1.25" style="464" customWidth="1"/>
    <col min="7938" max="7938" width="78.75" style="464" customWidth="1"/>
    <col min="7939" max="7941" width="10.25" style="464"/>
    <col min="7942" max="7942" width="4.25" style="464" customWidth="1"/>
    <col min="7943" max="8192" width="10.25" style="464"/>
    <col min="8193" max="8193" width="1.25" style="464" customWidth="1"/>
    <col min="8194" max="8194" width="78.75" style="464" customWidth="1"/>
    <col min="8195" max="8197" width="10.25" style="464"/>
    <col min="8198" max="8198" width="4.25" style="464" customWidth="1"/>
    <col min="8199" max="8448" width="10.25" style="464"/>
    <col min="8449" max="8449" width="1.25" style="464" customWidth="1"/>
    <col min="8450" max="8450" width="78.75" style="464" customWidth="1"/>
    <col min="8451" max="8453" width="10.25" style="464"/>
    <col min="8454" max="8454" width="4.25" style="464" customWidth="1"/>
    <col min="8455" max="8704" width="10.25" style="464"/>
    <col min="8705" max="8705" width="1.25" style="464" customWidth="1"/>
    <col min="8706" max="8706" width="78.75" style="464" customWidth="1"/>
    <col min="8707" max="8709" width="10.25" style="464"/>
    <col min="8710" max="8710" width="4.25" style="464" customWidth="1"/>
    <col min="8711" max="8960" width="10.25" style="464"/>
    <col min="8961" max="8961" width="1.25" style="464" customWidth="1"/>
    <col min="8962" max="8962" width="78.75" style="464" customWidth="1"/>
    <col min="8963" max="8965" width="10.25" style="464"/>
    <col min="8966" max="8966" width="4.25" style="464" customWidth="1"/>
    <col min="8967" max="9216" width="10.25" style="464"/>
    <col min="9217" max="9217" width="1.25" style="464" customWidth="1"/>
    <col min="9218" max="9218" width="78.75" style="464" customWidth="1"/>
    <col min="9219" max="9221" width="10.25" style="464"/>
    <col min="9222" max="9222" width="4.25" style="464" customWidth="1"/>
    <col min="9223" max="9472" width="10.25" style="464"/>
    <col min="9473" max="9473" width="1.25" style="464" customWidth="1"/>
    <col min="9474" max="9474" width="78.75" style="464" customWidth="1"/>
    <col min="9475" max="9477" width="10.25" style="464"/>
    <col min="9478" max="9478" width="4.25" style="464" customWidth="1"/>
    <col min="9479" max="9728" width="10.25" style="464"/>
    <col min="9729" max="9729" width="1.25" style="464" customWidth="1"/>
    <col min="9730" max="9730" width="78.75" style="464" customWidth="1"/>
    <col min="9731" max="9733" width="10.25" style="464"/>
    <col min="9734" max="9734" width="4.25" style="464" customWidth="1"/>
    <col min="9735" max="9984" width="10.25" style="464"/>
    <col min="9985" max="9985" width="1.25" style="464" customWidth="1"/>
    <col min="9986" max="9986" width="78.75" style="464" customWidth="1"/>
    <col min="9987" max="9989" width="10.25" style="464"/>
    <col min="9990" max="9990" width="4.25" style="464" customWidth="1"/>
    <col min="9991" max="10240" width="10.25" style="464"/>
    <col min="10241" max="10241" width="1.25" style="464" customWidth="1"/>
    <col min="10242" max="10242" width="78.75" style="464" customWidth="1"/>
    <col min="10243" max="10245" width="10.25" style="464"/>
    <col min="10246" max="10246" width="4.25" style="464" customWidth="1"/>
    <col min="10247" max="10496" width="10.25" style="464"/>
    <col min="10497" max="10497" width="1.25" style="464" customWidth="1"/>
    <col min="10498" max="10498" width="78.75" style="464" customWidth="1"/>
    <col min="10499" max="10501" width="10.25" style="464"/>
    <col min="10502" max="10502" width="4.25" style="464" customWidth="1"/>
    <col min="10503" max="10752" width="10.25" style="464"/>
    <col min="10753" max="10753" width="1.25" style="464" customWidth="1"/>
    <col min="10754" max="10754" width="78.75" style="464" customWidth="1"/>
    <col min="10755" max="10757" width="10.25" style="464"/>
    <col min="10758" max="10758" width="4.25" style="464" customWidth="1"/>
    <col min="10759" max="11008" width="10.25" style="464"/>
    <col min="11009" max="11009" width="1.25" style="464" customWidth="1"/>
    <col min="11010" max="11010" width="78.75" style="464" customWidth="1"/>
    <col min="11011" max="11013" width="10.25" style="464"/>
    <col min="11014" max="11014" width="4.25" style="464" customWidth="1"/>
    <col min="11015" max="11264" width="10.25" style="464"/>
    <col min="11265" max="11265" width="1.25" style="464" customWidth="1"/>
    <col min="11266" max="11266" width="78.75" style="464" customWidth="1"/>
    <col min="11267" max="11269" width="10.25" style="464"/>
    <col min="11270" max="11270" width="4.25" style="464" customWidth="1"/>
    <col min="11271" max="11520" width="10.25" style="464"/>
    <col min="11521" max="11521" width="1.25" style="464" customWidth="1"/>
    <col min="11522" max="11522" width="78.75" style="464" customWidth="1"/>
    <col min="11523" max="11525" width="10.25" style="464"/>
    <col min="11526" max="11526" width="4.25" style="464" customWidth="1"/>
    <col min="11527" max="11776" width="10.25" style="464"/>
    <col min="11777" max="11777" width="1.25" style="464" customWidth="1"/>
    <col min="11778" max="11778" width="78.75" style="464" customWidth="1"/>
    <col min="11779" max="11781" width="10.25" style="464"/>
    <col min="11782" max="11782" width="4.25" style="464" customWidth="1"/>
    <col min="11783" max="12032" width="10.25" style="464"/>
    <col min="12033" max="12033" width="1.25" style="464" customWidth="1"/>
    <col min="12034" max="12034" width="78.75" style="464" customWidth="1"/>
    <col min="12035" max="12037" width="10.25" style="464"/>
    <col min="12038" max="12038" width="4.25" style="464" customWidth="1"/>
    <col min="12039" max="12288" width="10.25" style="464"/>
    <col min="12289" max="12289" width="1.25" style="464" customWidth="1"/>
    <col min="12290" max="12290" width="78.75" style="464" customWidth="1"/>
    <col min="12291" max="12293" width="10.25" style="464"/>
    <col min="12294" max="12294" width="4.25" style="464" customWidth="1"/>
    <col min="12295" max="12544" width="10.25" style="464"/>
    <col min="12545" max="12545" width="1.25" style="464" customWidth="1"/>
    <col min="12546" max="12546" width="78.75" style="464" customWidth="1"/>
    <col min="12547" max="12549" width="10.25" style="464"/>
    <col min="12550" max="12550" width="4.25" style="464" customWidth="1"/>
    <col min="12551" max="12800" width="10.25" style="464"/>
    <col min="12801" max="12801" width="1.25" style="464" customWidth="1"/>
    <col min="12802" max="12802" width="78.75" style="464" customWidth="1"/>
    <col min="12803" max="12805" width="10.25" style="464"/>
    <col min="12806" max="12806" width="4.25" style="464" customWidth="1"/>
    <col min="12807" max="13056" width="10.25" style="464"/>
    <col min="13057" max="13057" width="1.25" style="464" customWidth="1"/>
    <col min="13058" max="13058" width="78.75" style="464" customWidth="1"/>
    <col min="13059" max="13061" width="10.25" style="464"/>
    <col min="13062" max="13062" width="4.25" style="464" customWidth="1"/>
    <col min="13063" max="13312" width="10.25" style="464"/>
    <col min="13313" max="13313" width="1.25" style="464" customWidth="1"/>
    <col min="13314" max="13314" width="78.75" style="464" customWidth="1"/>
    <col min="13315" max="13317" width="10.25" style="464"/>
    <col min="13318" max="13318" width="4.25" style="464" customWidth="1"/>
    <col min="13319" max="13568" width="10.25" style="464"/>
    <col min="13569" max="13569" width="1.25" style="464" customWidth="1"/>
    <col min="13570" max="13570" width="78.75" style="464" customWidth="1"/>
    <col min="13571" max="13573" width="10.25" style="464"/>
    <col min="13574" max="13574" width="4.25" style="464" customWidth="1"/>
    <col min="13575" max="13824" width="10.25" style="464"/>
    <col min="13825" max="13825" width="1.25" style="464" customWidth="1"/>
    <col min="13826" max="13826" width="78.75" style="464" customWidth="1"/>
    <col min="13827" max="13829" width="10.25" style="464"/>
    <col min="13830" max="13830" width="4.25" style="464" customWidth="1"/>
    <col min="13831" max="14080" width="10.25" style="464"/>
    <col min="14081" max="14081" width="1.25" style="464" customWidth="1"/>
    <col min="14082" max="14082" width="78.75" style="464" customWidth="1"/>
    <col min="14083" max="14085" width="10.25" style="464"/>
    <col min="14086" max="14086" width="4.25" style="464" customWidth="1"/>
    <col min="14087" max="14336" width="10.25" style="464"/>
    <col min="14337" max="14337" width="1.25" style="464" customWidth="1"/>
    <col min="14338" max="14338" width="78.75" style="464" customWidth="1"/>
    <col min="14339" max="14341" width="10.25" style="464"/>
    <col min="14342" max="14342" width="4.25" style="464" customWidth="1"/>
    <col min="14343" max="14592" width="10.25" style="464"/>
    <col min="14593" max="14593" width="1.25" style="464" customWidth="1"/>
    <col min="14594" max="14594" width="78.75" style="464" customWidth="1"/>
    <col min="14595" max="14597" width="10.25" style="464"/>
    <col min="14598" max="14598" width="4.25" style="464" customWidth="1"/>
    <col min="14599" max="14848" width="10.25" style="464"/>
    <col min="14849" max="14849" width="1.25" style="464" customWidth="1"/>
    <col min="14850" max="14850" width="78.75" style="464" customWidth="1"/>
    <col min="14851" max="14853" width="10.25" style="464"/>
    <col min="14854" max="14854" width="4.25" style="464" customWidth="1"/>
    <col min="14855" max="15104" width="10.25" style="464"/>
    <col min="15105" max="15105" width="1.25" style="464" customWidth="1"/>
    <col min="15106" max="15106" width="78.75" style="464" customWidth="1"/>
    <col min="15107" max="15109" width="10.25" style="464"/>
    <col min="15110" max="15110" width="4.25" style="464" customWidth="1"/>
    <col min="15111" max="15360" width="10.25" style="464"/>
    <col min="15361" max="15361" width="1.25" style="464" customWidth="1"/>
    <col min="15362" max="15362" width="78.75" style="464" customWidth="1"/>
    <col min="15363" max="15365" width="10.25" style="464"/>
    <col min="15366" max="15366" width="4.25" style="464" customWidth="1"/>
    <col min="15367" max="15616" width="10.25" style="464"/>
    <col min="15617" max="15617" width="1.25" style="464" customWidth="1"/>
    <col min="15618" max="15618" width="78.75" style="464" customWidth="1"/>
    <col min="15619" max="15621" width="10.25" style="464"/>
    <col min="15622" max="15622" width="4.25" style="464" customWidth="1"/>
    <col min="15623" max="15872" width="10.25" style="464"/>
    <col min="15873" max="15873" width="1.25" style="464" customWidth="1"/>
    <col min="15874" max="15874" width="78.75" style="464" customWidth="1"/>
    <col min="15875" max="15877" width="10.25" style="464"/>
    <col min="15878" max="15878" width="4.25" style="464" customWidth="1"/>
    <col min="15879" max="16128" width="10.25" style="464"/>
    <col min="16129" max="16129" width="1.25" style="464" customWidth="1"/>
    <col min="16130" max="16130" width="78.75" style="464" customWidth="1"/>
    <col min="16131" max="16133" width="10.25" style="464"/>
    <col min="16134" max="16134" width="4.25" style="464" customWidth="1"/>
    <col min="16135" max="16384" width="10.25" style="464"/>
  </cols>
  <sheetData>
    <row r="1" spans="1:5" ht="39.75" customHeight="1" x14ac:dyDescent="0.2">
      <c r="A1" s="462"/>
      <c r="B1" s="463" t="s">
        <v>6</v>
      </c>
    </row>
    <row r="2" spans="1:5" ht="25.5" customHeight="1" x14ac:dyDescent="0.2">
      <c r="B2" s="465" t="s">
        <v>422</v>
      </c>
    </row>
    <row r="3" spans="1:5" ht="24.95" customHeight="1" x14ac:dyDescent="0.2">
      <c r="A3" s="466"/>
      <c r="B3" s="467" t="s">
        <v>423</v>
      </c>
    </row>
    <row r="4" spans="1:5" ht="24.75" customHeight="1" x14ac:dyDescent="0.2">
      <c r="A4" s="466"/>
      <c r="B4" s="468"/>
    </row>
    <row r="5" spans="1:5" s="471" customFormat="1" ht="60" x14ac:dyDescent="0.2">
      <c r="A5" s="469"/>
      <c r="B5" s="470" t="s">
        <v>424</v>
      </c>
      <c r="C5" s="469"/>
      <c r="D5" s="469"/>
      <c r="E5" s="469"/>
    </row>
    <row r="6" spans="1:5" s="471" customFormat="1" ht="10.15" customHeight="1" x14ac:dyDescent="0.2">
      <c r="A6" s="469"/>
      <c r="B6" s="470"/>
      <c r="C6" s="469"/>
      <c r="D6" s="469"/>
      <c r="E6" s="469"/>
    </row>
    <row r="7" spans="1:5" ht="96" x14ac:dyDescent="0.2">
      <c r="A7" s="466"/>
      <c r="B7" s="470" t="s">
        <v>425</v>
      </c>
      <c r="C7" s="466"/>
      <c r="D7" s="466"/>
      <c r="E7" s="466"/>
    </row>
    <row r="8" spans="1:5" ht="10.15" customHeight="1" x14ac:dyDescent="0.2">
      <c r="A8" s="466"/>
      <c r="B8" s="466"/>
      <c r="C8" s="466"/>
      <c r="D8" s="466"/>
      <c r="E8" s="466"/>
    </row>
    <row r="9" spans="1:5" ht="204" x14ac:dyDescent="0.2">
      <c r="A9" s="466"/>
      <c r="B9" s="470" t="s">
        <v>426</v>
      </c>
      <c r="C9" s="466"/>
      <c r="D9" s="466"/>
      <c r="E9" s="466"/>
    </row>
    <row r="10" spans="1:5" ht="10.15" customHeight="1" x14ac:dyDescent="0.2">
      <c r="A10" s="466"/>
      <c r="B10" s="472"/>
      <c r="C10" s="466"/>
      <c r="D10" s="466"/>
      <c r="E10" s="466"/>
    </row>
    <row r="11" spans="1:5" ht="36" x14ac:dyDescent="0.2">
      <c r="A11" s="466"/>
      <c r="B11" s="470" t="s">
        <v>427</v>
      </c>
      <c r="C11" s="466"/>
      <c r="D11" s="466"/>
      <c r="E11" s="466"/>
    </row>
    <row r="12" spans="1:5" ht="9" customHeight="1" x14ac:dyDescent="0.2">
      <c r="A12" s="466"/>
      <c r="B12" s="472"/>
      <c r="C12" s="466"/>
      <c r="D12" s="466"/>
      <c r="E12" s="466"/>
    </row>
    <row r="13" spans="1:5" ht="96" x14ac:dyDescent="0.2">
      <c r="A13" s="466"/>
      <c r="B13" s="470" t="s">
        <v>428</v>
      </c>
      <c r="C13" s="466"/>
      <c r="D13" s="466"/>
      <c r="E13" s="466"/>
    </row>
    <row r="14" spans="1:5" ht="9" customHeight="1" x14ac:dyDescent="0.2">
      <c r="A14" s="466"/>
      <c r="B14" s="472"/>
      <c r="C14" s="466"/>
      <c r="D14" s="466"/>
      <c r="E14" s="466"/>
    </row>
    <row r="15" spans="1:5" ht="96" x14ac:dyDescent="0.2">
      <c r="A15" s="466"/>
      <c r="B15" s="470" t="s">
        <v>429</v>
      </c>
      <c r="C15" s="466"/>
      <c r="D15" s="466"/>
      <c r="E15" s="466"/>
    </row>
    <row r="16" spans="1:5" ht="9" customHeight="1" x14ac:dyDescent="0.2">
      <c r="A16" s="466"/>
      <c r="B16" s="472"/>
      <c r="C16" s="466"/>
      <c r="D16" s="466"/>
      <c r="E16" s="466"/>
    </row>
    <row r="17" spans="1:8" ht="120" x14ac:dyDescent="0.2">
      <c r="A17" s="466"/>
      <c r="B17" s="470" t="s">
        <v>430</v>
      </c>
      <c r="C17" s="466"/>
      <c r="D17" s="466"/>
      <c r="E17" s="466"/>
    </row>
    <row r="18" spans="1:8" ht="9" customHeight="1" x14ac:dyDescent="0.2">
      <c r="A18" s="466"/>
      <c r="B18" s="472"/>
      <c r="C18" s="466"/>
      <c r="D18" s="466"/>
      <c r="E18" s="466"/>
    </row>
    <row r="19" spans="1:8" ht="168" x14ac:dyDescent="0.2">
      <c r="A19" s="466"/>
      <c r="B19" s="470" t="s">
        <v>431</v>
      </c>
      <c r="C19" s="466"/>
      <c r="D19" s="466"/>
      <c r="E19" s="466"/>
    </row>
    <row r="20" spans="1:8" ht="9" customHeight="1" x14ac:dyDescent="0.2">
      <c r="A20" s="466"/>
      <c r="B20" s="472"/>
      <c r="C20" s="466"/>
      <c r="D20" s="466"/>
      <c r="E20" s="466"/>
    </row>
    <row r="21" spans="1:8" ht="24" x14ac:dyDescent="0.2">
      <c r="A21" s="466"/>
      <c r="B21" s="470" t="s">
        <v>432</v>
      </c>
      <c r="C21" s="466"/>
      <c r="D21" s="466"/>
      <c r="E21" s="466"/>
    </row>
    <row r="22" spans="1:8" ht="9" customHeight="1" x14ac:dyDescent="0.2">
      <c r="A22" s="466"/>
      <c r="B22" s="472"/>
      <c r="C22" s="466"/>
      <c r="D22" s="466"/>
      <c r="E22" s="466"/>
    </row>
    <row r="23" spans="1:8" ht="96" x14ac:dyDescent="0.2">
      <c r="A23" s="466"/>
      <c r="B23" s="470" t="s">
        <v>433</v>
      </c>
      <c r="C23" s="466"/>
      <c r="D23" s="466"/>
      <c r="E23" s="466"/>
    </row>
    <row r="24" spans="1:8" ht="9" customHeight="1" x14ac:dyDescent="0.2">
      <c r="A24" s="466"/>
      <c r="B24" s="472"/>
      <c r="C24" s="466"/>
      <c r="D24" s="466"/>
      <c r="E24" s="466"/>
    </row>
    <row r="25" spans="1:8" ht="24" x14ac:dyDescent="0.2">
      <c r="A25" s="466"/>
      <c r="B25" s="470" t="s">
        <v>434</v>
      </c>
      <c r="C25" s="466"/>
      <c r="D25" s="466"/>
      <c r="E25" s="466"/>
    </row>
    <row r="26" spans="1:8" ht="24" x14ac:dyDescent="0.2">
      <c r="A26" s="466"/>
      <c r="B26" s="473" t="s">
        <v>435</v>
      </c>
      <c r="C26" s="473"/>
      <c r="D26" s="473"/>
      <c r="E26" s="473"/>
      <c r="F26" s="473"/>
      <c r="G26" s="473"/>
      <c r="H26" s="473"/>
    </row>
    <row r="27" spans="1:8" x14ac:dyDescent="0.2">
      <c r="A27" s="466"/>
      <c r="B27" s="473"/>
      <c r="C27" s="473"/>
      <c r="D27" s="473"/>
      <c r="E27" s="473"/>
      <c r="F27" s="473"/>
      <c r="G27" s="473"/>
      <c r="H27" s="473"/>
    </row>
    <row r="28" spans="1:8" x14ac:dyDescent="0.2">
      <c r="A28" s="466"/>
      <c r="B28" s="466"/>
      <c r="C28" s="466"/>
      <c r="D28" s="466"/>
      <c r="E28" s="466"/>
    </row>
    <row r="29" spans="1:8" x14ac:dyDescent="0.2">
      <c r="A29" s="466"/>
      <c r="B29" s="466"/>
      <c r="C29" s="466"/>
      <c r="D29" s="466"/>
      <c r="E29" s="466"/>
    </row>
    <row r="30" spans="1:8" x14ac:dyDescent="0.2">
      <c r="A30" s="460"/>
      <c r="B30" s="460"/>
      <c r="C30" s="460"/>
      <c r="D30" s="460"/>
      <c r="E30" s="460"/>
    </row>
    <row r="31" spans="1:8" x14ac:dyDescent="0.2">
      <c r="A31" s="466"/>
      <c r="B31" s="466"/>
      <c r="C31" s="466"/>
      <c r="D31" s="466"/>
      <c r="E31" s="466"/>
    </row>
    <row r="32" spans="1:8" x14ac:dyDescent="0.2">
      <c r="A32" s="466"/>
      <c r="B32" s="466"/>
      <c r="C32" s="466"/>
      <c r="D32" s="466"/>
      <c r="E32" s="466"/>
    </row>
    <row r="33" spans="1:9" ht="8.1" customHeight="1" x14ac:dyDescent="0.2">
      <c r="A33" s="466"/>
      <c r="B33" s="466"/>
      <c r="C33" s="466"/>
      <c r="D33" s="466"/>
      <c r="E33" s="466"/>
    </row>
    <row r="34" spans="1:9" ht="13.5" customHeight="1" x14ac:dyDescent="0.2">
      <c r="A34" s="466"/>
      <c r="B34" s="466"/>
      <c r="C34" s="466"/>
      <c r="D34" s="466"/>
      <c r="E34" s="466"/>
    </row>
    <row r="35" spans="1:9" x14ac:dyDescent="0.2">
      <c r="A35" s="466"/>
      <c r="B35" s="466"/>
      <c r="C35" s="466"/>
      <c r="D35" s="466"/>
      <c r="E35" s="466"/>
    </row>
    <row r="36" spans="1:9" x14ac:dyDescent="0.2">
      <c r="A36" s="466"/>
      <c r="B36" s="466"/>
      <c r="C36" s="466"/>
      <c r="D36" s="466"/>
      <c r="E36" s="466"/>
      <c r="I36" s="474"/>
    </row>
    <row r="37" spans="1:9" x14ac:dyDescent="0.2">
      <c r="A37" s="466"/>
      <c r="B37" s="466"/>
      <c r="C37" s="466"/>
      <c r="D37" s="466"/>
      <c r="E37" s="466"/>
    </row>
    <row r="38" spans="1:9" x14ac:dyDescent="0.2">
      <c r="A38" s="466"/>
      <c r="B38" s="466"/>
      <c r="C38" s="466"/>
      <c r="D38" s="466"/>
      <c r="E38" s="466"/>
    </row>
    <row r="39" spans="1:9" x14ac:dyDescent="0.2">
      <c r="A39" s="466"/>
      <c r="B39" s="466"/>
      <c r="C39" s="466"/>
      <c r="D39" s="466"/>
      <c r="E39" s="466"/>
    </row>
    <row r="40" spans="1:9" ht="33" customHeight="1" x14ac:dyDescent="0.2">
      <c r="A40" s="466"/>
      <c r="B40" s="466"/>
      <c r="C40" s="466"/>
      <c r="D40" s="466"/>
      <c r="E40" s="466"/>
    </row>
    <row r="41" spans="1:9" ht="16.5" customHeight="1" x14ac:dyDescent="0.2">
      <c r="A41" s="466"/>
      <c r="B41" s="466"/>
      <c r="C41" s="466"/>
      <c r="D41" s="466"/>
      <c r="E41" s="466"/>
    </row>
    <row r="42" spans="1:9" x14ac:dyDescent="0.2">
      <c r="A42" s="466"/>
      <c r="B42" s="466"/>
      <c r="C42" s="466"/>
      <c r="D42" s="466"/>
      <c r="E42" s="466"/>
    </row>
    <row r="43" spans="1:9" x14ac:dyDescent="0.2">
      <c r="A43" s="466"/>
      <c r="B43" s="466"/>
      <c r="C43" s="466"/>
      <c r="D43" s="466"/>
      <c r="E43" s="466"/>
    </row>
    <row r="44" spans="1:9" x14ac:dyDescent="0.2">
      <c r="A44" s="466"/>
      <c r="B44" s="466"/>
      <c r="C44" s="466"/>
      <c r="D44" s="466"/>
      <c r="E44" s="466"/>
    </row>
    <row r="45" spans="1:9" x14ac:dyDescent="0.2">
      <c r="A45" s="466"/>
      <c r="B45" s="466"/>
      <c r="C45" s="466"/>
      <c r="D45" s="466"/>
      <c r="E45" s="466"/>
    </row>
    <row r="46" spans="1:9" x14ac:dyDescent="0.2">
      <c r="A46" s="466"/>
      <c r="B46" s="466"/>
      <c r="C46" s="466"/>
      <c r="D46" s="466"/>
      <c r="E46" s="466"/>
    </row>
    <row r="47" spans="1:9" x14ac:dyDescent="0.2">
      <c r="A47" s="466"/>
      <c r="B47" s="466"/>
      <c r="C47" s="466"/>
      <c r="D47" s="466"/>
      <c r="E47" s="466"/>
    </row>
    <row r="48" spans="1:9" x14ac:dyDescent="0.2">
      <c r="A48" s="466"/>
      <c r="B48" s="466"/>
      <c r="C48" s="466"/>
      <c r="D48" s="466"/>
      <c r="E48" s="466"/>
    </row>
    <row r="49" spans="1:5" x14ac:dyDescent="0.2">
      <c r="A49" s="466"/>
      <c r="B49" s="466"/>
      <c r="C49" s="466"/>
      <c r="D49" s="466"/>
      <c r="E49" s="466"/>
    </row>
    <row r="50" spans="1:5" x14ac:dyDescent="0.2">
      <c r="A50" s="466"/>
      <c r="B50" s="466"/>
      <c r="C50" s="466"/>
      <c r="D50" s="466"/>
      <c r="E50" s="466"/>
    </row>
    <row r="51" spans="1:5"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row r="59" spans="1:5" x14ac:dyDescent="0.2">
      <c r="A59" s="466"/>
      <c r="B59" s="466"/>
      <c r="C59" s="466"/>
      <c r="D59" s="466"/>
      <c r="E59" s="466"/>
    </row>
    <row r="60" spans="1:5" x14ac:dyDescent="0.2">
      <c r="A60" s="466"/>
      <c r="B60" s="466"/>
      <c r="C60" s="466"/>
      <c r="D60" s="466"/>
      <c r="E60" s="466"/>
    </row>
    <row r="61" spans="1:5" x14ac:dyDescent="0.2">
      <c r="A61" s="466"/>
      <c r="B61" s="466"/>
      <c r="C61" s="466"/>
      <c r="D61" s="466"/>
      <c r="E61" s="466"/>
    </row>
    <row r="62" spans="1:5" x14ac:dyDescent="0.2">
      <c r="A62" s="466"/>
      <c r="B62" s="466"/>
      <c r="C62" s="466"/>
      <c r="D62" s="466"/>
      <c r="E62" s="466"/>
    </row>
    <row r="63" spans="1:5" x14ac:dyDescent="0.2">
      <c r="A63" s="466"/>
      <c r="B63" s="466"/>
      <c r="C63" s="466"/>
      <c r="D63" s="466"/>
      <c r="E63" s="466"/>
    </row>
    <row r="64" spans="1:5" x14ac:dyDescent="0.2">
      <c r="A64" s="466"/>
      <c r="B64" s="466"/>
      <c r="C64" s="466"/>
      <c r="D64" s="466"/>
      <c r="E64" s="466"/>
    </row>
    <row r="65" spans="1:5" x14ac:dyDescent="0.2">
      <c r="A65" s="466"/>
      <c r="B65" s="466"/>
      <c r="C65" s="466"/>
      <c r="D65" s="466"/>
      <c r="E65" s="466"/>
    </row>
    <row r="66" spans="1:5" x14ac:dyDescent="0.2">
      <c r="A66" s="466"/>
      <c r="B66" s="466"/>
      <c r="C66" s="466"/>
      <c r="D66" s="466"/>
      <c r="E66" s="466"/>
    </row>
    <row r="67" spans="1:5" x14ac:dyDescent="0.2">
      <c r="A67" s="466"/>
      <c r="B67" s="466"/>
      <c r="C67" s="466"/>
      <c r="D67" s="466"/>
      <c r="E67" s="466"/>
    </row>
    <row r="68" spans="1:5" x14ac:dyDescent="0.2">
      <c r="A68" s="466"/>
      <c r="B68" s="466"/>
      <c r="C68" s="466"/>
      <c r="D68" s="466"/>
      <c r="E68" s="466"/>
    </row>
    <row r="69" spans="1:5" x14ac:dyDescent="0.2">
      <c r="A69" s="466"/>
      <c r="B69" s="466"/>
      <c r="C69" s="466"/>
      <c r="D69" s="466"/>
      <c r="E69" s="466"/>
    </row>
    <row r="70" spans="1:5" x14ac:dyDescent="0.2">
      <c r="A70" s="466"/>
      <c r="B70" s="466"/>
      <c r="C70" s="466"/>
      <c r="D70" s="466"/>
      <c r="E70" s="466"/>
    </row>
    <row r="71" spans="1:5" x14ac:dyDescent="0.2">
      <c r="A71" s="466"/>
      <c r="B71" s="466"/>
      <c r="C71" s="466"/>
      <c r="D71" s="466"/>
      <c r="E71" s="466"/>
    </row>
    <row r="72" spans="1:5" x14ac:dyDescent="0.2">
      <c r="A72" s="466"/>
      <c r="B72" s="466"/>
      <c r="C72" s="466"/>
      <c r="D72" s="466"/>
      <c r="E72" s="466"/>
    </row>
    <row r="73" spans="1:5" x14ac:dyDescent="0.2">
      <c r="A73" s="466"/>
      <c r="B73" s="466"/>
      <c r="C73" s="466"/>
      <c r="D73" s="466"/>
      <c r="E73" s="466"/>
    </row>
    <row r="74" spans="1:5" x14ac:dyDescent="0.2">
      <c r="A74" s="466"/>
      <c r="B74" s="466"/>
      <c r="C74" s="466"/>
      <c r="D74" s="466"/>
      <c r="E74" s="466"/>
    </row>
    <row r="75" spans="1:5" x14ac:dyDescent="0.2">
      <c r="A75" s="466"/>
      <c r="B75" s="466"/>
      <c r="C75" s="466"/>
      <c r="D75" s="466"/>
      <c r="E75" s="466"/>
    </row>
    <row r="76" spans="1:5" x14ac:dyDescent="0.2">
      <c r="A76" s="466"/>
      <c r="B76" s="466"/>
      <c r="C76" s="466"/>
      <c r="D76" s="466"/>
      <c r="E76" s="466"/>
    </row>
    <row r="77" spans="1:5" x14ac:dyDescent="0.2">
      <c r="A77" s="466"/>
      <c r="B77" s="466"/>
      <c r="C77" s="466"/>
      <c r="D77" s="466"/>
      <c r="E77" s="466"/>
    </row>
    <row r="78" spans="1:5" x14ac:dyDescent="0.2">
      <c r="A78" s="466"/>
      <c r="B78" s="466"/>
      <c r="C78" s="466"/>
      <c r="D78" s="466"/>
      <c r="E78" s="466"/>
    </row>
    <row r="79" spans="1:5" x14ac:dyDescent="0.2">
      <c r="A79" s="466"/>
      <c r="B79" s="466"/>
      <c r="C79" s="466"/>
      <c r="D79" s="466"/>
      <c r="E79" s="466"/>
    </row>
    <row r="80" spans="1:5" x14ac:dyDescent="0.2">
      <c r="A80" s="466"/>
      <c r="B80" s="466"/>
      <c r="C80" s="466"/>
      <c r="D80" s="466"/>
      <c r="E80" s="466"/>
    </row>
    <row r="81" spans="1:5" x14ac:dyDescent="0.2">
      <c r="A81" s="466"/>
      <c r="B81" s="466"/>
      <c r="C81" s="466"/>
      <c r="D81" s="466"/>
      <c r="E81" s="466"/>
    </row>
    <row r="82" spans="1:5" x14ac:dyDescent="0.2">
      <c r="A82" s="466"/>
      <c r="B82" s="466"/>
      <c r="C82" s="466"/>
      <c r="D82" s="466"/>
      <c r="E82" s="466"/>
    </row>
    <row r="83" spans="1:5" x14ac:dyDescent="0.2">
      <c r="A83" s="466"/>
      <c r="B83" s="466"/>
      <c r="C83" s="466"/>
      <c r="D83" s="466"/>
      <c r="E83" s="466"/>
    </row>
    <row r="84" spans="1:5" x14ac:dyDescent="0.2">
      <c r="A84" s="466"/>
      <c r="B84" s="466"/>
      <c r="C84" s="466"/>
      <c r="D84" s="466"/>
      <c r="E84" s="466"/>
    </row>
    <row r="85" spans="1:5" x14ac:dyDescent="0.2">
      <c r="A85" s="466"/>
      <c r="B85" s="466"/>
      <c r="C85" s="466"/>
      <c r="D85" s="466"/>
      <c r="E85" s="466"/>
    </row>
    <row r="86" spans="1:5" x14ac:dyDescent="0.2">
      <c r="A86" s="466"/>
      <c r="B86" s="466"/>
      <c r="C86" s="466"/>
      <c r="D86" s="466"/>
      <c r="E86" s="466"/>
    </row>
    <row r="87" spans="1:5" x14ac:dyDescent="0.2">
      <c r="A87" s="466"/>
      <c r="B87" s="466"/>
      <c r="C87" s="466"/>
      <c r="D87" s="466"/>
      <c r="E87" s="466"/>
    </row>
    <row r="88" spans="1:5" x14ac:dyDescent="0.2">
      <c r="A88" s="466"/>
      <c r="B88" s="466"/>
      <c r="C88" s="466"/>
      <c r="D88" s="466"/>
      <c r="E88" s="466"/>
    </row>
    <row r="89" spans="1:5" x14ac:dyDescent="0.2">
      <c r="A89" s="466"/>
      <c r="B89" s="466"/>
      <c r="C89" s="466"/>
      <c r="D89" s="466"/>
      <c r="E89" s="466"/>
    </row>
    <row r="90" spans="1:5" x14ac:dyDescent="0.2">
      <c r="A90" s="466"/>
      <c r="B90" s="466"/>
      <c r="C90" s="466"/>
      <c r="D90" s="466"/>
      <c r="E90" s="466"/>
    </row>
    <row r="91" spans="1:5" x14ac:dyDescent="0.2">
      <c r="A91" s="466"/>
      <c r="B91" s="466"/>
      <c r="C91" s="466"/>
      <c r="D91" s="466"/>
      <c r="E91" s="466"/>
    </row>
    <row r="92" spans="1:5" x14ac:dyDescent="0.2">
      <c r="A92" s="466"/>
      <c r="B92" s="466"/>
      <c r="C92" s="466"/>
      <c r="D92" s="466"/>
      <c r="E92" s="466"/>
    </row>
    <row r="93" spans="1:5" x14ac:dyDescent="0.2">
      <c r="A93" s="466"/>
      <c r="B93" s="466"/>
      <c r="C93" s="466"/>
      <c r="D93" s="466"/>
      <c r="E93" s="466"/>
    </row>
    <row r="94" spans="1:5" x14ac:dyDescent="0.2">
      <c r="A94" s="466"/>
      <c r="B94" s="466"/>
      <c r="C94" s="466"/>
      <c r="D94" s="466"/>
      <c r="E94" s="466"/>
    </row>
    <row r="95" spans="1:5" x14ac:dyDescent="0.2">
      <c r="A95" s="466"/>
      <c r="B95" s="466"/>
      <c r="C95" s="466"/>
      <c r="D95" s="466"/>
      <c r="E95" s="466"/>
    </row>
    <row r="96" spans="1:5" x14ac:dyDescent="0.2">
      <c r="A96" s="466"/>
      <c r="B96" s="466"/>
      <c r="C96" s="466"/>
      <c r="D96" s="466"/>
      <c r="E96" s="466"/>
    </row>
    <row r="97" spans="1:5" x14ac:dyDescent="0.2">
      <c r="A97" s="466"/>
      <c r="B97" s="466"/>
      <c r="C97" s="466"/>
      <c r="D97" s="466"/>
      <c r="E97" s="466"/>
    </row>
    <row r="98" spans="1:5" x14ac:dyDescent="0.2">
      <c r="A98" s="466"/>
      <c r="B98" s="466"/>
      <c r="C98" s="466"/>
      <c r="D98" s="466"/>
      <c r="E98" s="466"/>
    </row>
    <row r="99" spans="1:5" x14ac:dyDescent="0.2">
      <c r="A99" s="466"/>
      <c r="B99" s="466"/>
      <c r="C99" s="466"/>
      <c r="D99" s="466"/>
      <c r="E99" s="466"/>
    </row>
    <row r="100" spans="1:5" x14ac:dyDescent="0.2">
      <c r="A100" s="466"/>
      <c r="B100" s="466"/>
      <c r="C100" s="466"/>
      <c r="D100" s="466"/>
      <c r="E100" s="466"/>
    </row>
    <row r="101" spans="1:5" x14ac:dyDescent="0.2">
      <c r="A101" s="466"/>
      <c r="B101" s="466"/>
      <c r="C101" s="466"/>
      <c r="D101" s="466"/>
      <c r="E101" s="466"/>
    </row>
    <row r="102" spans="1:5" x14ac:dyDescent="0.2">
      <c r="A102" s="466"/>
      <c r="B102" s="466"/>
      <c r="C102" s="466"/>
      <c r="D102" s="466"/>
      <c r="E102" s="466"/>
    </row>
    <row r="103" spans="1:5" x14ac:dyDescent="0.2">
      <c r="A103" s="466"/>
      <c r="B103" s="466"/>
      <c r="C103" s="466"/>
      <c r="D103" s="466"/>
      <c r="E103" s="466"/>
    </row>
    <row r="104" spans="1:5" x14ac:dyDescent="0.2">
      <c r="A104" s="466"/>
      <c r="B104" s="466"/>
      <c r="C104" s="466"/>
      <c r="D104" s="466"/>
      <c r="E104" s="466"/>
    </row>
    <row r="105" spans="1:5" x14ac:dyDescent="0.2">
      <c r="A105" s="466"/>
      <c r="B105" s="466"/>
      <c r="C105" s="466"/>
      <c r="D105" s="466"/>
      <c r="E105" s="466"/>
    </row>
    <row r="106" spans="1:5" x14ac:dyDescent="0.2">
      <c r="A106" s="466"/>
      <c r="B106" s="466"/>
      <c r="C106" s="466"/>
      <c r="D106" s="466"/>
      <c r="E106" s="466"/>
    </row>
    <row r="107" spans="1:5" x14ac:dyDescent="0.2">
      <c r="A107" s="466"/>
      <c r="B107" s="466"/>
      <c r="C107" s="466"/>
      <c r="D107" s="466"/>
      <c r="E107" s="466"/>
    </row>
    <row r="108" spans="1:5" x14ac:dyDescent="0.2">
      <c r="A108" s="466"/>
      <c r="B108" s="466"/>
      <c r="C108" s="466"/>
      <c r="D108" s="466"/>
      <c r="E108" s="466"/>
    </row>
    <row r="109" spans="1:5" x14ac:dyDescent="0.2">
      <c r="A109" s="466"/>
      <c r="B109" s="466"/>
      <c r="C109" s="466"/>
      <c r="D109" s="466"/>
      <c r="E109" s="466"/>
    </row>
    <row r="110" spans="1:5" x14ac:dyDescent="0.2">
      <c r="A110" s="466"/>
      <c r="B110" s="466"/>
      <c r="C110" s="466"/>
      <c r="D110" s="466"/>
      <c r="E110" s="466"/>
    </row>
    <row r="111" spans="1:5" x14ac:dyDescent="0.2">
      <c r="A111" s="466"/>
      <c r="B111" s="466"/>
      <c r="C111" s="466"/>
      <c r="D111" s="466"/>
      <c r="E111" s="466"/>
    </row>
    <row r="112" spans="1:5" x14ac:dyDescent="0.2">
      <c r="A112" s="466"/>
      <c r="B112" s="466"/>
      <c r="C112" s="466"/>
      <c r="D112" s="466"/>
      <c r="E112" s="466"/>
    </row>
    <row r="113" spans="1:5" x14ac:dyDescent="0.2">
      <c r="A113" s="466"/>
      <c r="B113" s="466"/>
      <c r="C113" s="466"/>
      <c r="D113" s="466"/>
      <c r="E113" s="466"/>
    </row>
    <row r="114" spans="1:5" x14ac:dyDescent="0.2">
      <c r="A114" s="466"/>
      <c r="B114" s="466"/>
      <c r="C114" s="466"/>
      <c r="D114" s="466"/>
      <c r="E114" s="466"/>
    </row>
    <row r="115" spans="1:5" x14ac:dyDescent="0.2">
      <c r="A115" s="466"/>
      <c r="B115" s="466"/>
      <c r="C115" s="466"/>
      <c r="D115" s="466"/>
      <c r="E115" s="466"/>
    </row>
    <row r="116" spans="1:5" x14ac:dyDescent="0.2">
      <c r="A116" s="466"/>
      <c r="B116" s="466"/>
      <c r="C116" s="466"/>
      <c r="D116" s="466"/>
      <c r="E116" s="466"/>
    </row>
    <row r="117" spans="1:5" x14ac:dyDescent="0.2">
      <c r="A117" s="466"/>
      <c r="B117" s="466"/>
      <c r="C117" s="466"/>
      <c r="D117" s="466"/>
      <c r="E117" s="466"/>
    </row>
    <row r="118" spans="1:5" x14ac:dyDescent="0.2">
      <c r="A118" s="466"/>
      <c r="B118" s="466"/>
      <c r="C118" s="466"/>
      <c r="D118" s="466"/>
      <c r="E118" s="466"/>
    </row>
    <row r="119" spans="1:5" x14ac:dyDescent="0.2">
      <c r="A119" s="466"/>
      <c r="B119" s="466"/>
      <c r="C119" s="466"/>
      <c r="D119" s="466"/>
      <c r="E119" s="466"/>
    </row>
    <row r="120" spans="1:5" x14ac:dyDescent="0.2">
      <c r="A120" s="466"/>
      <c r="B120" s="466"/>
      <c r="C120" s="466"/>
      <c r="D120" s="466"/>
      <c r="E120" s="466"/>
    </row>
    <row r="121" spans="1:5" x14ac:dyDescent="0.2">
      <c r="A121" s="466"/>
      <c r="B121" s="466"/>
      <c r="C121" s="466"/>
      <c r="D121" s="466"/>
      <c r="E121" s="466"/>
    </row>
    <row r="122" spans="1:5" x14ac:dyDescent="0.2">
      <c r="A122" s="466"/>
      <c r="B122" s="466"/>
      <c r="C122" s="466"/>
      <c r="D122" s="466"/>
      <c r="E122" s="466"/>
    </row>
    <row r="123" spans="1:5" x14ac:dyDescent="0.2">
      <c r="A123" s="466"/>
      <c r="B123" s="466"/>
      <c r="C123" s="466"/>
      <c r="D123" s="466"/>
      <c r="E123" s="466"/>
    </row>
    <row r="124" spans="1:5" x14ac:dyDescent="0.2">
      <c r="A124" s="466"/>
      <c r="B124" s="466"/>
      <c r="C124" s="466"/>
      <c r="D124" s="466"/>
      <c r="E124" s="466"/>
    </row>
    <row r="125" spans="1:5" x14ac:dyDescent="0.2">
      <c r="A125" s="466"/>
      <c r="B125" s="466"/>
      <c r="C125" s="466"/>
      <c r="D125" s="466"/>
      <c r="E125" s="466"/>
    </row>
    <row r="126" spans="1:5" x14ac:dyDescent="0.2">
      <c r="A126" s="466"/>
      <c r="B126" s="466"/>
      <c r="C126" s="466"/>
      <c r="D126" s="466"/>
      <c r="E126" s="466"/>
    </row>
    <row r="127" spans="1:5" x14ac:dyDescent="0.2">
      <c r="A127" s="466"/>
      <c r="B127" s="466"/>
      <c r="C127" s="466"/>
      <c r="D127" s="466"/>
      <c r="E127" s="466"/>
    </row>
    <row r="128" spans="1:5" x14ac:dyDescent="0.2">
      <c r="A128" s="466"/>
      <c r="B128" s="466"/>
      <c r="C128" s="466"/>
      <c r="D128" s="466"/>
      <c r="E128" s="466"/>
    </row>
    <row r="129" spans="1:5" x14ac:dyDescent="0.2">
      <c r="A129" s="466"/>
      <c r="B129" s="466"/>
      <c r="C129" s="466"/>
      <c r="D129" s="466"/>
      <c r="E129" s="466"/>
    </row>
    <row r="130" spans="1:5" x14ac:dyDescent="0.2">
      <c r="A130" s="466"/>
      <c r="B130" s="466"/>
      <c r="C130" s="466"/>
      <c r="D130" s="466"/>
      <c r="E130" s="466"/>
    </row>
    <row r="131" spans="1:5" x14ac:dyDescent="0.2">
      <c r="A131" s="466"/>
      <c r="B131" s="466"/>
      <c r="C131" s="466"/>
      <c r="D131" s="466"/>
      <c r="E131" s="466"/>
    </row>
    <row r="132" spans="1:5" x14ac:dyDescent="0.2">
      <c r="A132" s="466"/>
      <c r="B132" s="466"/>
      <c r="C132" s="466"/>
      <c r="D132" s="466"/>
      <c r="E132" s="466"/>
    </row>
    <row r="133" spans="1:5" x14ac:dyDescent="0.2">
      <c r="A133" s="466"/>
      <c r="B133" s="466"/>
      <c r="C133" s="466"/>
      <c r="D133" s="466"/>
      <c r="E133" s="466"/>
    </row>
    <row r="134" spans="1:5" x14ac:dyDescent="0.2">
      <c r="A134" s="466"/>
      <c r="B134" s="466"/>
      <c r="C134" s="466"/>
      <c r="D134" s="466"/>
      <c r="E134" s="466"/>
    </row>
    <row r="135" spans="1:5" x14ac:dyDescent="0.2">
      <c r="A135" s="466"/>
      <c r="B135" s="466"/>
      <c r="C135" s="466"/>
      <c r="D135" s="466"/>
      <c r="E135" s="466"/>
    </row>
    <row r="136" spans="1:5" x14ac:dyDescent="0.2">
      <c r="A136" s="466"/>
      <c r="B136" s="466"/>
      <c r="C136" s="466"/>
      <c r="D136" s="466"/>
      <c r="E136" s="466"/>
    </row>
    <row r="137" spans="1:5" x14ac:dyDescent="0.2">
      <c r="A137" s="466"/>
      <c r="B137" s="466"/>
      <c r="C137" s="466"/>
      <c r="D137" s="466"/>
      <c r="E137" s="466"/>
    </row>
    <row r="138" spans="1:5" x14ac:dyDescent="0.2">
      <c r="A138" s="466"/>
      <c r="B138" s="466"/>
      <c r="C138" s="466"/>
      <c r="D138" s="466"/>
      <c r="E138" s="466"/>
    </row>
    <row r="139" spans="1:5" x14ac:dyDescent="0.2">
      <c r="A139" s="466"/>
      <c r="B139" s="466"/>
      <c r="C139" s="466"/>
      <c r="D139" s="466"/>
      <c r="E139" s="466"/>
    </row>
    <row r="140" spans="1:5" x14ac:dyDescent="0.2">
      <c r="A140" s="466"/>
      <c r="B140" s="466"/>
      <c r="C140" s="466"/>
      <c r="D140" s="466"/>
      <c r="E140" s="466"/>
    </row>
    <row r="141" spans="1:5" x14ac:dyDescent="0.2">
      <c r="A141" s="466"/>
      <c r="B141" s="466"/>
      <c r="C141" s="466"/>
      <c r="D141" s="466"/>
      <c r="E141" s="466"/>
    </row>
    <row r="142" spans="1:5" x14ac:dyDescent="0.2">
      <c r="A142" s="466"/>
      <c r="B142" s="466"/>
      <c r="C142" s="466"/>
      <c r="D142" s="466"/>
      <c r="E142" s="466"/>
    </row>
    <row r="143" spans="1:5" x14ac:dyDescent="0.2">
      <c r="A143" s="466"/>
      <c r="B143" s="466"/>
      <c r="C143" s="466"/>
      <c r="D143" s="466"/>
      <c r="E143" s="466"/>
    </row>
    <row r="144" spans="1:5" x14ac:dyDescent="0.2">
      <c r="A144" s="466"/>
      <c r="B144" s="466"/>
      <c r="C144" s="466"/>
      <c r="D144" s="466"/>
      <c r="E144" s="466"/>
    </row>
    <row r="145" spans="1:5" x14ac:dyDescent="0.2">
      <c r="A145" s="466"/>
      <c r="B145" s="466"/>
      <c r="C145" s="466"/>
      <c r="D145" s="466"/>
      <c r="E145" s="466"/>
    </row>
    <row r="146" spans="1:5" x14ac:dyDescent="0.2">
      <c r="A146" s="466"/>
      <c r="B146" s="466"/>
      <c r="C146" s="466"/>
      <c r="D146" s="466"/>
      <c r="E146" s="466"/>
    </row>
    <row r="147" spans="1:5" x14ac:dyDescent="0.2">
      <c r="A147" s="466"/>
      <c r="B147" s="466"/>
      <c r="C147" s="466"/>
      <c r="D147" s="466"/>
      <c r="E147" s="466"/>
    </row>
    <row r="148" spans="1:5" x14ac:dyDescent="0.2">
      <c r="A148" s="466"/>
      <c r="B148" s="466"/>
      <c r="C148" s="466"/>
      <c r="D148" s="466"/>
      <c r="E148" s="466"/>
    </row>
    <row r="149" spans="1:5" x14ac:dyDescent="0.2">
      <c r="A149" s="466"/>
      <c r="B149" s="466"/>
      <c r="C149" s="466"/>
      <c r="D149" s="466"/>
      <c r="E149" s="466"/>
    </row>
    <row r="150" spans="1:5" x14ac:dyDescent="0.2">
      <c r="A150" s="466"/>
      <c r="B150" s="466"/>
      <c r="C150" s="466"/>
      <c r="D150" s="466"/>
      <c r="E150" s="466"/>
    </row>
    <row r="151" spans="1:5" x14ac:dyDescent="0.2">
      <c r="A151" s="466"/>
      <c r="B151" s="466"/>
      <c r="C151" s="466"/>
      <c r="D151" s="466"/>
      <c r="E151" s="466"/>
    </row>
    <row r="152" spans="1:5" x14ac:dyDescent="0.2">
      <c r="A152" s="466"/>
      <c r="B152" s="466"/>
      <c r="C152" s="466"/>
      <c r="D152" s="466"/>
      <c r="E152" s="466"/>
    </row>
    <row r="153" spans="1:5" x14ac:dyDescent="0.2">
      <c r="A153" s="466"/>
      <c r="B153" s="466"/>
      <c r="C153" s="466"/>
      <c r="D153" s="466"/>
      <c r="E153" s="466"/>
    </row>
    <row r="154" spans="1:5" x14ac:dyDescent="0.2">
      <c r="A154" s="466"/>
      <c r="B154" s="466"/>
      <c r="C154" s="466"/>
      <c r="D154" s="466"/>
      <c r="E154" s="466"/>
    </row>
    <row r="155" spans="1:5" x14ac:dyDescent="0.2">
      <c r="A155" s="466"/>
      <c r="B155" s="466"/>
      <c r="C155" s="466"/>
      <c r="D155" s="466"/>
      <c r="E155" s="466"/>
    </row>
    <row r="156" spans="1:5" x14ac:dyDescent="0.2">
      <c r="A156" s="466"/>
      <c r="B156" s="466"/>
      <c r="C156" s="466"/>
      <c r="D156" s="466"/>
      <c r="E156" s="466"/>
    </row>
    <row r="157" spans="1:5" x14ac:dyDescent="0.2">
      <c r="A157" s="466"/>
      <c r="B157" s="466"/>
      <c r="C157" s="466"/>
      <c r="D157" s="466"/>
      <c r="E157" s="466"/>
    </row>
    <row r="158" spans="1:5" x14ac:dyDescent="0.2">
      <c r="A158" s="466"/>
      <c r="B158" s="466"/>
      <c r="C158" s="466"/>
      <c r="D158" s="466"/>
      <c r="E158" s="466"/>
    </row>
    <row r="159" spans="1:5" x14ac:dyDescent="0.2">
      <c r="A159" s="466"/>
      <c r="B159" s="466"/>
      <c r="C159" s="466"/>
      <c r="D159" s="466"/>
      <c r="E159" s="466"/>
    </row>
    <row r="160" spans="1:5" x14ac:dyDescent="0.2">
      <c r="A160" s="466"/>
      <c r="B160" s="466"/>
      <c r="C160" s="466"/>
      <c r="D160" s="466"/>
      <c r="E160" s="466"/>
    </row>
    <row r="161" spans="1:5" x14ac:dyDescent="0.2">
      <c r="A161" s="466"/>
      <c r="B161" s="466"/>
      <c r="C161" s="466"/>
      <c r="D161" s="466"/>
      <c r="E161" s="466"/>
    </row>
    <row r="162" spans="1:5" x14ac:dyDescent="0.2">
      <c r="A162" s="466"/>
      <c r="B162" s="466"/>
      <c r="C162" s="466"/>
      <c r="D162" s="466"/>
      <c r="E162" s="466"/>
    </row>
    <row r="163" spans="1:5" x14ac:dyDescent="0.2">
      <c r="A163" s="466"/>
      <c r="B163" s="466"/>
      <c r="C163" s="466"/>
      <c r="D163" s="466"/>
      <c r="E163" s="466"/>
    </row>
    <row r="164" spans="1:5" x14ac:dyDescent="0.2">
      <c r="A164" s="466"/>
      <c r="B164" s="466"/>
      <c r="C164" s="466"/>
      <c r="D164" s="466"/>
      <c r="E164" s="466"/>
    </row>
    <row r="165" spans="1:5" x14ac:dyDescent="0.2">
      <c r="A165" s="466"/>
      <c r="B165" s="466"/>
      <c r="C165" s="466"/>
      <c r="D165" s="466"/>
      <c r="E165" s="466"/>
    </row>
    <row r="166" spans="1:5" x14ac:dyDescent="0.2">
      <c r="A166" s="466"/>
      <c r="B166" s="466"/>
      <c r="C166" s="466"/>
      <c r="D166" s="466"/>
      <c r="E166" s="466"/>
    </row>
    <row r="167" spans="1:5" x14ac:dyDescent="0.2">
      <c r="A167" s="466"/>
      <c r="B167" s="466"/>
      <c r="C167" s="466"/>
      <c r="D167" s="466"/>
      <c r="E167" s="466"/>
    </row>
    <row r="168" spans="1:5" x14ac:dyDescent="0.2">
      <c r="A168" s="466"/>
      <c r="B168" s="466"/>
      <c r="C168" s="466"/>
      <c r="D168" s="466"/>
      <c r="E168" s="466"/>
    </row>
    <row r="169" spans="1:5" x14ac:dyDescent="0.2">
      <c r="A169" s="466"/>
      <c r="B169" s="466"/>
      <c r="C169" s="466"/>
      <c r="D169" s="466"/>
      <c r="E169" s="466"/>
    </row>
    <row r="170" spans="1:5" x14ac:dyDescent="0.2">
      <c r="A170" s="466"/>
      <c r="B170" s="466"/>
      <c r="C170" s="466"/>
      <c r="D170" s="466"/>
      <c r="E170" s="466"/>
    </row>
    <row r="171" spans="1:5" x14ac:dyDescent="0.2">
      <c r="A171" s="466"/>
      <c r="B171" s="466"/>
      <c r="C171" s="466"/>
      <c r="D171" s="466"/>
      <c r="E171" s="466"/>
    </row>
    <row r="172" spans="1:5" x14ac:dyDescent="0.2">
      <c r="A172" s="466"/>
      <c r="B172" s="466"/>
      <c r="C172" s="466"/>
      <c r="D172" s="466"/>
      <c r="E172" s="466"/>
    </row>
    <row r="173" spans="1:5" x14ac:dyDescent="0.2">
      <c r="A173" s="466"/>
      <c r="B173" s="466"/>
      <c r="C173" s="466"/>
      <c r="D173" s="466"/>
      <c r="E173" s="466"/>
    </row>
    <row r="174" spans="1:5" x14ac:dyDescent="0.2">
      <c r="A174" s="466"/>
      <c r="B174" s="466"/>
      <c r="C174" s="466"/>
      <c r="D174" s="466"/>
      <c r="E174" s="466"/>
    </row>
    <row r="175" spans="1:5" x14ac:dyDescent="0.2">
      <c r="A175" s="466"/>
      <c r="B175" s="466"/>
      <c r="C175" s="466"/>
      <c r="D175" s="466"/>
      <c r="E175" s="466"/>
    </row>
    <row r="176" spans="1:5" x14ac:dyDescent="0.2">
      <c r="A176" s="466"/>
      <c r="B176" s="466"/>
      <c r="C176" s="466"/>
      <c r="D176" s="466"/>
      <c r="E176" s="466"/>
    </row>
    <row r="177" spans="1:5" x14ac:dyDescent="0.2">
      <c r="A177" s="466"/>
      <c r="B177" s="466"/>
      <c r="C177" s="466"/>
      <c r="D177" s="466"/>
      <c r="E177" s="466"/>
    </row>
    <row r="178" spans="1:5" x14ac:dyDescent="0.2">
      <c r="A178" s="466"/>
      <c r="B178" s="466"/>
      <c r="C178" s="466"/>
      <c r="D178" s="466"/>
      <c r="E178" s="466"/>
    </row>
    <row r="179" spans="1:5" x14ac:dyDescent="0.2">
      <c r="A179" s="466"/>
      <c r="B179" s="466"/>
      <c r="C179" s="466"/>
      <c r="D179" s="466"/>
      <c r="E179" s="466"/>
    </row>
    <row r="180" spans="1:5" x14ac:dyDescent="0.2">
      <c r="A180" s="466"/>
      <c r="B180" s="466"/>
      <c r="C180" s="466"/>
      <c r="D180" s="466"/>
      <c r="E180" s="466"/>
    </row>
    <row r="181" spans="1:5" x14ac:dyDescent="0.2">
      <c r="A181" s="466"/>
      <c r="B181" s="466"/>
      <c r="C181" s="466"/>
      <c r="D181" s="466"/>
      <c r="E181" s="466"/>
    </row>
    <row r="182" spans="1:5" x14ac:dyDescent="0.2">
      <c r="A182" s="466"/>
      <c r="B182" s="466"/>
      <c r="C182" s="466"/>
      <c r="D182" s="466"/>
      <c r="E182" s="466"/>
    </row>
    <row r="183" spans="1:5" x14ac:dyDescent="0.2">
      <c r="A183" s="466"/>
      <c r="B183" s="466"/>
      <c r="C183" s="466"/>
      <c r="D183" s="466"/>
      <c r="E183" s="466"/>
    </row>
    <row r="184" spans="1:5" x14ac:dyDescent="0.2">
      <c r="A184" s="466"/>
      <c r="B184" s="466"/>
      <c r="C184" s="466"/>
      <c r="D184" s="466"/>
      <c r="E184" s="466"/>
    </row>
    <row r="185" spans="1:5" x14ac:dyDescent="0.2">
      <c r="A185" s="466"/>
      <c r="B185" s="466"/>
      <c r="C185" s="466"/>
      <c r="D185" s="466"/>
      <c r="E185" s="466"/>
    </row>
    <row r="186" spans="1:5" x14ac:dyDescent="0.2">
      <c r="A186" s="466"/>
      <c r="B186" s="466"/>
      <c r="C186" s="466"/>
      <c r="D186" s="466"/>
      <c r="E186" s="466"/>
    </row>
    <row r="187" spans="1:5" x14ac:dyDescent="0.2">
      <c r="A187" s="466"/>
      <c r="B187" s="466"/>
      <c r="C187" s="466"/>
      <c r="D187" s="466"/>
      <c r="E187" s="466"/>
    </row>
    <row r="188" spans="1:5" x14ac:dyDescent="0.2">
      <c r="A188" s="466"/>
      <c r="B188" s="466"/>
      <c r="C188" s="466"/>
      <c r="D188" s="466"/>
      <c r="E188" s="466"/>
    </row>
    <row r="189" spans="1:5" x14ac:dyDescent="0.2">
      <c r="A189" s="466"/>
      <c r="B189" s="466"/>
      <c r="C189" s="466"/>
      <c r="D189" s="466"/>
      <c r="E189" s="466"/>
    </row>
    <row r="190" spans="1:5" x14ac:dyDescent="0.2">
      <c r="A190" s="466"/>
      <c r="B190" s="466"/>
      <c r="C190" s="466"/>
      <c r="D190" s="466"/>
      <c r="E190" s="466"/>
    </row>
    <row r="191" spans="1:5" x14ac:dyDescent="0.2">
      <c r="A191" s="466"/>
      <c r="B191" s="466"/>
      <c r="C191" s="466"/>
      <c r="D191" s="466"/>
      <c r="E191" s="466"/>
    </row>
    <row r="192" spans="1:5" x14ac:dyDescent="0.2">
      <c r="A192" s="466"/>
      <c r="B192" s="466"/>
      <c r="C192" s="466"/>
      <c r="D192" s="466"/>
      <c r="E192" s="466"/>
    </row>
    <row r="193" spans="1:5" x14ac:dyDescent="0.2">
      <c r="A193" s="466"/>
      <c r="B193" s="466"/>
      <c r="C193" s="466"/>
      <c r="D193" s="466"/>
      <c r="E193" s="466"/>
    </row>
    <row r="194" spans="1:5" x14ac:dyDescent="0.2">
      <c r="A194" s="466"/>
      <c r="B194" s="466"/>
      <c r="C194" s="466"/>
      <c r="D194" s="466"/>
      <c r="E194" s="466"/>
    </row>
    <row r="195" spans="1:5" x14ac:dyDescent="0.2">
      <c r="A195" s="466"/>
      <c r="B195" s="466"/>
      <c r="C195" s="466"/>
      <c r="D195" s="466"/>
      <c r="E195" s="466"/>
    </row>
    <row r="196" spans="1:5" x14ac:dyDescent="0.2">
      <c r="A196" s="466"/>
      <c r="B196" s="466"/>
      <c r="C196" s="466"/>
      <c r="D196" s="466"/>
      <c r="E196" s="466"/>
    </row>
    <row r="197" spans="1:5" x14ac:dyDescent="0.2">
      <c r="A197" s="466"/>
      <c r="B197" s="466"/>
      <c r="C197" s="466"/>
      <c r="D197" s="466"/>
      <c r="E197" s="466"/>
    </row>
    <row r="198" spans="1:5" x14ac:dyDescent="0.2">
      <c r="A198" s="466"/>
      <c r="B198" s="466"/>
      <c r="C198" s="466"/>
      <c r="D198" s="466"/>
      <c r="E198" s="466"/>
    </row>
    <row r="199" spans="1:5" x14ac:dyDescent="0.2">
      <c r="A199" s="466"/>
      <c r="B199" s="466"/>
      <c r="C199" s="466"/>
      <c r="D199" s="466"/>
      <c r="E199" s="466"/>
    </row>
    <row r="200" spans="1:5" x14ac:dyDescent="0.2">
      <c r="A200" s="466"/>
      <c r="B200" s="466"/>
      <c r="C200" s="466"/>
      <c r="D200" s="466"/>
      <c r="E200" s="466"/>
    </row>
    <row r="201" spans="1:5" x14ac:dyDescent="0.2">
      <c r="A201" s="466"/>
      <c r="B201" s="466"/>
      <c r="C201" s="466"/>
      <c r="D201" s="466"/>
      <c r="E201" s="466"/>
    </row>
    <row r="202" spans="1:5" x14ac:dyDescent="0.2">
      <c r="A202" s="466"/>
      <c r="B202" s="466"/>
      <c r="C202" s="466"/>
      <c r="D202" s="466"/>
      <c r="E202" s="466"/>
    </row>
    <row r="203" spans="1:5" x14ac:dyDescent="0.2">
      <c r="A203" s="466"/>
      <c r="B203" s="466"/>
      <c r="C203" s="466"/>
      <c r="D203" s="466"/>
      <c r="E203" s="466"/>
    </row>
    <row r="204" spans="1:5" x14ac:dyDescent="0.2">
      <c r="A204" s="466"/>
      <c r="B204" s="466"/>
      <c r="C204" s="466"/>
      <c r="D204" s="466"/>
      <c r="E204" s="466"/>
    </row>
    <row r="205" spans="1:5" x14ac:dyDescent="0.2">
      <c r="A205" s="466"/>
      <c r="B205" s="466"/>
      <c r="C205" s="466"/>
      <c r="D205" s="466"/>
      <c r="E205" s="466"/>
    </row>
    <row r="206" spans="1:5" x14ac:dyDescent="0.2">
      <c r="A206" s="466"/>
      <c r="B206" s="466"/>
      <c r="C206" s="466"/>
      <c r="D206" s="466"/>
      <c r="E206" s="466"/>
    </row>
    <row r="207" spans="1:5" x14ac:dyDescent="0.2">
      <c r="A207" s="466"/>
      <c r="B207" s="466"/>
      <c r="C207" s="466"/>
      <c r="D207" s="466"/>
      <c r="E207" s="466"/>
    </row>
    <row r="208" spans="1:5" x14ac:dyDescent="0.2">
      <c r="A208" s="466"/>
      <c r="B208" s="466"/>
      <c r="C208" s="466"/>
      <c r="D208" s="466"/>
      <c r="E208" s="466"/>
    </row>
    <row r="209" spans="1:5" x14ac:dyDescent="0.2">
      <c r="A209" s="466"/>
      <c r="B209" s="466"/>
      <c r="C209" s="466"/>
      <c r="D209" s="466"/>
      <c r="E209" s="466"/>
    </row>
    <row r="210" spans="1:5" x14ac:dyDescent="0.2">
      <c r="A210" s="466"/>
      <c r="B210" s="466"/>
      <c r="C210" s="466"/>
      <c r="D210" s="466"/>
      <c r="E210" s="466"/>
    </row>
    <row r="211" spans="1:5" x14ac:dyDescent="0.2">
      <c r="A211" s="466"/>
      <c r="B211" s="466"/>
      <c r="C211" s="466"/>
      <c r="D211" s="466"/>
      <c r="E211" s="466"/>
    </row>
    <row r="212" spans="1:5" x14ac:dyDescent="0.2">
      <c r="A212" s="466"/>
      <c r="B212" s="466"/>
      <c r="C212" s="466"/>
      <c r="D212" s="466"/>
      <c r="E212" s="466"/>
    </row>
    <row r="213" spans="1:5" x14ac:dyDescent="0.2">
      <c r="A213" s="466"/>
      <c r="B213" s="466"/>
      <c r="C213" s="466"/>
      <c r="D213" s="466"/>
      <c r="E213" s="466"/>
    </row>
    <row r="214" spans="1:5" x14ac:dyDescent="0.2">
      <c r="A214" s="466"/>
      <c r="B214" s="466"/>
      <c r="C214" s="466"/>
      <c r="D214" s="466"/>
      <c r="E214" s="466"/>
    </row>
    <row r="215" spans="1:5" x14ac:dyDescent="0.2">
      <c r="A215" s="466"/>
      <c r="B215" s="466"/>
      <c r="C215" s="466"/>
      <c r="D215" s="466"/>
      <c r="E215" s="466"/>
    </row>
    <row r="216" spans="1:5" x14ac:dyDescent="0.2">
      <c r="A216" s="466"/>
      <c r="B216" s="466"/>
      <c r="C216" s="466"/>
      <c r="D216" s="466"/>
      <c r="E216" s="466"/>
    </row>
    <row r="217" spans="1:5" x14ac:dyDescent="0.2">
      <c r="A217" s="466"/>
      <c r="B217" s="466"/>
      <c r="C217" s="466"/>
      <c r="D217" s="466"/>
      <c r="E217" s="466"/>
    </row>
    <row r="218" spans="1:5" x14ac:dyDescent="0.2">
      <c r="A218" s="466"/>
      <c r="B218" s="466"/>
      <c r="C218" s="466"/>
      <c r="D218" s="466"/>
      <c r="E218" s="466"/>
    </row>
    <row r="219" spans="1:5" x14ac:dyDescent="0.2">
      <c r="A219" s="466"/>
      <c r="B219" s="466"/>
      <c r="C219" s="466"/>
      <c r="D219" s="466"/>
      <c r="E219" s="466"/>
    </row>
    <row r="220" spans="1:5" x14ac:dyDescent="0.2">
      <c r="A220" s="466"/>
      <c r="B220" s="466"/>
      <c r="C220" s="466"/>
      <c r="D220" s="466"/>
      <c r="E220" s="466"/>
    </row>
    <row r="221" spans="1:5" x14ac:dyDescent="0.2">
      <c r="A221" s="466"/>
      <c r="B221" s="466"/>
      <c r="C221" s="466"/>
      <c r="D221" s="466"/>
      <c r="E221" s="466"/>
    </row>
    <row r="222" spans="1:5" x14ac:dyDescent="0.2">
      <c r="A222" s="466"/>
      <c r="B222" s="466"/>
      <c r="C222" s="466"/>
      <c r="D222" s="466"/>
      <c r="E222" s="466"/>
    </row>
    <row r="223" spans="1:5" x14ac:dyDescent="0.2">
      <c r="A223" s="466"/>
      <c r="B223" s="466"/>
      <c r="C223" s="466"/>
      <c r="D223" s="466"/>
      <c r="E223" s="466"/>
    </row>
    <row r="224" spans="1:5" x14ac:dyDescent="0.2">
      <c r="A224" s="466"/>
      <c r="B224" s="466"/>
      <c r="C224" s="466"/>
      <c r="D224" s="466"/>
      <c r="E224" s="466"/>
    </row>
    <row r="225" spans="1:5" x14ac:dyDescent="0.2">
      <c r="A225" s="466"/>
      <c r="B225" s="466"/>
      <c r="C225" s="466"/>
      <c r="D225" s="466"/>
      <c r="E225" s="466"/>
    </row>
    <row r="226" spans="1:5" x14ac:dyDescent="0.2">
      <c r="A226" s="466"/>
      <c r="B226" s="466"/>
      <c r="C226" s="466"/>
      <c r="D226" s="466"/>
      <c r="E226" s="466"/>
    </row>
    <row r="227" spans="1:5" x14ac:dyDescent="0.2">
      <c r="A227" s="466"/>
      <c r="B227" s="466"/>
      <c r="C227" s="466"/>
      <c r="D227" s="466"/>
      <c r="E227" s="466"/>
    </row>
    <row r="228" spans="1:5" x14ac:dyDescent="0.2">
      <c r="A228" s="466"/>
      <c r="B228" s="466"/>
      <c r="C228" s="466"/>
      <c r="D228" s="466"/>
      <c r="E228" s="466"/>
    </row>
    <row r="229" spans="1:5" x14ac:dyDescent="0.2">
      <c r="A229" s="466"/>
      <c r="B229" s="466"/>
      <c r="C229" s="466"/>
      <c r="D229" s="466"/>
      <c r="E229" s="466"/>
    </row>
    <row r="230" spans="1:5" x14ac:dyDescent="0.2">
      <c r="A230" s="466"/>
      <c r="B230" s="466"/>
      <c r="C230" s="466"/>
      <c r="D230" s="466"/>
      <c r="E230" s="466"/>
    </row>
    <row r="231" spans="1:5" x14ac:dyDescent="0.2">
      <c r="A231" s="466"/>
      <c r="B231" s="466"/>
      <c r="C231" s="466"/>
      <c r="D231" s="466"/>
      <c r="E231" s="466"/>
    </row>
    <row r="232" spans="1:5" x14ac:dyDescent="0.2">
      <c r="A232" s="466"/>
      <c r="B232" s="466"/>
      <c r="C232" s="466"/>
      <c r="D232" s="466"/>
      <c r="E232" s="466"/>
    </row>
    <row r="233" spans="1:5" x14ac:dyDescent="0.2">
      <c r="A233" s="466"/>
      <c r="B233" s="466"/>
      <c r="C233" s="466"/>
      <c r="D233" s="466"/>
      <c r="E233" s="466"/>
    </row>
    <row r="234" spans="1:5" x14ac:dyDescent="0.2">
      <c r="A234" s="466"/>
      <c r="B234" s="466"/>
      <c r="C234" s="466"/>
      <c r="D234" s="466"/>
      <c r="E234" s="466"/>
    </row>
    <row r="235" spans="1:5" x14ac:dyDescent="0.2">
      <c r="A235" s="466"/>
      <c r="B235" s="466"/>
      <c r="C235" s="466"/>
      <c r="D235" s="466"/>
      <c r="E235" s="466"/>
    </row>
    <row r="236" spans="1:5" x14ac:dyDescent="0.2">
      <c r="A236" s="466"/>
      <c r="B236" s="466"/>
      <c r="C236" s="466"/>
      <c r="D236" s="466"/>
      <c r="E236" s="466"/>
    </row>
    <row r="237" spans="1:5" x14ac:dyDescent="0.2">
      <c r="A237" s="466"/>
      <c r="B237" s="466"/>
      <c r="C237" s="466"/>
      <c r="D237" s="466"/>
      <c r="E237" s="466"/>
    </row>
    <row r="238" spans="1:5" x14ac:dyDescent="0.2">
      <c r="A238" s="466"/>
      <c r="B238" s="466"/>
      <c r="C238" s="466"/>
      <c r="D238" s="466"/>
      <c r="E238" s="466"/>
    </row>
    <row r="239" spans="1:5" x14ac:dyDescent="0.2">
      <c r="A239" s="466"/>
      <c r="B239" s="466"/>
      <c r="C239" s="466"/>
      <c r="D239" s="466"/>
      <c r="E239" s="466"/>
    </row>
    <row r="240" spans="1:5" x14ac:dyDescent="0.2">
      <c r="A240" s="466"/>
      <c r="B240" s="466"/>
      <c r="C240" s="466"/>
      <c r="D240" s="466"/>
      <c r="E240" s="466"/>
    </row>
    <row r="241" spans="1:5" x14ac:dyDescent="0.2">
      <c r="A241" s="466"/>
      <c r="B241" s="466"/>
      <c r="C241" s="466"/>
      <c r="D241" s="466"/>
      <c r="E241" s="466"/>
    </row>
    <row r="242" spans="1:5" x14ac:dyDescent="0.2">
      <c r="A242" s="466"/>
      <c r="B242" s="466"/>
      <c r="C242" s="466"/>
      <c r="D242" s="466"/>
      <c r="E242" s="466"/>
    </row>
    <row r="243" spans="1:5" x14ac:dyDescent="0.2">
      <c r="A243" s="466"/>
      <c r="B243" s="466"/>
      <c r="C243" s="466"/>
      <c r="D243" s="466"/>
      <c r="E243" s="466"/>
    </row>
    <row r="244" spans="1:5" x14ac:dyDescent="0.2">
      <c r="A244" s="466"/>
      <c r="B244" s="466"/>
      <c r="C244" s="466"/>
      <c r="D244" s="466"/>
      <c r="E244" s="466"/>
    </row>
    <row r="245" spans="1:5" x14ac:dyDescent="0.2">
      <c r="A245" s="466"/>
      <c r="B245" s="466"/>
      <c r="C245" s="466"/>
      <c r="D245" s="466"/>
      <c r="E245" s="466"/>
    </row>
    <row r="246" spans="1:5" x14ac:dyDescent="0.2">
      <c r="A246" s="466"/>
      <c r="B246" s="466"/>
      <c r="C246" s="466"/>
      <c r="D246" s="466"/>
      <c r="E246" s="466"/>
    </row>
    <row r="247" spans="1:5" x14ac:dyDescent="0.2">
      <c r="A247" s="466"/>
      <c r="B247" s="466"/>
      <c r="C247" s="466"/>
      <c r="D247" s="466"/>
      <c r="E247" s="466"/>
    </row>
    <row r="248" spans="1:5" x14ac:dyDescent="0.2">
      <c r="A248" s="466"/>
      <c r="B248" s="466"/>
      <c r="C248" s="466"/>
      <c r="D248" s="466"/>
      <c r="E248" s="466"/>
    </row>
    <row r="249" spans="1:5" x14ac:dyDescent="0.2">
      <c r="A249" s="466"/>
      <c r="B249" s="466"/>
      <c r="C249" s="466"/>
      <c r="D249" s="466"/>
      <c r="E249" s="466"/>
    </row>
    <row r="250" spans="1:5" x14ac:dyDescent="0.2">
      <c r="A250" s="466"/>
      <c r="B250" s="466"/>
      <c r="C250" s="466"/>
      <c r="D250" s="466"/>
      <c r="E250" s="466"/>
    </row>
    <row r="251" spans="1:5" x14ac:dyDescent="0.2">
      <c r="A251" s="466"/>
      <c r="B251" s="466"/>
      <c r="C251" s="466"/>
      <c r="D251" s="466"/>
      <c r="E251" s="466"/>
    </row>
    <row r="252" spans="1:5" x14ac:dyDescent="0.2">
      <c r="A252" s="466"/>
      <c r="B252" s="466"/>
      <c r="C252" s="466"/>
      <c r="D252" s="466"/>
      <c r="E252" s="466"/>
    </row>
    <row r="253" spans="1:5" x14ac:dyDescent="0.2">
      <c r="A253" s="466"/>
      <c r="B253" s="466"/>
      <c r="C253" s="466"/>
      <c r="D253" s="466"/>
      <c r="E253" s="466"/>
    </row>
    <row r="254" spans="1:5" x14ac:dyDescent="0.2">
      <c r="A254" s="466"/>
      <c r="B254" s="466"/>
      <c r="C254" s="466"/>
      <c r="D254" s="466"/>
      <c r="E254" s="466"/>
    </row>
    <row r="255" spans="1:5" x14ac:dyDescent="0.2">
      <c r="A255" s="466"/>
      <c r="B255" s="466"/>
      <c r="C255" s="466"/>
      <c r="D255" s="466"/>
      <c r="E255" s="466"/>
    </row>
    <row r="256" spans="1:5" x14ac:dyDescent="0.2">
      <c r="A256" s="466"/>
      <c r="B256" s="466"/>
      <c r="C256" s="466"/>
      <c r="D256" s="466"/>
      <c r="E256" s="466"/>
    </row>
    <row r="257" spans="1:5" x14ac:dyDescent="0.2">
      <c r="A257" s="466"/>
      <c r="B257" s="466"/>
      <c r="C257" s="466"/>
      <c r="D257" s="466"/>
      <c r="E257" s="466"/>
    </row>
    <row r="258" spans="1:5" x14ac:dyDescent="0.2">
      <c r="A258" s="466"/>
      <c r="B258" s="466"/>
      <c r="C258" s="466"/>
      <c r="D258" s="466"/>
      <c r="E258" s="466"/>
    </row>
    <row r="259" spans="1:5" x14ac:dyDescent="0.2">
      <c r="A259" s="466"/>
      <c r="B259" s="466"/>
      <c r="C259" s="466"/>
      <c r="D259" s="466"/>
      <c r="E259" s="466"/>
    </row>
    <row r="260" spans="1:5" x14ac:dyDescent="0.2">
      <c r="A260" s="466"/>
      <c r="B260" s="466"/>
      <c r="C260" s="466"/>
      <c r="D260" s="466"/>
      <c r="E260" s="466"/>
    </row>
    <row r="261" spans="1:5" x14ac:dyDescent="0.2">
      <c r="A261" s="466"/>
      <c r="B261" s="466"/>
      <c r="C261" s="466"/>
      <c r="D261" s="466"/>
      <c r="E261" s="466"/>
    </row>
    <row r="262" spans="1:5" x14ac:dyDescent="0.2">
      <c r="A262" s="466"/>
      <c r="B262" s="466"/>
      <c r="C262" s="466"/>
      <c r="D262" s="466"/>
      <c r="E262" s="466"/>
    </row>
    <row r="263" spans="1:5" x14ac:dyDescent="0.2">
      <c r="A263" s="466"/>
      <c r="B263" s="466"/>
      <c r="C263" s="466"/>
      <c r="D263" s="466"/>
      <c r="E263" s="466"/>
    </row>
    <row r="264" spans="1:5" x14ac:dyDescent="0.2">
      <c r="A264" s="466"/>
      <c r="B264" s="466"/>
      <c r="C264" s="466"/>
      <c r="D264" s="466"/>
      <c r="E264" s="466"/>
    </row>
    <row r="265" spans="1:5" x14ac:dyDescent="0.2">
      <c r="A265" s="466"/>
      <c r="B265" s="466"/>
      <c r="C265" s="466"/>
      <c r="D265" s="466"/>
      <c r="E265" s="466"/>
    </row>
    <row r="266" spans="1:5" x14ac:dyDescent="0.2">
      <c r="A266" s="466"/>
      <c r="B266" s="466"/>
      <c r="C266" s="466"/>
      <c r="D266" s="466"/>
      <c r="E266" s="466"/>
    </row>
    <row r="267" spans="1:5" x14ac:dyDescent="0.2">
      <c r="A267" s="466"/>
      <c r="B267" s="466"/>
      <c r="C267" s="466"/>
      <c r="D267" s="466"/>
      <c r="E267" s="466"/>
    </row>
    <row r="268" spans="1:5" x14ac:dyDescent="0.2">
      <c r="A268" s="466"/>
      <c r="B268" s="466"/>
      <c r="C268" s="466"/>
      <c r="D268" s="466"/>
      <c r="E268" s="466"/>
    </row>
    <row r="269" spans="1:5" x14ac:dyDescent="0.2">
      <c r="A269" s="466"/>
      <c r="B269" s="466"/>
      <c r="C269" s="466"/>
      <c r="D269" s="466"/>
      <c r="E269" s="466"/>
    </row>
    <row r="270" spans="1:5" x14ac:dyDescent="0.2">
      <c r="A270" s="466"/>
      <c r="B270" s="466"/>
      <c r="C270" s="466"/>
      <c r="D270" s="466"/>
      <c r="E270" s="466"/>
    </row>
    <row r="271" spans="1:5" x14ac:dyDescent="0.2">
      <c r="A271" s="466"/>
      <c r="B271" s="466"/>
      <c r="C271" s="466"/>
      <c r="D271" s="466"/>
      <c r="E271" s="466"/>
    </row>
    <row r="272" spans="1:5" x14ac:dyDescent="0.2">
      <c r="A272" s="466"/>
      <c r="B272" s="466"/>
      <c r="C272" s="466"/>
      <c r="D272" s="466"/>
      <c r="E272" s="466"/>
    </row>
    <row r="273" spans="1:5" x14ac:dyDescent="0.2">
      <c r="A273" s="466"/>
      <c r="B273" s="466"/>
      <c r="C273" s="466"/>
      <c r="D273" s="466"/>
      <c r="E273" s="466"/>
    </row>
    <row r="274" spans="1:5" x14ac:dyDescent="0.2">
      <c r="A274" s="466"/>
      <c r="B274" s="466"/>
      <c r="C274" s="466"/>
      <c r="D274" s="466"/>
      <c r="E274" s="466"/>
    </row>
    <row r="275" spans="1:5" x14ac:dyDescent="0.2">
      <c r="A275" s="466"/>
      <c r="B275" s="466"/>
      <c r="C275" s="466"/>
      <c r="D275" s="466"/>
      <c r="E275" s="466"/>
    </row>
    <row r="276" spans="1:5" x14ac:dyDescent="0.2">
      <c r="A276" s="466"/>
      <c r="B276" s="466"/>
      <c r="C276" s="466"/>
      <c r="D276" s="466"/>
      <c r="E276" s="466"/>
    </row>
    <row r="277" spans="1:5" x14ac:dyDescent="0.2">
      <c r="A277" s="466"/>
      <c r="B277" s="466"/>
      <c r="C277" s="466"/>
      <c r="D277" s="466"/>
      <c r="E277" s="466"/>
    </row>
    <row r="278" spans="1:5" x14ac:dyDescent="0.2">
      <c r="A278" s="466"/>
      <c r="B278" s="466"/>
      <c r="C278" s="466"/>
      <c r="D278" s="466"/>
      <c r="E278" s="466"/>
    </row>
    <row r="279" spans="1:5" x14ac:dyDescent="0.2">
      <c r="A279" s="466"/>
      <c r="B279" s="466"/>
      <c r="C279" s="466"/>
      <c r="D279" s="466"/>
      <c r="E279" s="466"/>
    </row>
    <row r="280" spans="1:5" x14ac:dyDescent="0.2">
      <c r="A280" s="466"/>
      <c r="B280" s="466"/>
      <c r="C280" s="466"/>
      <c r="D280" s="466"/>
      <c r="E280" s="466"/>
    </row>
    <row r="281" spans="1:5" x14ac:dyDescent="0.2">
      <c r="A281" s="466"/>
      <c r="B281" s="466"/>
      <c r="C281" s="466"/>
      <c r="D281" s="466"/>
      <c r="E281" s="466"/>
    </row>
    <row r="282" spans="1:5" x14ac:dyDescent="0.2">
      <c r="A282" s="466"/>
      <c r="B282" s="466"/>
      <c r="C282" s="466"/>
      <c r="D282" s="466"/>
      <c r="E282" s="466"/>
    </row>
    <row r="283" spans="1:5" x14ac:dyDescent="0.2">
      <c r="A283" s="466"/>
      <c r="B283" s="466"/>
      <c r="C283" s="466"/>
      <c r="D283" s="466"/>
      <c r="E283" s="466"/>
    </row>
    <row r="284" spans="1:5" x14ac:dyDescent="0.2">
      <c r="A284" s="466"/>
      <c r="B284" s="466"/>
      <c r="C284" s="466"/>
      <c r="D284" s="466"/>
      <c r="E284" s="466"/>
    </row>
    <row r="285" spans="1:5" x14ac:dyDescent="0.2">
      <c r="A285" s="466"/>
      <c r="B285" s="466"/>
      <c r="C285" s="466"/>
      <c r="D285" s="466"/>
      <c r="E285" s="466"/>
    </row>
    <row r="286" spans="1:5" x14ac:dyDescent="0.2">
      <c r="A286" s="466"/>
      <c r="B286" s="466"/>
      <c r="C286" s="466"/>
      <c r="D286" s="466"/>
      <c r="E286" s="466"/>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4" customWidth="1"/>
    <col min="2" max="4" width="13.75" style="453" customWidth="1"/>
    <col min="5" max="7" width="13.75" style="488" customWidth="1"/>
    <col min="8" max="8" width="13.75" style="476" customWidth="1"/>
    <col min="9" max="14" width="13.75" style="488" customWidth="1"/>
    <col min="15" max="16384" width="11" style="453"/>
  </cols>
  <sheetData>
    <row r="1" spans="1:14" s="475" customFormat="1" ht="15" customHeight="1" x14ac:dyDescent="0.2">
      <c r="E1" s="476"/>
      <c r="F1" s="476"/>
      <c r="G1" s="476"/>
      <c r="H1" s="476"/>
      <c r="I1" s="476"/>
      <c r="J1" s="476"/>
      <c r="K1" s="476"/>
      <c r="L1" s="476"/>
      <c r="M1" s="476"/>
      <c r="N1" s="476"/>
    </row>
    <row r="2" spans="1:14" s="475" customFormat="1" ht="15" customHeight="1" x14ac:dyDescent="0.2">
      <c r="A2" s="477" t="s">
        <v>65</v>
      </c>
      <c r="E2" s="476"/>
      <c r="F2" s="476"/>
      <c r="G2" s="476"/>
      <c r="H2" s="476"/>
      <c r="I2" s="476"/>
      <c r="J2" s="476"/>
      <c r="K2" s="476"/>
      <c r="L2" s="476"/>
      <c r="M2" s="476"/>
      <c r="N2" s="476"/>
    </row>
    <row r="3" spans="1:14" s="475" customFormat="1" ht="15" customHeight="1" x14ac:dyDescent="0.2">
      <c r="E3" s="476"/>
      <c r="F3" s="476"/>
      <c r="G3" s="476"/>
      <c r="H3" s="476"/>
      <c r="I3" s="476"/>
      <c r="J3" s="476"/>
      <c r="K3" s="476"/>
      <c r="L3" s="476"/>
      <c r="M3" s="476"/>
      <c r="N3" s="476"/>
    </row>
    <row r="4" spans="1:14" s="475" customFormat="1" ht="15" customHeight="1" x14ac:dyDescent="0.2">
      <c r="B4" s="678" t="s">
        <v>436</v>
      </c>
      <c r="C4" s="678"/>
      <c r="D4" s="678" t="s">
        <v>437</v>
      </c>
      <c r="E4" s="678"/>
      <c r="F4" s="672" t="s">
        <v>438</v>
      </c>
      <c r="G4" s="672"/>
      <c r="H4" s="672" t="s">
        <v>439</v>
      </c>
      <c r="I4" s="672"/>
      <c r="J4" s="672" t="s">
        <v>440</v>
      </c>
      <c r="K4" s="672"/>
      <c r="L4" s="672"/>
      <c r="M4" s="672"/>
      <c r="N4" s="672"/>
    </row>
    <row r="5" spans="1:14" s="475" customFormat="1" ht="15" customHeight="1" x14ac:dyDescent="0.2">
      <c r="B5" s="475" t="s">
        <v>441</v>
      </c>
      <c r="C5" s="475" t="s">
        <v>442</v>
      </c>
      <c r="D5" s="475" t="s">
        <v>441</v>
      </c>
      <c r="E5" s="475" t="s">
        <v>442</v>
      </c>
      <c r="F5" s="475" t="s">
        <v>441</v>
      </c>
      <c r="G5" s="475" t="s">
        <v>442</v>
      </c>
      <c r="H5" s="475" t="s">
        <v>441</v>
      </c>
      <c r="I5" s="475" t="s">
        <v>442</v>
      </c>
      <c r="J5" s="476" t="s">
        <v>443</v>
      </c>
      <c r="K5" s="476" t="s">
        <v>444</v>
      </c>
      <c r="L5" s="476" t="s">
        <v>445</v>
      </c>
      <c r="M5" s="476" t="s">
        <v>446</v>
      </c>
      <c r="N5" s="476" t="s">
        <v>447</v>
      </c>
    </row>
    <row r="6" spans="1:14" s="475" customFormat="1" ht="15" customHeight="1" x14ac:dyDescent="0.2">
      <c r="A6" s="478" t="s">
        <v>448</v>
      </c>
      <c r="B6" s="479">
        <f>'Tabelle 2.3'!J11</f>
        <v>0.2041524894104576</v>
      </c>
      <c r="C6" s="480">
        <f>'Tabelle 3.3'!J11</f>
        <v>-3.0856936023889241</v>
      </c>
      <c r="D6" s="481">
        <f t="shared" ref="D6:E9" si="0">IF(OR(AND(B6&gt;=-50,B6&lt;=50),ISNUMBER(B6)=FALSE),B6,"")</f>
        <v>0.2041524894104576</v>
      </c>
      <c r="E6" s="481">
        <f t="shared" si="0"/>
        <v>-3.0856936023889241</v>
      </c>
      <c r="F6" s="476" t="str">
        <f t="shared" ref="F6:G9" si="1">IF(ISNUMBER(B6)=FALSE,"",IF(B6&lt;-50,"&lt; -50",IF(B6&gt;50,"&gt; 50","")))</f>
        <v/>
      </c>
      <c r="G6" s="476" t="str">
        <f t="shared" si="1"/>
        <v/>
      </c>
      <c r="H6" s="482" t="str">
        <f t="shared" ref="H6:I9" si="2">IF(B6&lt;-50,0.75,IF(B6&gt;50,-0.75,""))</f>
        <v/>
      </c>
      <c r="I6" s="482" t="str">
        <f t="shared" si="2"/>
        <v/>
      </c>
      <c r="J6" s="476" t="e">
        <f>IF(OR(B6&lt;-50,B6&gt;50),N6,#N/A)</f>
        <v>#N/A</v>
      </c>
      <c r="K6" s="476" t="e">
        <f>IF(B6&lt;-50,-45,IF(B6&gt;50,45,#N/A))</f>
        <v>#N/A</v>
      </c>
      <c r="L6" s="476" t="e">
        <f>IF(OR(C6&lt;-50,C6&gt;50),N6,#N/A)</f>
        <v>#N/A</v>
      </c>
      <c r="M6" s="476" t="e">
        <f>IF(C6&lt;-50,-45,IF(C6&gt;50,45,#N/A))</f>
        <v>#N/A</v>
      </c>
      <c r="N6" s="476">
        <v>5</v>
      </c>
    </row>
    <row r="7" spans="1:14" s="475" customFormat="1" ht="15" customHeight="1" x14ac:dyDescent="0.2">
      <c r="A7" s="478" t="s">
        <v>449</v>
      </c>
      <c r="B7" s="479">
        <f>'Tabelle 2.1'!J25</f>
        <v>0.69046051187497259</v>
      </c>
      <c r="C7" s="480">
        <f>'Tabelle 3.1'!J23</f>
        <v>-2.7334199949911153</v>
      </c>
      <c r="D7" s="481">
        <f t="shared" si="0"/>
        <v>0.69046051187497259</v>
      </c>
      <c r="E7" s="481">
        <f>IF(OR(AND(C7&gt;=-50,C7&lt;=50),ISNUMBER(C7)=FALSE),C7,"")</f>
        <v>-2.7334199949911153</v>
      </c>
      <c r="F7" s="476" t="str">
        <f t="shared" si="1"/>
        <v/>
      </c>
      <c r="G7" s="476" t="str">
        <f>IF(ISNUMBER(C7)=FALSE,"",IF(C7&lt;-50,"&lt; -50",IF(C7&gt;50,"&gt; 50","")))</f>
        <v/>
      </c>
      <c r="H7" s="482" t="str">
        <f t="shared" si="2"/>
        <v/>
      </c>
      <c r="I7" s="482" t="str">
        <f>IF(C7&lt;-50,0.75,IF(C7&gt;50,-0.75,""))</f>
        <v/>
      </c>
      <c r="J7" s="476" t="e">
        <f>IF(OR(B7&lt;-50,B7&gt;50),N7,#N/A)</f>
        <v>#N/A</v>
      </c>
      <c r="K7" s="476" t="e">
        <f>IF(B7&lt;-50,-45,IF(B7&gt;50,45,#N/A))</f>
        <v>#N/A</v>
      </c>
      <c r="L7" s="476" t="e">
        <f>IF(OR(C7&lt;-50,C7&gt;50),N7,#N/A)</f>
        <v>#N/A</v>
      </c>
      <c r="M7" s="476" t="e">
        <f>IF(C7&lt;-50,-45,IF(C7&gt;50,45,#N/A))</f>
        <v>#N/A</v>
      </c>
      <c r="N7" s="476">
        <v>15</v>
      </c>
    </row>
    <row r="8" spans="1:14" s="475" customFormat="1" ht="15" customHeight="1" x14ac:dyDescent="0.2">
      <c r="A8" s="478" t="s">
        <v>450</v>
      </c>
      <c r="B8" s="479">
        <f>'Tabelle 2.1'!J38</f>
        <v>0.95490282911153723</v>
      </c>
      <c r="C8" s="480">
        <f>'Tabelle 3.1'!J34</f>
        <v>-3.6279896103654186</v>
      </c>
      <c r="D8" s="481">
        <f t="shared" si="0"/>
        <v>0.95490282911153723</v>
      </c>
      <c r="E8" s="481">
        <f>IF(OR(AND(C8&gt;=-50,C8&lt;=50),ISNUMBER(C8)=FALSE),C8,"")</f>
        <v>-3.6279896103654186</v>
      </c>
      <c r="F8" s="476" t="str">
        <f t="shared" si="1"/>
        <v/>
      </c>
      <c r="G8" s="476" t="str">
        <f>IF(ISNUMBER(C8)=FALSE,"",IF(C8&lt;-50,"&lt; -50",IF(C8&gt;50,"&gt; 50","")))</f>
        <v/>
      </c>
      <c r="H8" s="482" t="str">
        <f t="shared" si="2"/>
        <v/>
      </c>
      <c r="I8" s="482" t="str">
        <f>IF(C8&lt;-50,0.75,IF(C8&gt;50,-0.75,""))</f>
        <v/>
      </c>
      <c r="J8" s="476" t="e">
        <f>IF(OR(B8&lt;-50,B8&gt;50),N8,#N/A)</f>
        <v>#N/A</v>
      </c>
      <c r="K8" s="476" t="e">
        <f>IF(B8&lt;-50,-45,IF(B8&gt;50,45,#N/A))</f>
        <v>#N/A</v>
      </c>
      <c r="L8" s="476" t="e">
        <f>IF(OR(C8&lt;-50,C8&gt;50),N8,#N/A)</f>
        <v>#N/A</v>
      </c>
      <c r="M8" s="476" t="e">
        <f>IF(C8&lt;-50,-45,IF(C8&gt;50,45,#N/A))</f>
        <v>#N/A</v>
      </c>
      <c r="N8" s="476">
        <v>25</v>
      </c>
    </row>
    <row r="9" spans="1:14" s="475" customFormat="1" ht="15" customHeight="1" x14ac:dyDescent="0.2">
      <c r="A9" s="478" t="s">
        <v>451</v>
      </c>
      <c r="B9" s="479">
        <f>'Tabelle 2.1'!J51</f>
        <v>1.0875687030768</v>
      </c>
      <c r="C9" s="480">
        <f>'Tabelle 3.1'!J45</f>
        <v>-2.8655893304673015</v>
      </c>
      <c r="D9" s="481">
        <f t="shared" si="0"/>
        <v>1.0875687030768</v>
      </c>
      <c r="E9" s="481">
        <f t="shared" si="0"/>
        <v>-2.8655893304673015</v>
      </c>
      <c r="F9" s="476" t="str">
        <f t="shared" si="1"/>
        <v/>
      </c>
      <c r="G9" s="476" t="str">
        <f t="shared" si="1"/>
        <v/>
      </c>
      <c r="H9" s="482" t="str">
        <f t="shared" si="2"/>
        <v/>
      </c>
      <c r="I9" s="482" t="str">
        <f t="shared" si="2"/>
        <v/>
      </c>
      <c r="J9" s="476" t="e">
        <f>IF(OR(B9&lt;-50,B9&gt;50),N9,#N/A)</f>
        <v>#N/A</v>
      </c>
      <c r="K9" s="476" t="e">
        <f>IF(B9&lt;-50,-45,IF(B9&gt;50,45,#N/A))</f>
        <v>#N/A</v>
      </c>
      <c r="L9" s="476" t="e">
        <f>IF(OR(C9&lt;-50,C9&gt;50),N9,#N/A)</f>
        <v>#N/A</v>
      </c>
      <c r="M9" s="476" t="e">
        <f>IF(C9&lt;-50,-45,IF(C9&gt;50,45,#N/A))</f>
        <v>#N/A</v>
      </c>
      <c r="N9" s="476">
        <v>35</v>
      </c>
    </row>
    <row r="10" spans="1:14" s="475" customFormat="1" ht="15" customHeight="1" x14ac:dyDescent="0.2">
      <c r="E10" s="476"/>
      <c r="F10" s="476"/>
      <c r="G10" s="476"/>
      <c r="H10" s="476"/>
      <c r="I10" s="476"/>
      <c r="J10" s="476"/>
      <c r="K10" s="476"/>
      <c r="L10" s="476"/>
      <c r="M10" s="476"/>
      <c r="N10" s="476"/>
    </row>
    <row r="11" spans="1:14" s="475" customFormat="1" ht="15" customHeight="1" x14ac:dyDescent="0.2">
      <c r="E11" s="476"/>
      <c r="F11" s="476"/>
      <c r="G11" s="476"/>
      <c r="H11" s="476"/>
      <c r="I11" s="476"/>
      <c r="J11" s="476"/>
      <c r="K11" s="476"/>
      <c r="L11" s="476"/>
      <c r="M11" s="476"/>
      <c r="N11" s="476"/>
    </row>
    <row r="12" spans="1:14" s="475" customFormat="1" ht="15" customHeight="1" x14ac:dyDescent="0.2">
      <c r="A12" s="679" t="s">
        <v>452</v>
      </c>
      <c r="B12" s="678" t="s">
        <v>436</v>
      </c>
      <c r="C12" s="678"/>
      <c r="D12" s="678" t="s">
        <v>437</v>
      </c>
      <c r="E12" s="678"/>
      <c r="F12" s="672" t="s">
        <v>438</v>
      </c>
      <c r="G12" s="672"/>
      <c r="H12" s="672" t="s">
        <v>439</v>
      </c>
      <c r="I12" s="672"/>
      <c r="J12" s="672" t="s">
        <v>440</v>
      </c>
      <c r="K12" s="672"/>
      <c r="L12" s="672"/>
      <c r="M12" s="672"/>
      <c r="N12" s="672"/>
    </row>
    <row r="13" spans="1:14" s="475" customFormat="1" ht="15" customHeight="1" x14ac:dyDescent="0.2">
      <c r="A13" s="679"/>
      <c r="B13" s="475" t="s">
        <v>441</v>
      </c>
      <c r="C13" s="475" t="s">
        <v>442</v>
      </c>
      <c r="D13" s="475" t="s">
        <v>441</v>
      </c>
      <c r="E13" s="475" t="s">
        <v>442</v>
      </c>
      <c r="F13" s="475" t="s">
        <v>441</v>
      </c>
      <c r="G13" s="475" t="s">
        <v>442</v>
      </c>
      <c r="H13" s="475" t="s">
        <v>441</v>
      </c>
      <c r="I13" s="475" t="s">
        <v>442</v>
      </c>
      <c r="J13" s="476" t="s">
        <v>443</v>
      </c>
      <c r="K13" s="476" t="s">
        <v>444</v>
      </c>
      <c r="L13" s="476" t="s">
        <v>445</v>
      </c>
      <c r="M13" s="476" t="s">
        <v>446</v>
      </c>
      <c r="N13" s="476" t="s">
        <v>447</v>
      </c>
    </row>
    <row r="14" spans="1:14" s="475" customFormat="1" ht="15" customHeight="1" x14ac:dyDescent="0.2">
      <c r="A14" s="475">
        <v>1</v>
      </c>
      <c r="B14" s="479">
        <f>'Tabelle 2.3'!J11</f>
        <v>0.2041524894104576</v>
      </c>
      <c r="C14" s="480">
        <f>'Tabelle 3.3'!J11</f>
        <v>-3.0856936023889241</v>
      </c>
      <c r="D14" s="481">
        <f>IF(OR(AND(B14&gt;=-50,B14&lt;=50),ISNUMBER(B14)=FALSE),B14,"")</f>
        <v>0.2041524894104576</v>
      </c>
      <c r="E14" s="481">
        <f>IF(OR(AND(C14&gt;=-50,C14&lt;=50),ISNUMBER(C14)=FALSE),C14,"")</f>
        <v>-3.0856936023889241</v>
      </c>
      <c r="F14" s="476" t="str">
        <f>IF(ISNUMBER(B14)=FALSE,"",IF(B14&lt;-50,"&lt; -50",IF(B14&gt;50,"&gt; 50","")))</f>
        <v/>
      </c>
      <c r="G14" s="476" t="str">
        <f>IF(ISNUMBER(C14)=FALSE,"",IF(C14&lt;-50,"&lt; -50",IF(C14&gt;50,"&gt; 50","")))</f>
        <v/>
      </c>
      <c r="H14" s="482" t="str">
        <f>IF(B14&lt;-50,0.75,IF(B14&gt;50,-0.75,""))</f>
        <v/>
      </c>
      <c r="I14" s="482" t="str">
        <f>IF(C14&lt;-50,0.75,IF(C14&gt;50,-0.75,""))</f>
        <v/>
      </c>
      <c r="J14" s="476" t="e">
        <f>IF(OR(B14&lt;-50,B14&gt;50),N14,#N/A)</f>
        <v>#N/A</v>
      </c>
      <c r="K14" s="476" t="e">
        <f>IF(B14&lt;-50,-45,IF(B14&gt;50,45,#N/A))</f>
        <v>#N/A</v>
      </c>
      <c r="L14" s="476" t="e">
        <f>IF(OR(C14&lt;-50,C14&gt;50),N14,#N/A)</f>
        <v>#N/A</v>
      </c>
      <c r="M14" s="476" t="e">
        <f>IF(C14&lt;-50,-45,IF(C14&gt;50,45,#N/A))</f>
        <v>#N/A</v>
      </c>
      <c r="N14" s="476">
        <v>5</v>
      </c>
    </row>
    <row r="15" spans="1:14" s="475" customFormat="1" ht="15" customHeight="1" x14ac:dyDescent="0.2">
      <c r="A15" s="475">
        <v>2</v>
      </c>
      <c r="B15" s="479">
        <f>'Tabelle 2.3'!J12</f>
        <v>-0.18984337921214997</v>
      </c>
      <c r="C15" s="480">
        <f>'Tabelle 3.3'!J12</f>
        <v>5.1918735891647856</v>
      </c>
      <c r="D15" s="481">
        <f t="shared" ref="D15:E45" si="3">IF(OR(AND(B15&gt;=-50,B15&lt;=50),ISNUMBER(B15)=FALSE),B15,"")</f>
        <v>-0.18984337921214997</v>
      </c>
      <c r="E15" s="481">
        <f t="shared" si="3"/>
        <v>5.1918735891647856</v>
      </c>
      <c r="F15" s="476" t="str">
        <f t="shared" ref="F15:G45" si="4">IF(ISNUMBER(B15)=FALSE,"",IF(B15&lt;-50,"&lt; -50",IF(B15&gt;50,"&gt; 50","")))</f>
        <v/>
      </c>
      <c r="G15" s="476" t="str">
        <f t="shared" si="4"/>
        <v/>
      </c>
      <c r="H15" s="482" t="str">
        <f t="shared" ref="H15:I45" si="5">IF(B15&lt;-50,0.75,IF(B15&gt;50,-0.75,""))</f>
        <v/>
      </c>
      <c r="I15" s="482" t="str">
        <f t="shared" si="5"/>
        <v/>
      </c>
      <c r="J15" s="476" t="e">
        <f t="shared" ref="J15:J45" si="6">IF(OR(B15&lt;-50,B15&gt;50),N15,#N/A)</f>
        <v>#N/A</v>
      </c>
      <c r="K15" s="476" t="e">
        <f t="shared" ref="K15:K45" si="7">IF(B15&lt;-50,-45,IF(B15&gt;50,45,#N/A))</f>
        <v>#N/A</v>
      </c>
      <c r="L15" s="476" t="e">
        <f t="shared" ref="L15:L45" si="8">IF(OR(C15&lt;-50,C15&gt;50),N15,#N/A)</f>
        <v>#N/A</v>
      </c>
      <c r="M15" s="476" t="e">
        <f t="shared" ref="M15:M45" si="9">IF(C15&lt;-50,-45,IF(C15&gt;50,45,#N/A))</f>
        <v>#N/A</v>
      </c>
      <c r="N15" s="476">
        <v>15</v>
      </c>
    </row>
    <row r="16" spans="1:14" s="475" customFormat="1" ht="15" customHeight="1" x14ac:dyDescent="0.2">
      <c r="A16" s="475">
        <v>3</v>
      </c>
      <c r="B16" s="479">
        <f>'Tabelle 2.3'!J13</f>
        <v>3.5856573705179282</v>
      </c>
      <c r="C16" s="480">
        <f>'Tabelle 3.3'!J13</f>
        <v>-9.2307692307692299</v>
      </c>
      <c r="D16" s="481">
        <f t="shared" si="3"/>
        <v>3.5856573705179282</v>
      </c>
      <c r="E16" s="481">
        <f t="shared" si="3"/>
        <v>-9.2307692307692299</v>
      </c>
      <c r="F16" s="476" t="str">
        <f t="shared" si="4"/>
        <v/>
      </c>
      <c r="G16" s="476" t="str">
        <f t="shared" si="4"/>
        <v/>
      </c>
      <c r="H16" s="482" t="str">
        <f t="shared" si="5"/>
        <v/>
      </c>
      <c r="I16" s="482" t="str">
        <f t="shared" si="5"/>
        <v/>
      </c>
      <c r="J16" s="476" t="e">
        <f t="shared" si="6"/>
        <v>#N/A</v>
      </c>
      <c r="K16" s="476" t="e">
        <f t="shared" si="7"/>
        <v>#N/A</v>
      </c>
      <c r="L16" s="476" t="e">
        <f t="shared" si="8"/>
        <v>#N/A</v>
      </c>
      <c r="M16" s="476" t="e">
        <f t="shared" si="9"/>
        <v>#N/A</v>
      </c>
      <c r="N16" s="476">
        <v>25</v>
      </c>
    </row>
    <row r="17" spans="1:14" s="475" customFormat="1" ht="15" customHeight="1" x14ac:dyDescent="0.2">
      <c r="A17" s="475">
        <v>4</v>
      </c>
      <c r="B17" s="479">
        <f>'Tabelle 2.3'!J14</f>
        <v>1.273074474856779</v>
      </c>
      <c r="C17" s="480">
        <f>'Tabelle 3.3'!J14</f>
        <v>-2.4154589371980677</v>
      </c>
      <c r="D17" s="481">
        <f t="shared" si="3"/>
        <v>1.273074474856779</v>
      </c>
      <c r="E17" s="481">
        <f t="shared" si="3"/>
        <v>-2.4154589371980677</v>
      </c>
      <c r="F17" s="476" t="str">
        <f t="shared" si="4"/>
        <v/>
      </c>
      <c r="G17" s="476" t="str">
        <f t="shared" si="4"/>
        <v/>
      </c>
      <c r="H17" s="482" t="str">
        <f t="shared" si="5"/>
        <v/>
      </c>
      <c r="I17" s="482" t="str">
        <f t="shared" si="5"/>
        <v/>
      </c>
      <c r="J17" s="476" t="e">
        <f t="shared" si="6"/>
        <v>#N/A</v>
      </c>
      <c r="K17" s="476" t="e">
        <f t="shared" si="7"/>
        <v>#N/A</v>
      </c>
      <c r="L17" s="476" t="e">
        <f t="shared" si="8"/>
        <v>#N/A</v>
      </c>
      <c r="M17" s="476" t="e">
        <f t="shared" si="9"/>
        <v>#N/A</v>
      </c>
      <c r="N17" s="476">
        <v>36</v>
      </c>
    </row>
    <row r="18" spans="1:14" s="475" customFormat="1" ht="15" customHeight="1" x14ac:dyDescent="0.2">
      <c r="A18" s="475">
        <v>5</v>
      </c>
      <c r="B18" s="479">
        <f>'Tabelle 2.3'!J15</f>
        <v>-1.4105058365758756</v>
      </c>
      <c r="C18" s="480">
        <f>'Tabelle 3.3'!J15</f>
        <v>-5.2631578947368425</v>
      </c>
      <c r="D18" s="481">
        <f t="shared" si="3"/>
        <v>-1.4105058365758756</v>
      </c>
      <c r="E18" s="481">
        <f t="shared" si="3"/>
        <v>-5.2631578947368425</v>
      </c>
      <c r="F18" s="476" t="str">
        <f t="shared" si="4"/>
        <v/>
      </c>
      <c r="G18" s="476" t="str">
        <f t="shared" si="4"/>
        <v/>
      </c>
      <c r="H18" s="482" t="str">
        <f t="shared" si="5"/>
        <v/>
      </c>
      <c r="I18" s="482" t="str">
        <f t="shared" si="5"/>
        <v/>
      </c>
      <c r="J18" s="476" t="e">
        <f t="shared" si="6"/>
        <v>#N/A</v>
      </c>
      <c r="K18" s="476" t="e">
        <f t="shared" si="7"/>
        <v>#N/A</v>
      </c>
      <c r="L18" s="476" t="e">
        <f t="shared" si="8"/>
        <v>#N/A</v>
      </c>
      <c r="M18" s="476" t="e">
        <f t="shared" si="9"/>
        <v>#N/A</v>
      </c>
      <c r="N18" s="476">
        <v>46</v>
      </c>
    </row>
    <row r="19" spans="1:14" s="475" customFormat="1" ht="15" customHeight="1" x14ac:dyDescent="0.2">
      <c r="A19" s="475">
        <v>6</v>
      </c>
      <c r="B19" s="479">
        <f>'Tabelle 2.3'!J16</f>
        <v>4.4196428571428568</v>
      </c>
      <c r="C19" s="480">
        <f>'Tabelle 3.3'!J16</f>
        <v>-1.5873015873015872</v>
      </c>
      <c r="D19" s="481">
        <f t="shared" si="3"/>
        <v>4.4196428571428568</v>
      </c>
      <c r="E19" s="481">
        <f t="shared" si="3"/>
        <v>-1.5873015873015872</v>
      </c>
      <c r="F19" s="476" t="str">
        <f t="shared" si="4"/>
        <v/>
      </c>
      <c r="G19" s="476" t="str">
        <f t="shared" si="4"/>
        <v/>
      </c>
      <c r="H19" s="482" t="str">
        <f t="shared" si="5"/>
        <v/>
      </c>
      <c r="I19" s="482" t="str">
        <f t="shared" si="5"/>
        <v/>
      </c>
      <c r="J19" s="476" t="e">
        <f t="shared" si="6"/>
        <v>#N/A</v>
      </c>
      <c r="K19" s="476" t="e">
        <f t="shared" si="7"/>
        <v>#N/A</v>
      </c>
      <c r="L19" s="476" t="e">
        <f t="shared" si="8"/>
        <v>#N/A</v>
      </c>
      <c r="M19" s="476" t="e">
        <f t="shared" si="9"/>
        <v>#N/A</v>
      </c>
      <c r="N19" s="476">
        <v>56</v>
      </c>
    </row>
    <row r="20" spans="1:14" s="475" customFormat="1" ht="15" customHeight="1" x14ac:dyDescent="0.2">
      <c r="A20" s="475">
        <v>7</v>
      </c>
      <c r="B20" s="479">
        <f>'Tabelle 2.3'!J17</f>
        <v>-2.3980815347721824</v>
      </c>
      <c r="C20" s="480">
        <f>'Tabelle 3.3'!J17</f>
        <v>8.5714285714285712</v>
      </c>
      <c r="D20" s="481">
        <f t="shared" si="3"/>
        <v>-2.3980815347721824</v>
      </c>
      <c r="E20" s="481">
        <f t="shared" si="3"/>
        <v>8.5714285714285712</v>
      </c>
      <c r="F20" s="476" t="str">
        <f t="shared" si="4"/>
        <v/>
      </c>
      <c r="G20" s="476" t="str">
        <f t="shared" si="4"/>
        <v/>
      </c>
      <c r="H20" s="482" t="str">
        <f t="shared" si="5"/>
        <v/>
      </c>
      <c r="I20" s="482" t="str">
        <f t="shared" si="5"/>
        <v/>
      </c>
      <c r="J20" s="476" t="e">
        <f t="shared" si="6"/>
        <v>#N/A</v>
      </c>
      <c r="K20" s="476" t="e">
        <f t="shared" si="7"/>
        <v>#N/A</v>
      </c>
      <c r="L20" s="476" t="e">
        <f t="shared" si="8"/>
        <v>#N/A</v>
      </c>
      <c r="M20" s="476" t="e">
        <f t="shared" si="9"/>
        <v>#N/A</v>
      </c>
      <c r="N20" s="476">
        <v>67</v>
      </c>
    </row>
    <row r="21" spans="1:14" s="475" customFormat="1" ht="15" customHeight="1" x14ac:dyDescent="0.2">
      <c r="A21" s="475">
        <v>8</v>
      </c>
      <c r="B21" s="479">
        <f>'Tabelle 2.3'!J18</f>
        <v>1.5807777426493835E-2</v>
      </c>
      <c r="C21" s="480">
        <f>'Tabelle 3.3'!J18</f>
        <v>-4.8</v>
      </c>
      <c r="D21" s="481">
        <f t="shared" si="3"/>
        <v>1.5807777426493835E-2</v>
      </c>
      <c r="E21" s="481">
        <f t="shared" si="3"/>
        <v>-4.8</v>
      </c>
      <c r="F21" s="476" t="str">
        <f t="shared" si="4"/>
        <v/>
      </c>
      <c r="G21" s="476" t="str">
        <f t="shared" si="4"/>
        <v/>
      </c>
      <c r="H21" s="482" t="str">
        <f t="shared" si="5"/>
        <v/>
      </c>
      <c r="I21" s="482" t="str">
        <f t="shared" si="5"/>
        <v/>
      </c>
      <c r="J21" s="476" t="e">
        <f t="shared" si="6"/>
        <v>#N/A</v>
      </c>
      <c r="K21" s="476" t="e">
        <f t="shared" si="7"/>
        <v>#N/A</v>
      </c>
      <c r="L21" s="476" t="e">
        <f t="shared" si="8"/>
        <v>#N/A</v>
      </c>
      <c r="M21" s="476" t="e">
        <f t="shared" si="9"/>
        <v>#N/A</v>
      </c>
      <c r="N21" s="476">
        <v>77</v>
      </c>
    </row>
    <row r="22" spans="1:14" s="475" customFormat="1" ht="15" customHeight="1" x14ac:dyDescent="0.2">
      <c r="A22" s="475">
        <v>9</v>
      </c>
      <c r="B22" s="479">
        <f>'Tabelle 2.3'!J19</f>
        <v>-1.4568363027857072</v>
      </c>
      <c r="C22" s="480">
        <f>'Tabelle 3.3'!J19</f>
        <v>-0.43532338308457713</v>
      </c>
      <c r="D22" s="481">
        <f t="shared" si="3"/>
        <v>-1.4568363027857072</v>
      </c>
      <c r="E22" s="481">
        <f t="shared" si="3"/>
        <v>-0.43532338308457713</v>
      </c>
      <c r="F22" s="476" t="str">
        <f t="shared" si="4"/>
        <v/>
      </c>
      <c r="G22" s="476" t="str">
        <f t="shared" si="4"/>
        <v/>
      </c>
      <c r="H22" s="482" t="str">
        <f t="shared" si="5"/>
        <v/>
      </c>
      <c r="I22" s="482" t="str">
        <f t="shared" si="5"/>
        <v/>
      </c>
      <c r="J22" s="476" t="e">
        <f t="shared" si="6"/>
        <v>#N/A</v>
      </c>
      <c r="K22" s="476" t="e">
        <f t="shared" si="7"/>
        <v>#N/A</v>
      </c>
      <c r="L22" s="476" t="e">
        <f t="shared" si="8"/>
        <v>#N/A</v>
      </c>
      <c r="M22" s="476" t="e">
        <f t="shared" si="9"/>
        <v>#N/A</v>
      </c>
      <c r="N22" s="476">
        <v>87</v>
      </c>
    </row>
    <row r="23" spans="1:14" s="475" customFormat="1" ht="15" customHeight="1" x14ac:dyDescent="0.2">
      <c r="A23" s="475">
        <v>10</v>
      </c>
      <c r="B23" s="479">
        <f>'Tabelle 2.3'!J20</f>
        <v>2.3487962419260131</v>
      </c>
      <c r="C23" s="480">
        <f>'Tabelle 3.3'!J20</f>
        <v>-5.0359712230215825</v>
      </c>
      <c r="D23" s="481">
        <f t="shared" si="3"/>
        <v>2.3487962419260131</v>
      </c>
      <c r="E23" s="481">
        <f t="shared" si="3"/>
        <v>-5.0359712230215825</v>
      </c>
      <c r="F23" s="476" t="str">
        <f t="shared" si="4"/>
        <v/>
      </c>
      <c r="G23" s="476" t="str">
        <f t="shared" si="4"/>
        <v/>
      </c>
      <c r="H23" s="482" t="str">
        <f t="shared" si="5"/>
        <v/>
      </c>
      <c r="I23" s="482" t="str">
        <f t="shared" si="5"/>
        <v/>
      </c>
      <c r="J23" s="476" t="e">
        <f t="shared" si="6"/>
        <v>#N/A</v>
      </c>
      <c r="K23" s="476" t="e">
        <f t="shared" si="7"/>
        <v>#N/A</v>
      </c>
      <c r="L23" s="476" t="e">
        <f t="shared" si="8"/>
        <v>#N/A</v>
      </c>
      <c r="M23" s="476" t="e">
        <f t="shared" si="9"/>
        <v>#N/A</v>
      </c>
      <c r="N23" s="476">
        <v>98</v>
      </c>
    </row>
    <row r="24" spans="1:14" s="475" customFormat="1" ht="15" customHeight="1" x14ac:dyDescent="0.2">
      <c r="A24" s="475">
        <v>11</v>
      </c>
      <c r="B24" s="479">
        <f>'Tabelle 2.3'!J21</f>
        <v>-0.88507093583235719</v>
      </c>
      <c r="C24" s="480">
        <f>'Tabelle 3.3'!J21</f>
        <v>-2.5809479117785079</v>
      </c>
      <c r="D24" s="481">
        <f t="shared" si="3"/>
        <v>-0.88507093583235719</v>
      </c>
      <c r="E24" s="481">
        <f t="shared" si="3"/>
        <v>-2.5809479117785079</v>
      </c>
      <c r="F24" s="476" t="str">
        <f t="shared" si="4"/>
        <v/>
      </c>
      <c r="G24" s="476" t="str">
        <f t="shared" si="4"/>
        <v/>
      </c>
      <c r="H24" s="482" t="str">
        <f t="shared" si="5"/>
        <v/>
      </c>
      <c r="I24" s="482" t="str">
        <f t="shared" si="5"/>
        <v/>
      </c>
      <c r="J24" s="476" t="e">
        <f t="shared" si="6"/>
        <v>#N/A</v>
      </c>
      <c r="K24" s="476" t="e">
        <f t="shared" si="7"/>
        <v>#N/A</v>
      </c>
      <c r="L24" s="476" t="e">
        <f t="shared" si="8"/>
        <v>#N/A</v>
      </c>
      <c r="M24" s="476" t="e">
        <f t="shared" si="9"/>
        <v>#N/A</v>
      </c>
      <c r="N24" s="476">
        <v>108</v>
      </c>
    </row>
    <row r="25" spans="1:14" s="475" customFormat="1" ht="15" customHeight="1" x14ac:dyDescent="0.2">
      <c r="A25" s="475">
        <v>12</v>
      </c>
      <c r="B25" s="479">
        <f>'Tabelle 2.3'!J22</f>
        <v>0.78125</v>
      </c>
      <c r="C25" s="480">
        <f>'Tabelle 3.3'!J22</f>
        <v>-7.8787878787878789</v>
      </c>
      <c r="D25" s="481">
        <f t="shared" si="3"/>
        <v>0.78125</v>
      </c>
      <c r="E25" s="481">
        <f t="shared" si="3"/>
        <v>-7.8787878787878789</v>
      </c>
      <c r="F25" s="476" t="str">
        <f t="shared" si="4"/>
        <v/>
      </c>
      <c r="G25" s="476" t="str">
        <f t="shared" si="4"/>
        <v/>
      </c>
      <c r="H25" s="482" t="str">
        <f t="shared" si="5"/>
        <v/>
      </c>
      <c r="I25" s="482" t="str">
        <f t="shared" si="5"/>
        <v/>
      </c>
      <c r="J25" s="476" t="e">
        <f t="shared" si="6"/>
        <v>#N/A</v>
      </c>
      <c r="K25" s="476" t="e">
        <f t="shared" si="7"/>
        <v>#N/A</v>
      </c>
      <c r="L25" s="476" t="e">
        <f t="shared" si="8"/>
        <v>#N/A</v>
      </c>
      <c r="M25" s="476" t="e">
        <f t="shared" si="9"/>
        <v>#N/A</v>
      </c>
      <c r="N25" s="476">
        <v>118</v>
      </c>
    </row>
    <row r="26" spans="1:14" s="475" customFormat="1" ht="15" customHeight="1" x14ac:dyDescent="0.2">
      <c r="A26" s="475">
        <v>13</v>
      </c>
      <c r="B26" s="479">
        <f>'Tabelle 2.3'!J23</f>
        <v>-0.42735042735042733</v>
      </c>
      <c r="C26" s="480">
        <f>'Tabelle 3.3'!J23</f>
        <v>-10.465116279069768</v>
      </c>
      <c r="D26" s="481">
        <f t="shared" si="3"/>
        <v>-0.42735042735042733</v>
      </c>
      <c r="E26" s="481">
        <f t="shared" si="3"/>
        <v>-10.465116279069768</v>
      </c>
      <c r="F26" s="476" t="str">
        <f t="shared" si="4"/>
        <v/>
      </c>
      <c r="G26" s="476" t="str">
        <f t="shared" si="4"/>
        <v/>
      </c>
      <c r="H26" s="482" t="str">
        <f t="shared" si="5"/>
        <v/>
      </c>
      <c r="I26" s="482" t="str">
        <f t="shared" si="5"/>
        <v/>
      </c>
      <c r="J26" s="476" t="e">
        <f t="shared" si="6"/>
        <v>#N/A</v>
      </c>
      <c r="K26" s="476" t="e">
        <f t="shared" si="7"/>
        <v>#N/A</v>
      </c>
      <c r="L26" s="476" t="e">
        <f t="shared" si="8"/>
        <v>#N/A</v>
      </c>
      <c r="M26" s="476" t="e">
        <f t="shared" si="9"/>
        <v>#N/A</v>
      </c>
      <c r="N26" s="476">
        <v>129</v>
      </c>
    </row>
    <row r="27" spans="1:14" s="475" customFormat="1" ht="15" customHeight="1" x14ac:dyDescent="0.2">
      <c r="A27" s="475">
        <v>14</v>
      </c>
      <c r="B27" s="479">
        <f>'Tabelle 2.3'!J24</f>
        <v>4.2732166890982501</v>
      </c>
      <c r="C27" s="480">
        <f>'Tabelle 3.3'!J24</f>
        <v>-0.78023407022106628</v>
      </c>
      <c r="D27" s="481">
        <f t="shared" si="3"/>
        <v>4.2732166890982501</v>
      </c>
      <c r="E27" s="481">
        <f t="shared" si="3"/>
        <v>-0.78023407022106628</v>
      </c>
      <c r="F27" s="476" t="str">
        <f t="shared" si="4"/>
        <v/>
      </c>
      <c r="G27" s="476" t="str">
        <f t="shared" si="4"/>
        <v/>
      </c>
      <c r="H27" s="482" t="str">
        <f t="shared" si="5"/>
        <v/>
      </c>
      <c r="I27" s="482" t="str">
        <f t="shared" si="5"/>
        <v/>
      </c>
      <c r="J27" s="476" t="e">
        <f t="shared" si="6"/>
        <v>#N/A</v>
      </c>
      <c r="K27" s="476" t="e">
        <f t="shared" si="7"/>
        <v>#N/A</v>
      </c>
      <c r="L27" s="476" t="e">
        <f t="shared" si="8"/>
        <v>#N/A</v>
      </c>
      <c r="M27" s="476" t="e">
        <f t="shared" si="9"/>
        <v>#N/A</v>
      </c>
      <c r="N27" s="476">
        <v>139</v>
      </c>
    </row>
    <row r="28" spans="1:14" s="475" customFormat="1" ht="15" customHeight="1" x14ac:dyDescent="0.2">
      <c r="A28" s="475">
        <v>15</v>
      </c>
      <c r="B28" s="479">
        <f>'Tabelle 2.3'!J25</f>
        <v>-3.2961821199905148</v>
      </c>
      <c r="C28" s="480">
        <f>'Tabelle 3.3'!J25</f>
        <v>-3.3065236818588026</v>
      </c>
      <c r="D28" s="481">
        <f t="shared" si="3"/>
        <v>-3.2961821199905148</v>
      </c>
      <c r="E28" s="481">
        <f t="shared" si="3"/>
        <v>-3.3065236818588026</v>
      </c>
      <c r="F28" s="476" t="str">
        <f t="shared" si="4"/>
        <v/>
      </c>
      <c r="G28" s="476" t="str">
        <f t="shared" si="4"/>
        <v/>
      </c>
      <c r="H28" s="482" t="str">
        <f t="shared" si="5"/>
        <v/>
      </c>
      <c r="I28" s="482" t="str">
        <f t="shared" si="5"/>
        <v/>
      </c>
      <c r="J28" s="476" t="e">
        <f t="shared" si="6"/>
        <v>#N/A</v>
      </c>
      <c r="K28" s="476" t="e">
        <f t="shared" si="7"/>
        <v>#N/A</v>
      </c>
      <c r="L28" s="476" t="e">
        <f t="shared" si="8"/>
        <v>#N/A</v>
      </c>
      <c r="M28" s="476" t="e">
        <f t="shared" si="9"/>
        <v>#N/A</v>
      </c>
      <c r="N28" s="476">
        <v>149</v>
      </c>
    </row>
    <row r="29" spans="1:14" s="475" customFormat="1" ht="15" customHeight="1" x14ac:dyDescent="0.2">
      <c r="A29" s="475">
        <v>16</v>
      </c>
      <c r="B29" s="479">
        <f>'Tabelle 2.3'!J26</f>
        <v>-22.259414225941423</v>
      </c>
      <c r="C29" s="480">
        <f>'Tabelle 3.3'!J26</f>
        <v>-29.670329670329672</v>
      </c>
      <c r="D29" s="481">
        <f t="shared" si="3"/>
        <v>-22.259414225941423</v>
      </c>
      <c r="E29" s="481">
        <f t="shared" si="3"/>
        <v>-29.670329670329672</v>
      </c>
      <c r="F29" s="476" t="str">
        <f t="shared" si="4"/>
        <v/>
      </c>
      <c r="G29" s="476" t="str">
        <f t="shared" si="4"/>
        <v/>
      </c>
      <c r="H29" s="482" t="str">
        <f t="shared" si="5"/>
        <v/>
      </c>
      <c r="I29" s="482" t="str">
        <f t="shared" si="5"/>
        <v/>
      </c>
      <c r="J29" s="476" t="e">
        <f t="shared" si="6"/>
        <v>#N/A</v>
      </c>
      <c r="K29" s="476" t="e">
        <f t="shared" si="7"/>
        <v>#N/A</v>
      </c>
      <c r="L29" s="476" t="e">
        <f t="shared" si="8"/>
        <v>#N/A</v>
      </c>
      <c r="M29" s="476" t="e">
        <f t="shared" si="9"/>
        <v>#N/A</v>
      </c>
      <c r="N29" s="476">
        <v>160</v>
      </c>
    </row>
    <row r="30" spans="1:14" s="475" customFormat="1" ht="15" customHeight="1" x14ac:dyDescent="0.2">
      <c r="A30" s="475">
        <v>17</v>
      </c>
      <c r="B30" s="479">
        <f>'Tabelle 2.3'!J27</f>
        <v>3.119584055459272</v>
      </c>
      <c r="C30" s="480">
        <f>'Tabelle 3.3'!J27</f>
        <v>-4.0816326530612246</v>
      </c>
      <c r="D30" s="481">
        <f t="shared" si="3"/>
        <v>3.119584055459272</v>
      </c>
      <c r="E30" s="481">
        <f t="shared" si="3"/>
        <v>-4.0816326530612246</v>
      </c>
      <c r="F30" s="476" t="str">
        <f t="shared" si="4"/>
        <v/>
      </c>
      <c r="G30" s="476" t="str">
        <f t="shared" si="4"/>
        <v/>
      </c>
      <c r="H30" s="482" t="str">
        <f t="shared" si="5"/>
        <v/>
      </c>
      <c r="I30" s="482" t="str">
        <f t="shared" si="5"/>
        <v/>
      </c>
      <c r="J30" s="476" t="e">
        <f t="shared" si="6"/>
        <v>#N/A</v>
      </c>
      <c r="K30" s="476" t="e">
        <f t="shared" si="7"/>
        <v>#N/A</v>
      </c>
      <c r="L30" s="476" t="e">
        <f t="shared" si="8"/>
        <v>#N/A</v>
      </c>
      <c r="M30" s="476" t="e">
        <f t="shared" si="9"/>
        <v>#N/A</v>
      </c>
      <c r="N30" s="476">
        <v>170</v>
      </c>
    </row>
    <row r="31" spans="1:14" s="475" customFormat="1" ht="15" customHeight="1" x14ac:dyDescent="0.2">
      <c r="A31" s="475">
        <v>18</v>
      </c>
      <c r="B31" s="479">
        <f>'Tabelle 2.3'!J28</f>
        <v>-2.0071487489689304</v>
      </c>
      <c r="C31" s="480">
        <f>'Tabelle 3.3'!J28</f>
        <v>-13.551401869158878</v>
      </c>
      <c r="D31" s="481">
        <f t="shared" si="3"/>
        <v>-2.0071487489689304</v>
      </c>
      <c r="E31" s="481">
        <f t="shared" si="3"/>
        <v>-13.551401869158878</v>
      </c>
      <c r="F31" s="476" t="str">
        <f t="shared" si="4"/>
        <v/>
      </c>
      <c r="G31" s="476" t="str">
        <f t="shared" si="4"/>
        <v/>
      </c>
      <c r="H31" s="482" t="str">
        <f t="shared" si="5"/>
        <v/>
      </c>
      <c r="I31" s="482" t="str">
        <f t="shared" si="5"/>
        <v/>
      </c>
      <c r="J31" s="476" t="e">
        <f t="shared" si="6"/>
        <v>#N/A</v>
      </c>
      <c r="K31" s="476" t="e">
        <f t="shared" si="7"/>
        <v>#N/A</v>
      </c>
      <c r="L31" s="476" t="e">
        <f t="shared" si="8"/>
        <v>#N/A</v>
      </c>
      <c r="M31" s="476" t="e">
        <f t="shared" si="9"/>
        <v>#N/A</v>
      </c>
      <c r="N31" s="476">
        <v>180</v>
      </c>
    </row>
    <row r="32" spans="1:14" s="475" customFormat="1" ht="15" customHeight="1" x14ac:dyDescent="0.2">
      <c r="A32" s="475">
        <v>19</v>
      </c>
      <c r="B32" s="479">
        <f>'Tabelle 2.3'!J29</f>
        <v>2.7134243097429387</v>
      </c>
      <c r="C32" s="480">
        <f>'Tabelle 3.3'!J29</f>
        <v>-2.6706231454005933</v>
      </c>
      <c r="D32" s="481">
        <f t="shared" si="3"/>
        <v>2.7134243097429387</v>
      </c>
      <c r="E32" s="481">
        <f t="shared" si="3"/>
        <v>-2.6706231454005933</v>
      </c>
      <c r="F32" s="476" t="str">
        <f t="shared" si="4"/>
        <v/>
      </c>
      <c r="G32" s="476" t="str">
        <f t="shared" si="4"/>
        <v/>
      </c>
      <c r="H32" s="482" t="str">
        <f t="shared" si="5"/>
        <v/>
      </c>
      <c r="I32" s="482" t="str">
        <f t="shared" si="5"/>
        <v/>
      </c>
      <c r="J32" s="476" t="e">
        <f t="shared" si="6"/>
        <v>#N/A</v>
      </c>
      <c r="K32" s="476" t="e">
        <f t="shared" si="7"/>
        <v>#N/A</v>
      </c>
      <c r="L32" s="476" t="e">
        <f t="shared" si="8"/>
        <v>#N/A</v>
      </c>
      <c r="M32" s="476" t="e">
        <f t="shared" si="9"/>
        <v>#N/A</v>
      </c>
      <c r="N32" s="476">
        <v>191</v>
      </c>
    </row>
    <row r="33" spans="1:14" s="475" customFormat="1" ht="15" customHeight="1" x14ac:dyDescent="0.2">
      <c r="A33" s="475">
        <v>20</v>
      </c>
      <c r="B33" s="479">
        <f>'Tabelle 2.3'!J30</f>
        <v>2.5573424729765359</v>
      </c>
      <c r="C33" s="480">
        <f>'Tabelle 3.3'!J30</f>
        <v>0.80321285140562249</v>
      </c>
      <c r="D33" s="481">
        <f t="shared" si="3"/>
        <v>2.5573424729765359</v>
      </c>
      <c r="E33" s="481">
        <f t="shared" si="3"/>
        <v>0.80321285140562249</v>
      </c>
      <c r="F33" s="476" t="str">
        <f t="shared" si="4"/>
        <v/>
      </c>
      <c r="G33" s="476" t="str">
        <f t="shared" si="4"/>
        <v/>
      </c>
      <c r="H33" s="482" t="str">
        <f t="shared" si="5"/>
        <v/>
      </c>
      <c r="I33" s="482" t="str">
        <f t="shared" si="5"/>
        <v/>
      </c>
      <c r="J33" s="476" t="e">
        <f t="shared" si="6"/>
        <v>#N/A</v>
      </c>
      <c r="K33" s="476" t="e">
        <f t="shared" si="7"/>
        <v>#N/A</v>
      </c>
      <c r="L33" s="476" t="e">
        <f t="shared" si="8"/>
        <v>#N/A</v>
      </c>
      <c r="M33" s="476" t="e">
        <f t="shared" si="9"/>
        <v>#N/A</v>
      </c>
      <c r="N33" s="476">
        <v>201</v>
      </c>
    </row>
    <row r="34" spans="1:14" s="475" customFormat="1" ht="15" customHeight="1" x14ac:dyDescent="0.2">
      <c r="A34" s="475">
        <v>21</v>
      </c>
      <c r="B34" s="479">
        <f>'Tabelle 2.3'!J31</f>
        <v>-0.40439052570768341</v>
      </c>
      <c r="C34" s="480">
        <f>'Tabelle 3.3'!J31</f>
        <v>-6.2003179650238476</v>
      </c>
      <c r="D34" s="481">
        <f t="shared" si="3"/>
        <v>-0.40439052570768341</v>
      </c>
      <c r="E34" s="481">
        <f t="shared" si="3"/>
        <v>-6.2003179650238476</v>
      </c>
      <c r="F34" s="476" t="str">
        <f t="shared" si="4"/>
        <v/>
      </c>
      <c r="G34" s="476" t="str">
        <f t="shared" si="4"/>
        <v/>
      </c>
      <c r="H34" s="482" t="str">
        <f t="shared" si="5"/>
        <v/>
      </c>
      <c r="I34" s="482" t="str">
        <f t="shared" si="5"/>
        <v/>
      </c>
      <c r="J34" s="476" t="e">
        <f t="shared" si="6"/>
        <v>#N/A</v>
      </c>
      <c r="K34" s="476" t="e">
        <f t="shared" si="7"/>
        <v>#N/A</v>
      </c>
      <c r="L34" s="476" t="e">
        <f t="shared" si="8"/>
        <v>#N/A</v>
      </c>
      <c r="M34" s="476" t="e">
        <f t="shared" si="9"/>
        <v>#N/A</v>
      </c>
      <c r="N34" s="476">
        <v>211</v>
      </c>
    </row>
    <row r="35" spans="1:14" s="475" customFormat="1" ht="15" customHeight="1" x14ac:dyDescent="0.2">
      <c r="A35" s="475">
        <v>22</v>
      </c>
      <c r="B35" s="479" t="str">
        <f>'Tabelle 2.3'!J32</f>
        <v>*</v>
      </c>
      <c r="C35" s="480" t="str">
        <f>'Tabelle 3.3'!J32</f>
        <v>*</v>
      </c>
      <c r="D35" s="481" t="str">
        <f t="shared" si="3"/>
        <v>*</v>
      </c>
      <c r="E35" s="481" t="str">
        <f t="shared" si="3"/>
        <v>*</v>
      </c>
      <c r="F35" s="476" t="str">
        <f t="shared" si="4"/>
        <v/>
      </c>
      <c r="G35" s="476" t="str">
        <f t="shared" si="4"/>
        <v/>
      </c>
      <c r="H35" s="482">
        <f t="shared" si="5"/>
        <v>-0.75</v>
      </c>
      <c r="I35" s="482">
        <f t="shared" si="5"/>
        <v>-0.75</v>
      </c>
      <c r="J35" s="476">
        <f t="shared" si="6"/>
        <v>222</v>
      </c>
      <c r="K35" s="476">
        <f t="shared" si="7"/>
        <v>45</v>
      </c>
      <c r="L35" s="476">
        <f t="shared" si="8"/>
        <v>222</v>
      </c>
      <c r="M35" s="476">
        <f t="shared" si="9"/>
        <v>45</v>
      </c>
      <c r="N35" s="476">
        <v>222</v>
      </c>
    </row>
    <row r="36" spans="1:14" s="475" customFormat="1" ht="15" customHeight="1" x14ac:dyDescent="0.2">
      <c r="A36" s="475">
        <v>23</v>
      </c>
      <c r="B36" s="479"/>
      <c r="C36" s="480"/>
      <c r="D36" s="481">
        <f t="shared" si="3"/>
        <v>0</v>
      </c>
      <c r="E36" s="481">
        <f t="shared" si="3"/>
        <v>0</v>
      </c>
      <c r="F36" s="476" t="str">
        <f t="shared" si="4"/>
        <v/>
      </c>
      <c r="G36" s="476" t="str">
        <f t="shared" si="4"/>
        <v/>
      </c>
      <c r="H36" s="482" t="str">
        <f t="shared" si="5"/>
        <v/>
      </c>
      <c r="I36" s="482" t="str">
        <f t="shared" si="5"/>
        <v/>
      </c>
      <c r="J36" s="476" t="e">
        <f t="shared" si="6"/>
        <v>#N/A</v>
      </c>
      <c r="K36" s="476" t="e">
        <f t="shared" si="7"/>
        <v>#N/A</v>
      </c>
      <c r="L36" s="476" t="e">
        <f t="shared" si="8"/>
        <v>#N/A</v>
      </c>
      <c r="M36" s="476" t="e">
        <f t="shared" si="9"/>
        <v>#N/A</v>
      </c>
      <c r="N36" s="476">
        <v>232</v>
      </c>
    </row>
    <row r="37" spans="1:14" s="475" customFormat="1" ht="15" customHeight="1" x14ac:dyDescent="0.2">
      <c r="A37" s="475">
        <v>24</v>
      </c>
      <c r="B37" s="479">
        <f>'Tabelle 2.3'!J34</f>
        <v>-0.18984337921214997</v>
      </c>
      <c r="C37" s="480">
        <f>'Tabelle 3.3'!J34</f>
        <v>5.1918735891647856</v>
      </c>
      <c r="D37" s="481">
        <f t="shared" si="3"/>
        <v>-0.18984337921214997</v>
      </c>
      <c r="E37" s="481">
        <f t="shared" si="3"/>
        <v>5.1918735891647856</v>
      </c>
      <c r="F37" s="476" t="str">
        <f t="shared" si="4"/>
        <v/>
      </c>
      <c r="G37" s="476" t="str">
        <f t="shared" si="4"/>
        <v/>
      </c>
      <c r="H37" s="482" t="str">
        <f t="shared" si="5"/>
        <v/>
      </c>
      <c r="I37" s="482" t="str">
        <f t="shared" si="5"/>
        <v/>
      </c>
      <c r="J37" s="476" t="e">
        <f t="shared" si="6"/>
        <v>#N/A</v>
      </c>
      <c r="K37" s="476" t="e">
        <f t="shared" si="7"/>
        <v>#N/A</v>
      </c>
      <c r="L37" s="476" t="e">
        <f t="shared" si="8"/>
        <v>#N/A</v>
      </c>
      <c r="M37" s="476" t="e">
        <f t="shared" si="9"/>
        <v>#N/A</v>
      </c>
      <c r="N37" s="476">
        <v>242</v>
      </c>
    </row>
    <row r="38" spans="1:14" s="475" customFormat="1" ht="15" customHeight="1" x14ac:dyDescent="0.2">
      <c r="A38" s="475">
        <v>25</v>
      </c>
      <c r="B38" s="479">
        <f>'Tabelle 2.3'!J35</f>
        <v>0.86220920774361476</v>
      </c>
      <c r="C38" s="480">
        <f>'Tabelle 3.3'!J35</f>
        <v>-4.166666666666667</v>
      </c>
      <c r="D38" s="481">
        <f t="shared" si="3"/>
        <v>0.86220920774361476</v>
      </c>
      <c r="E38" s="481">
        <f t="shared" si="3"/>
        <v>-4.166666666666667</v>
      </c>
      <c r="F38" s="476" t="str">
        <f t="shared" si="4"/>
        <v/>
      </c>
      <c r="G38" s="476" t="str">
        <f t="shared" si="4"/>
        <v/>
      </c>
      <c r="H38" s="482" t="str">
        <f t="shared" si="5"/>
        <v/>
      </c>
      <c r="I38" s="482" t="str">
        <f t="shared" si="5"/>
        <v/>
      </c>
      <c r="J38" s="476" t="e">
        <f t="shared" si="6"/>
        <v>#N/A</v>
      </c>
      <c r="K38" s="476" t="e">
        <f t="shared" si="7"/>
        <v>#N/A</v>
      </c>
      <c r="L38" s="476" t="e">
        <f t="shared" si="8"/>
        <v>#N/A</v>
      </c>
      <c r="M38" s="476" t="e">
        <f t="shared" si="9"/>
        <v>#N/A</v>
      </c>
      <c r="N38" s="476">
        <v>253</v>
      </c>
    </row>
    <row r="39" spans="1:14" s="475" customFormat="1" ht="15" customHeight="1" x14ac:dyDescent="0.2">
      <c r="A39" s="475">
        <v>26</v>
      </c>
      <c r="B39" s="479">
        <f>'Tabelle 2.3'!J36</f>
        <v>7.8120931201499919E-2</v>
      </c>
      <c r="C39" s="480">
        <f>'Tabelle 3.3'!J36</f>
        <v>-3.345959595959596</v>
      </c>
      <c r="D39" s="481">
        <f t="shared" si="3"/>
        <v>7.8120931201499919E-2</v>
      </c>
      <c r="E39" s="481">
        <f t="shared" si="3"/>
        <v>-3.345959595959596</v>
      </c>
      <c r="F39" s="476" t="str">
        <f t="shared" si="4"/>
        <v/>
      </c>
      <c r="G39" s="476" t="str">
        <f t="shared" si="4"/>
        <v/>
      </c>
      <c r="H39" s="482" t="str">
        <f t="shared" si="5"/>
        <v/>
      </c>
      <c r="I39" s="482" t="str">
        <f t="shared" si="5"/>
        <v/>
      </c>
      <c r="J39" s="476" t="e">
        <f t="shared" si="6"/>
        <v>#N/A</v>
      </c>
      <c r="K39" s="476" t="e">
        <f t="shared" si="7"/>
        <v>#N/A</v>
      </c>
      <c r="L39" s="476" t="e">
        <f t="shared" si="8"/>
        <v>#N/A</v>
      </c>
      <c r="M39" s="476" t="e">
        <f t="shared" si="9"/>
        <v>#N/A</v>
      </c>
      <c r="N39" s="476">
        <v>263</v>
      </c>
    </row>
    <row r="40" spans="1:14" s="475" customFormat="1" ht="15" customHeight="1" x14ac:dyDescent="0.2">
      <c r="A40" s="475">
        <v>27</v>
      </c>
      <c r="B40" s="479" t="e">
        <f>'Tabelle 2.3'!#REF!</f>
        <v>#REF!</v>
      </c>
      <c r="C40" s="480" t="e">
        <f>'Tabelle 3.3'!#REF!</f>
        <v>#REF!</v>
      </c>
      <c r="D40" s="481" t="e">
        <f t="shared" si="3"/>
        <v>#REF!</v>
      </c>
      <c r="E40" s="481" t="e">
        <f t="shared" si="3"/>
        <v>#REF!</v>
      </c>
      <c r="F40" s="476" t="str">
        <f t="shared" si="4"/>
        <v/>
      </c>
      <c r="G40" s="476" t="str">
        <f t="shared" si="4"/>
        <v/>
      </c>
      <c r="H40" s="482" t="e">
        <f t="shared" si="5"/>
        <v>#REF!</v>
      </c>
      <c r="I40" s="482" t="e">
        <f t="shared" si="5"/>
        <v>#REF!</v>
      </c>
      <c r="J40" s="476" t="e">
        <f t="shared" si="6"/>
        <v>#REF!</v>
      </c>
      <c r="K40" s="476" t="e">
        <f t="shared" si="7"/>
        <v>#REF!</v>
      </c>
      <c r="L40" s="476" t="e">
        <f t="shared" si="8"/>
        <v>#REF!</v>
      </c>
      <c r="M40" s="476" t="e">
        <f t="shared" si="9"/>
        <v>#REF!</v>
      </c>
      <c r="N40" s="476">
        <v>273</v>
      </c>
    </row>
    <row r="41" spans="1:14" s="475" customFormat="1" ht="15" customHeight="1" x14ac:dyDescent="0.2">
      <c r="A41" s="475">
        <v>28</v>
      </c>
      <c r="B41" s="479" t="e">
        <f>'Tabelle 2.3'!#REF!</f>
        <v>#REF!</v>
      </c>
      <c r="C41" s="480" t="e">
        <f>'Tabelle 3.3'!#REF!</f>
        <v>#REF!</v>
      </c>
      <c r="D41" s="481" t="e">
        <f t="shared" si="3"/>
        <v>#REF!</v>
      </c>
      <c r="E41" s="481" t="e">
        <f t="shared" si="3"/>
        <v>#REF!</v>
      </c>
      <c r="F41" s="476" t="str">
        <f t="shared" si="4"/>
        <v/>
      </c>
      <c r="G41" s="476" t="str">
        <f t="shared" si="4"/>
        <v/>
      </c>
      <c r="H41" s="482" t="e">
        <f t="shared" si="5"/>
        <v>#REF!</v>
      </c>
      <c r="I41" s="482" t="e">
        <f t="shared" si="5"/>
        <v>#REF!</v>
      </c>
      <c r="J41" s="476" t="e">
        <f t="shared" si="6"/>
        <v>#REF!</v>
      </c>
      <c r="K41" s="476" t="e">
        <f t="shared" si="7"/>
        <v>#REF!</v>
      </c>
      <c r="L41" s="476" t="e">
        <f t="shared" si="8"/>
        <v>#REF!</v>
      </c>
      <c r="M41" s="476" t="e">
        <f t="shared" si="9"/>
        <v>#REF!</v>
      </c>
      <c r="N41" s="476">
        <v>284</v>
      </c>
    </row>
    <row r="42" spans="1:14" s="475" customFormat="1" ht="15" customHeight="1" x14ac:dyDescent="0.2">
      <c r="A42" s="475">
        <v>29</v>
      </c>
      <c r="B42" s="479" t="e">
        <f>'Tabelle 2.3'!#REF!</f>
        <v>#REF!</v>
      </c>
      <c r="C42" s="480" t="e">
        <f>'Tabelle 3.3'!#REF!</f>
        <v>#REF!</v>
      </c>
      <c r="D42" s="481" t="e">
        <f t="shared" si="3"/>
        <v>#REF!</v>
      </c>
      <c r="E42" s="481" t="e">
        <f t="shared" si="3"/>
        <v>#REF!</v>
      </c>
      <c r="F42" s="476" t="str">
        <f t="shared" si="4"/>
        <v/>
      </c>
      <c r="G42" s="476" t="str">
        <f t="shared" si="4"/>
        <v/>
      </c>
      <c r="H42" s="482" t="e">
        <f t="shared" si="5"/>
        <v>#REF!</v>
      </c>
      <c r="I42" s="482" t="e">
        <f t="shared" si="5"/>
        <v>#REF!</v>
      </c>
      <c r="J42" s="476" t="e">
        <f t="shared" si="6"/>
        <v>#REF!</v>
      </c>
      <c r="K42" s="476" t="e">
        <f t="shared" si="7"/>
        <v>#REF!</v>
      </c>
      <c r="L42" s="476" t="e">
        <f t="shared" si="8"/>
        <v>#REF!</v>
      </c>
      <c r="M42" s="476" t="e">
        <f t="shared" si="9"/>
        <v>#REF!</v>
      </c>
      <c r="N42" s="476">
        <v>294</v>
      </c>
    </row>
    <row r="43" spans="1:14" s="475" customFormat="1" ht="15" customHeight="1" x14ac:dyDescent="0.2">
      <c r="A43" s="475">
        <v>30</v>
      </c>
      <c r="B43" s="479" t="e">
        <f>'Tabelle 2.3'!#REF!</f>
        <v>#REF!</v>
      </c>
      <c r="C43" s="480" t="e">
        <f>'Tabelle 3.3'!#REF!</f>
        <v>#REF!</v>
      </c>
      <c r="D43" s="481" t="e">
        <f t="shared" si="3"/>
        <v>#REF!</v>
      </c>
      <c r="E43" s="481" t="e">
        <f t="shared" si="3"/>
        <v>#REF!</v>
      </c>
      <c r="F43" s="476" t="str">
        <f t="shared" si="4"/>
        <v/>
      </c>
      <c r="G43" s="476" t="str">
        <f t="shared" si="4"/>
        <v/>
      </c>
      <c r="H43" s="482" t="e">
        <f t="shared" si="5"/>
        <v>#REF!</v>
      </c>
      <c r="I43" s="482" t="e">
        <f t="shared" si="5"/>
        <v>#REF!</v>
      </c>
      <c r="J43" s="476" t="e">
        <f t="shared" si="6"/>
        <v>#REF!</v>
      </c>
      <c r="K43" s="476" t="e">
        <f t="shared" si="7"/>
        <v>#REF!</v>
      </c>
      <c r="L43" s="476" t="e">
        <f t="shared" si="8"/>
        <v>#REF!</v>
      </c>
      <c r="M43" s="476" t="e">
        <f t="shared" si="9"/>
        <v>#REF!</v>
      </c>
      <c r="N43" s="476">
        <v>304</v>
      </c>
    </row>
    <row r="44" spans="1:14" s="475" customFormat="1" ht="15" customHeight="1" x14ac:dyDescent="0.2">
      <c r="A44" s="475">
        <v>31</v>
      </c>
      <c r="B44" s="479" t="e">
        <f>'Tabelle 2.3'!#REF!</f>
        <v>#REF!</v>
      </c>
      <c r="C44" s="480" t="e">
        <f>'Tabelle 3.3'!#REF!</f>
        <v>#REF!</v>
      </c>
      <c r="D44" s="481" t="e">
        <f t="shared" si="3"/>
        <v>#REF!</v>
      </c>
      <c r="E44" s="481" t="e">
        <f t="shared" si="3"/>
        <v>#REF!</v>
      </c>
      <c r="F44" s="476" t="str">
        <f t="shared" si="4"/>
        <v/>
      </c>
      <c r="G44" s="476" t="str">
        <f t="shared" si="4"/>
        <v/>
      </c>
      <c r="H44" s="482" t="e">
        <f t="shared" si="5"/>
        <v>#REF!</v>
      </c>
      <c r="I44" s="482" t="e">
        <f t="shared" si="5"/>
        <v>#REF!</v>
      </c>
      <c r="J44" s="476" t="e">
        <f t="shared" si="6"/>
        <v>#REF!</v>
      </c>
      <c r="K44" s="476" t="e">
        <f t="shared" si="7"/>
        <v>#REF!</v>
      </c>
      <c r="L44" s="476" t="e">
        <f t="shared" si="8"/>
        <v>#REF!</v>
      </c>
      <c r="M44" s="476" t="e">
        <f t="shared" si="9"/>
        <v>#REF!</v>
      </c>
      <c r="N44" s="476">
        <v>315</v>
      </c>
    </row>
    <row r="45" spans="1:14" s="475" customFormat="1" ht="15" customHeight="1" x14ac:dyDescent="0.2">
      <c r="A45" s="475">
        <v>32</v>
      </c>
      <c r="B45" s="479">
        <f>'Tabelle 2.3'!J36</f>
        <v>7.8120931201499919E-2</v>
      </c>
      <c r="C45" s="480">
        <f>'Tabelle 3.3'!J36</f>
        <v>-3.345959595959596</v>
      </c>
      <c r="D45" s="481">
        <f t="shared" si="3"/>
        <v>7.8120931201499919E-2</v>
      </c>
      <c r="E45" s="481">
        <f t="shared" si="3"/>
        <v>-3.345959595959596</v>
      </c>
      <c r="F45" s="476" t="str">
        <f t="shared" si="4"/>
        <v/>
      </c>
      <c r="G45" s="476" t="str">
        <f t="shared" si="4"/>
        <v/>
      </c>
      <c r="H45" s="482" t="str">
        <f t="shared" si="5"/>
        <v/>
      </c>
      <c r="I45" s="482" t="str">
        <f t="shared" si="5"/>
        <v/>
      </c>
      <c r="J45" s="476" t="e">
        <f t="shared" si="6"/>
        <v>#N/A</v>
      </c>
      <c r="K45" s="476" t="e">
        <f t="shared" si="7"/>
        <v>#N/A</v>
      </c>
      <c r="L45" s="476" t="e">
        <f t="shared" si="8"/>
        <v>#N/A</v>
      </c>
      <c r="M45" s="476" t="e">
        <f t="shared" si="9"/>
        <v>#N/A</v>
      </c>
      <c r="N45" s="476">
        <v>325</v>
      </c>
    </row>
    <row r="46" spans="1:14" s="475" customFormat="1" ht="15" customHeight="1" x14ac:dyDescent="0.2">
      <c r="E46" s="476"/>
      <c r="F46" s="476"/>
      <c r="G46" s="476"/>
      <c r="H46" s="476"/>
      <c r="I46" s="476"/>
      <c r="J46" s="476"/>
      <c r="K46" s="476"/>
      <c r="L46" s="476"/>
      <c r="M46" s="476"/>
      <c r="N46" s="476"/>
    </row>
    <row r="47" spans="1:14" s="475" customFormat="1" ht="15" customHeight="1" x14ac:dyDescent="0.2">
      <c r="D47" s="483"/>
      <c r="E47" s="476"/>
      <c r="F47" s="476"/>
      <c r="G47" s="476"/>
      <c r="H47" s="476"/>
      <c r="I47" s="476"/>
      <c r="J47" s="476"/>
      <c r="K47" s="476"/>
      <c r="L47" s="476"/>
      <c r="M47" s="476"/>
      <c r="N47" s="476"/>
    </row>
    <row r="48" spans="1:14" s="475" customFormat="1" ht="15" customHeight="1" x14ac:dyDescent="0.2">
      <c r="A48" s="477" t="s">
        <v>453</v>
      </c>
      <c r="E48" s="476"/>
      <c r="F48" s="476"/>
      <c r="G48" s="476"/>
      <c r="H48" s="476"/>
      <c r="I48" s="476"/>
      <c r="J48" s="476"/>
      <c r="K48" s="476"/>
      <c r="L48" s="476"/>
      <c r="M48" s="476"/>
      <c r="N48" s="476"/>
    </row>
    <row r="49" spans="1:14" ht="15" customHeight="1" x14ac:dyDescent="0.2">
      <c r="A49" s="673" t="s">
        <v>454</v>
      </c>
      <c r="B49" s="674" t="s">
        <v>102</v>
      </c>
      <c r="C49" s="674"/>
      <c r="D49" s="674"/>
      <c r="E49" s="675" t="s">
        <v>455</v>
      </c>
      <c r="F49" s="675"/>
      <c r="G49" s="675"/>
      <c r="H49" s="676" t="s">
        <v>456</v>
      </c>
      <c r="I49" s="677" t="s">
        <v>457</v>
      </c>
      <c r="J49" s="677"/>
      <c r="K49" s="677"/>
      <c r="L49" s="484" t="s">
        <v>458</v>
      </c>
      <c r="M49" s="461"/>
      <c r="N49" s="453"/>
    </row>
    <row r="50" spans="1:14" ht="39.950000000000003" customHeight="1" x14ac:dyDescent="0.2">
      <c r="A50" s="673"/>
      <c r="B50" s="485" t="s">
        <v>441</v>
      </c>
      <c r="C50" s="485" t="s">
        <v>120</v>
      </c>
      <c r="D50" s="485" t="s">
        <v>121</v>
      </c>
      <c r="E50" s="485" t="s">
        <v>441</v>
      </c>
      <c r="F50" s="485" t="s">
        <v>120</v>
      </c>
      <c r="G50" s="485" t="s">
        <v>121</v>
      </c>
      <c r="H50" s="676"/>
      <c r="I50" s="485" t="s">
        <v>441</v>
      </c>
      <c r="J50" s="485" t="s">
        <v>120</v>
      </c>
      <c r="K50" s="485" t="s">
        <v>121</v>
      </c>
      <c r="L50" s="485" t="s">
        <v>459</v>
      </c>
      <c r="M50" s="485"/>
      <c r="N50" s="485"/>
    </row>
    <row r="51" spans="1:14" ht="15" customHeight="1" x14ac:dyDescent="0.2">
      <c r="A51" s="486" t="s">
        <v>460</v>
      </c>
      <c r="B51" s="487">
        <v>66565</v>
      </c>
      <c r="C51" s="487">
        <v>9181</v>
      </c>
      <c r="D51" s="487">
        <v>2376</v>
      </c>
      <c r="E51" s="488">
        <f>IF($A$51=37802,IF(COUNTBLANK(B$51:B$70)&gt;0,#N/A,B51/B$51*100),IF(COUNTBLANK(B$51:B$75)&gt;0,#N/A,B51/B$51*100))</f>
        <v>100</v>
      </c>
      <c r="F51" s="488">
        <f>IF($A$51=37802,IF(COUNTBLANK(C$51:C$70)&gt;0,#N/A,C51/C$51*100),IF(COUNTBLANK(C$51:C$75)&gt;0,#N/A,C51/C$51*100))</f>
        <v>100</v>
      </c>
      <c r="G51" s="488">
        <f>IF($A$51=37802,IF(COUNTBLANK(D$51:D$70)&gt;0,#N/A,D51/D$51*100),IF(COUNTBLANK(D$51:D$75)&gt;0,#N/A,D51/D$51*100))</f>
        <v>100</v>
      </c>
      <c r="H51" s="489" t="str">
        <f>IF(ISERROR(L51)=TRUE,IF(MONTH(A51)=MONTH(MAX(A$51:A$75)),A51,""),"")</f>
        <v/>
      </c>
      <c r="I51" s="488" t="str">
        <f>IF($H51&lt;&gt;"",E51,"")</f>
        <v/>
      </c>
      <c r="J51" s="488" t="str">
        <f>IF($H51&lt;&gt;"",F51,"")</f>
        <v/>
      </c>
      <c r="K51" s="488" t="str">
        <f t="shared" ref="J51:K66" si="10">IF($H51&lt;&gt;"",G51,"")</f>
        <v/>
      </c>
      <c r="L51" s="488" t="e">
        <f>IF(A$51=37802,IF(AND(COUNTBLANK(B$51:B$70)&lt;&gt;0,COUNTBLANK(C$51:C$70)&lt;&gt;0,COUNTBLANK(D$51:D$70)&lt;&gt;0),135,#N/A),IF(AND(COUNTBLANK(B$51:B$75)&lt;&gt;0,COUNTBLANK(C$51:C$75)&lt;&gt;0,COUNTBLANK(D$51:D$75)&lt;&gt;0),135,#N/A))</f>
        <v>#N/A</v>
      </c>
    </row>
    <row r="52" spans="1:14" ht="15" customHeight="1" x14ac:dyDescent="0.2">
      <c r="A52" s="486" t="s">
        <v>461</v>
      </c>
      <c r="B52" s="487">
        <v>71319</v>
      </c>
      <c r="C52" s="487">
        <v>8829</v>
      </c>
      <c r="D52" s="487">
        <v>2729</v>
      </c>
      <c r="E52" s="488">
        <f t="shared" ref="E52:G70" si="11">IF($A$51=37802,IF(COUNTBLANK(B$51:B$70)&gt;0,#N/A,B52/B$51*100),IF(COUNTBLANK(B$51:B$75)&gt;0,#N/A,B52/B$51*100))</f>
        <v>107.14189138436114</v>
      </c>
      <c r="F52" s="488">
        <f t="shared" si="11"/>
        <v>96.165994989652546</v>
      </c>
      <c r="G52" s="488">
        <f t="shared" si="11"/>
        <v>114.85690235690235</v>
      </c>
      <c r="H52" s="489" t="str">
        <f>IF(ISERROR(L52)=TRUE,IF(MONTH(A52)=MONTH(MAX(A$51:A$75)),A52,""),"")</f>
        <v/>
      </c>
      <c r="I52" s="488" t="str">
        <f t="shared" ref="I52:K75" si="12">IF($H52&lt;&gt;"",E52,"")</f>
        <v/>
      </c>
      <c r="J52" s="488" t="str">
        <f t="shared" si="10"/>
        <v/>
      </c>
      <c r="K52" s="488" t="str">
        <f t="shared" si="10"/>
        <v/>
      </c>
      <c r="L52" s="488" t="e">
        <f t="shared" ref="L52:L75" si="13">IF(A$51=37802,IF(AND(COUNTBLANK(B$51:B$70)&lt;&gt;0,COUNTBLANK(C$51:C$70)&lt;&gt;0,COUNTBLANK(D$51:D$70)&lt;&gt;0),135,#N/A),IF(AND(COUNTBLANK(B$51:B$75)&lt;&gt;0,COUNTBLANK(C$51:C$75)&lt;&gt;0,COUNTBLANK(D$51:D$75)&lt;&gt;0),135,#N/A))</f>
        <v>#N/A</v>
      </c>
    </row>
    <row r="53" spans="1:14" ht="15" customHeight="1" x14ac:dyDescent="0.2">
      <c r="A53" s="490">
        <v>41883</v>
      </c>
      <c r="B53" s="487">
        <v>71688</v>
      </c>
      <c r="C53" s="487">
        <v>8976</v>
      </c>
      <c r="D53" s="487">
        <v>2831</v>
      </c>
      <c r="E53" s="488">
        <f t="shared" si="11"/>
        <v>107.69623676106062</v>
      </c>
      <c r="F53" s="488">
        <f t="shared" si="11"/>
        <v>97.767127763860145</v>
      </c>
      <c r="G53" s="488">
        <f t="shared" si="11"/>
        <v>119.14983164983164</v>
      </c>
      <c r="H53" s="489">
        <f>IF(ISERROR(L53)=TRUE,IF(MONTH(A53)=MONTH(MAX(A$51:A$75)),A53,""),"")</f>
        <v>41883</v>
      </c>
      <c r="I53" s="488">
        <f t="shared" si="12"/>
        <v>107.69623676106062</v>
      </c>
      <c r="J53" s="488">
        <f t="shared" si="10"/>
        <v>97.767127763860145</v>
      </c>
      <c r="K53" s="488">
        <f t="shared" si="10"/>
        <v>119.14983164983164</v>
      </c>
      <c r="L53" s="488" t="e">
        <f t="shared" si="13"/>
        <v>#N/A</v>
      </c>
    </row>
    <row r="54" spans="1:14" ht="15" customHeight="1" x14ac:dyDescent="0.2">
      <c r="A54" s="490" t="s">
        <v>462</v>
      </c>
      <c r="B54" s="487">
        <v>66729</v>
      </c>
      <c r="C54" s="487">
        <v>9506</v>
      </c>
      <c r="D54" s="487">
        <v>2448</v>
      </c>
      <c r="E54" s="488">
        <f t="shared" si="11"/>
        <v>100.24637572297755</v>
      </c>
      <c r="F54" s="488">
        <f t="shared" si="11"/>
        <v>103.5399193987583</v>
      </c>
      <c r="G54" s="488">
        <f t="shared" si="11"/>
        <v>103.03030303030303</v>
      </c>
      <c r="H54" s="489" t="str">
        <f>IF(ISERROR(L54)=TRUE,IF(MONTH(A54)=MONTH(MAX(A$51:A$75)),A54,""),"")</f>
        <v/>
      </c>
      <c r="I54" s="488" t="str">
        <f t="shared" si="12"/>
        <v/>
      </c>
      <c r="J54" s="488" t="str">
        <f t="shared" si="10"/>
        <v/>
      </c>
      <c r="K54" s="488" t="str">
        <f t="shared" si="10"/>
        <v/>
      </c>
      <c r="L54" s="488" t="e">
        <f t="shared" si="13"/>
        <v>#N/A</v>
      </c>
    </row>
    <row r="55" spans="1:14" ht="15" customHeight="1" x14ac:dyDescent="0.2">
      <c r="A55" s="490" t="s">
        <v>463</v>
      </c>
      <c r="B55" s="487">
        <v>67510</v>
      </c>
      <c r="C55" s="487">
        <v>8686</v>
      </c>
      <c r="D55" s="487">
        <v>2360</v>
      </c>
      <c r="E55" s="488">
        <f t="shared" si="11"/>
        <v>101.4196649891084</v>
      </c>
      <c r="F55" s="488">
        <f t="shared" si="11"/>
        <v>94.608430454198896</v>
      </c>
      <c r="G55" s="488">
        <f t="shared" si="11"/>
        <v>99.326599326599336</v>
      </c>
      <c r="H55" s="489" t="str">
        <f t="shared" ref="H55:H70" si="14">IF(ISERROR(L55)=TRUE,IF(MONTH(A55)=MONTH(MAX(A$51:A$75)),A55,""),"")</f>
        <v/>
      </c>
      <c r="I55" s="488" t="str">
        <f t="shared" si="12"/>
        <v/>
      </c>
      <c r="J55" s="488" t="str">
        <f t="shared" si="10"/>
        <v/>
      </c>
      <c r="K55" s="488" t="str">
        <f t="shared" si="10"/>
        <v/>
      </c>
      <c r="L55" s="488" t="e">
        <f t="shared" si="13"/>
        <v>#N/A</v>
      </c>
    </row>
    <row r="56" spans="1:14" ht="15" customHeight="1" x14ac:dyDescent="0.2">
      <c r="A56" s="490" t="s">
        <v>464</v>
      </c>
      <c r="B56" s="487">
        <v>71765</v>
      </c>
      <c r="C56" s="487">
        <v>8535</v>
      </c>
      <c r="D56" s="487">
        <v>2726</v>
      </c>
      <c r="E56" s="488">
        <f t="shared" si="11"/>
        <v>107.81191316758057</v>
      </c>
      <c r="F56" s="488">
        <f t="shared" si="11"/>
        <v>92.963729441237348</v>
      </c>
      <c r="G56" s="488">
        <f t="shared" si="11"/>
        <v>114.73063973063972</v>
      </c>
      <c r="H56" s="489" t="str">
        <f t="shared" si="14"/>
        <v/>
      </c>
      <c r="I56" s="488" t="str">
        <f t="shared" si="12"/>
        <v/>
      </c>
      <c r="J56" s="488" t="str">
        <f t="shared" si="10"/>
        <v/>
      </c>
      <c r="K56" s="488" t="str">
        <f t="shared" si="10"/>
        <v/>
      </c>
      <c r="L56" s="488" t="e">
        <f t="shared" si="13"/>
        <v>#N/A</v>
      </c>
    </row>
    <row r="57" spans="1:14" ht="15" customHeight="1" x14ac:dyDescent="0.2">
      <c r="A57" s="490">
        <v>42248</v>
      </c>
      <c r="B57" s="487">
        <v>72837</v>
      </c>
      <c r="C57" s="487">
        <v>8435</v>
      </c>
      <c r="D57" s="487">
        <v>2902</v>
      </c>
      <c r="E57" s="488">
        <f t="shared" si="11"/>
        <v>109.42236911289717</v>
      </c>
      <c r="F57" s="488">
        <f t="shared" si="11"/>
        <v>91.874523472388631</v>
      </c>
      <c r="G57" s="488">
        <f t="shared" si="11"/>
        <v>122.13804713804714</v>
      </c>
      <c r="H57" s="489">
        <f t="shared" si="14"/>
        <v>42248</v>
      </c>
      <c r="I57" s="488">
        <f t="shared" si="12"/>
        <v>109.42236911289717</v>
      </c>
      <c r="J57" s="488">
        <f t="shared" si="10"/>
        <v>91.874523472388631</v>
      </c>
      <c r="K57" s="488">
        <f t="shared" si="10"/>
        <v>122.13804713804714</v>
      </c>
      <c r="L57" s="488" t="e">
        <f t="shared" si="13"/>
        <v>#N/A</v>
      </c>
    </row>
    <row r="58" spans="1:14" ht="15" customHeight="1" x14ac:dyDescent="0.2">
      <c r="A58" s="490" t="s">
        <v>465</v>
      </c>
      <c r="B58" s="487">
        <v>68429</v>
      </c>
      <c r="C58" s="487">
        <v>8902</v>
      </c>
      <c r="D58" s="487">
        <v>2528</v>
      </c>
      <c r="E58" s="488">
        <f t="shared" si="11"/>
        <v>102.80027041237886</v>
      </c>
      <c r="F58" s="488">
        <f t="shared" si="11"/>
        <v>96.961115346912095</v>
      </c>
      <c r="G58" s="488">
        <f t="shared" si="11"/>
        <v>106.39730639730641</v>
      </c>
      <c r="H58" s="489" t="str">
        <f t="shared" si="14"/>
        <v/>
      </c>
      <c r="I58" s="488" t="str">
        <f t="shared" si="12"/>
        <v/>
      </c>
      <c r="J58" s="488" t="str">
        <f t="shared" si="10"/>
        <v/>
      </c>
      <c r="K58" s="488" t="str">
        <f t="shared" si="10"/>
        <v/>
      </c>
      <c r="L58" s="488" t="e">
        <f t="shared" si="13"/>
        <v>#N/A</v>
      </c>
    </row>
    <row r="59" spans="1:14" ht="15" customHeight="1" x14ac:dyDescent="0.2">
      <c r="A59" s="490" t="s">
        <v>466</v>
      </c>
      <c r="B59" s="487">
        <v>69257</v>
      </c>
      <c r="C59" s="487">
        <v>8573</v>
      </c>
      <c r="D59" s="487">
        <v>2514</v>
      </c>
      <c r="E59" s="488">
        <f t="shared" si="11"/>
        <v>104.04416735521671</v>
      </c>
      <c r="F59" s="488">
        <f t="shared" si="11"/>
        <v>93.377627709399846</v>
      </c>
      <c r="G59" s="488">
        <f t="shared" si="11"/>
        <v>105.80808080808082</v>
      </c>
      <c r="H59" s="489" t="str">
        <f t="shared" si="14"/>
        <v/>
      </c>
      <c r="I59" s="488" t="str">
        <f t="shared" si="12"/>
        <v/>
      </c>
      <c r="J59" s="488" t="str">
        <f t="shared" si="10"/>
        <v/>
      </c>
      <c r="K59" s="488" t="str">
        <f t="shared" si="10"/>
        <v/>
      </c>
      <c r="L59" s="488" t="e">
        <f t="shared" si="13"/>
        <v>#N/A</v>
      </c>
    </row>
    <row r="60" spans="1:14" ht="15" customHeight="1" x14ac:dyDescent="0.2">
      <c r="A60" s="490" t="s">
        <v>467</v>
      </c>
      <c r="B60" s="487">
        <v>72768</v>
      </c>
      <c r="C60" s="487">
        <v>8445</v>
      </c>
      <c r="D60" s="487">
        <v>2873</v>
      </c>
      <c r="E60" s="488">
        <f t="shared" si="11"/>
        <v>109.31871103432735</v>
      </c>
      <c r="F60" s="488">
        <f t="shared" si="11"/>
        <v>91.983444069273503</v>
      </c>
      <c r="G60" s="488">
        <f t="shared" si="11"/>
        <v>120.91750841750842</v>
      </c>
      <c r="H60" s="489" t="str">
        <f t="shared" si="14"/>
        <v/>
      </c>
      <c r="I60" s="488" t="str">
        <f t="shared" si="12"/>
        <v/>
      </c>
      <c r="J60" s="488" t="str">
        <f t="shared" si="10"/>
        <v/>
      </c>
      <c r="K60" s="488" t="str">
        <f t="shared" si="10"/>
        <v/>
      </c>
      <c r="L60" s="488" t="e">
        <f t="shared" si="13"/>
        <v>#N/A</v>
      </c>
    </row>
    <row r="61" spans="1:14" ht="15" customHeight="1" x14ac:dyDescent="0.2">
      <c r="A61" s="490">
        <v>42614</v>
      </c>
      <c r="B61" s="487">
        <v>73678</v>
      </c>
      <c r="C61" s="487">
        <v>8389</v>
      </c>
      <c r="D61" s="487">
        <v>3026</v>
      </c>
      <c r="E61" s="488">
        <f t="shared" si="11"/>
        <v>110.68579583865395</v>
      </c>
      <c r="F61" s="488">
        <f t="shared" si="11"/>
        <v>91.373488726718222</v>
      </c>
      <c r="G61" s="488">
        <f t="shared" si="11"/>
        <v>127.35690235690235</v>
      </c>
      <c r="H61" s="489">
        <f t="shared" si="14"/>
        <v>42614</v>
      </c>
      <c r="I61" s="488">
        <f t="shared" si="12"/>
        <v>110.68579583865395</v>
      </c>
      <c r="J61" s="488">
        <f t="shared" si="10"/>
        <v>91.373488726718222</v>
      </c>
      <c r="K61" s="488">
        <f t="shared" si="10"/>
        <v>127.35690235690235</v>
      </c>
      <c r="L61" s="488" t="e">
        <f t="shared" si="13"/>
        <v>#N/A</v>
      </c>
    </row>
    <row r="62" spans="1:14" ht="15" customHeight="1" x14ac:dyDescent="0.2">
      <c r="A62" s="490" t="s">
        <v>468</v>
      </c>
      <c r="B62" s="487">
        <v>69429</v>
      </c>
      <c r="C62" s="487">
        <v>8686</v>
      </c>
      <c r="D62" s="487">
        <v>2676</v>
      </c>
      <c r="E62" s="488">
        <f t="shared" si="11"/>
        <v>104.30256140614438</v>
      </c>
      <c r="F62" s="488">
        <f t="shared" si="11"/>
        <v>94.608430454198896</v>
      </c>
      <c r="G62" s="488">
        <f t="shared" si="11"/>
        <v>112.62626262626263</v>
      </c>
      <c r="H62" s="489" t="str">
        <f t="shared" si="14"/>
        <v/>
      </c>
      <c r="I62" s="488" t="str">
        <f t="shared" si="12"/>
        <v/>
      </c>
      <c r="J62" s="488" t="str">
        <f t="shared" si="10"/>
        <v/>
      </c>
      <c r="K62" s="488" t="str">
        <f t="shared" si="10"/>
        <v/>
      </c>
      <c r="L62" s="488" t="e">
        <f t="shared" si="13"/>
        <v>#N/A</v>
      </c>
    </row>
    <row r="63" spans="1:14" ht="15" customHeight="1" x14ac:dyDescent="0.2">
      <c r="A63" s="490" t="s">
        <v>469</v>
      </c>
      <c r="B63" s="487">
        <v>69734</v>
      </c>
      <c r="C63" s="487">
        <v>8289</v>
      </c>
      <c r="D63" s="487">
        <v>2634</v>
      </c>
      <c r="E63" s="488">
        <f t="shared" si="11"/>
        <v>104.76076015924285</v>
      </c>
      <c r="F63" s="488">
        <f t="shared" si="11"/>
        <v>90.284282757869519</v>
      </c>
      <c r="G63" s="488">
        <f t="shared" si="11"/>
        <v>110.85858585858585</v>
      </c>
      <c r="H63" s="489" t="str">
        <f t="shared" si="14"/>
        <v/>
      </c>
      <c r="I63" s="488" t="str">
        <f t="shared" si="12"/>
        <v/>
      </c>
      <c r="J63" s="488" t="str">
        <f t="shared" si="10"/>
        <v/>
      </c>
      <c r="K63" s="488" t="str">
        <f t="shared" si="10"/>
        <v/>
      </c>
      <c r="L63" s="488" t="e">
        <f t="shared" si="13"/>
        <v>#N/A</v>
      </c>
    </row>
    <row r="64" spans="1:14" ht="15" customHeight="1" x14ac:dyDescent="0.2">
      <c r="A64" s="490" t="s">
        <v>470</v>
      </c>
      <c r="B64" s="487">
        <v>73531</v>
      </c>
      <c r="C64" s="487">
        <v>8244</v>
      </c>
      <c r="D64" s="487">
        <v>3049</v>
      </c>
      <c r="E64" s="488">
        <f t="shared" si="11"/>
        <v>110.46495906257041</v>
      </c>
      <c r="F64" s="488">
        <f t="shared" si="11"/>
        <v>89.794140071887597</v>
      </c>
      <c r="G64" s="488">
        <f t="shared" si="11"/>
        <v>128.32491582491582</v>
      </c>
      <c r="H64" s="489" t="str">
        <f t="shared" si="14"/>
        <v/>
      </c>
      <c r="I64" s="488" t="str">
        <f t="shared" si="12"/>
        <v/>
      </c>
      <c r="J64" s="488" t="str">
        <f t="shared" si="10"/>
        <v/>
      </c>
      <c r="K64" s="488" t="str">
        <f t="shared" si="10"/>
        <v/>
      </c>
      <c r="L64" s="488" t="e">
        <f t="shared" si="13"/>
        <v>#N/A</v>
      </c>
    </row>
    <row r="65" spans="1:12" ht="15" customHeight="1" x14ac:dyDescent="0.2">
      <c r="A65" s="490">
        <v>42979</v>
      </c>
      <c r="B65" s="487">
        <v>74765</v>
      </c>
      <c r="C65" s="487">
        <v>8188</v>
      </c>
      <c r="D65" s="487">
        <v>3204</v>
      </c>
      <c r="E65" s="488">
        <f t="shared" si="11"/>
        <v>112.31878614887705</v>
      </c>
      <c r="F65" s="488">
        <f t="shared" si="11"/>
        <v>89.184184729332316</v>
      </c>
      <c r="G65" s="488">
        <f t="shared" si="11"/>
        <v>134.84848484848484</v>
      </c>
      <c r="H65" s="489">
        <f t="shared" si="14"/>
        <v>42979</v>
      </c>
      <c r="I65" s="488">
        <f t="shared" si="12"/>
        <v>112.31878614887705</v>
      </c>
      <c r="J65" s="488">
        <f t="shared" si="10"/>
        <v>89.184184729332316</v>
      </c>
      <c r="K65" s="488">
        <f t="shared" si="10"/>
        <v>134.84848484848484</v>
      </c>
      <c r="L65" s="488" t="e">
        <f t="shared" si="13"/>
        <v>#N/A</v>
      </c>
    </row>
    <row r="66" spans="1:12" ht="15" customHeight="1" x14ac:dyDescent="0.2">
      <c r="A66" s="490" t="s">
        <v>471</v>
      </c>
      <c r="B66" s="487">
        <v>70656</v>
      </c>
      <c r="C66" s="487">
        <v>8508</v>
      </c>
      <c r="D66" s="487">
        <v>2857</v>
      </c>
      <c r="E66" s="488">
        <f t="shared" si="11"/>
        <v>106.14587245549463</v>
      </c>
      <c r="F66" s="488">
        <f t="shared" si="11"/>
        <v>92.66964382964818</v>
      </c>
      <c r="G66" s="488">
        <f t="shared" si="11"/>
        <v>120.24410774410774</v>
      </c>
      <c r="H66" s="489" t="str">
        <f t="shared" si="14"/>
        <v/>
      </c>
      <c r="I66" s="488" t="str">
        <f t="shared" si="12"/>
        <v/>
      </c>
      <c r="J66" s="488" t="str">
        <f t="shared" si="10"/>
        <v/>
      </c>
      <c r="K66" s="488" t="str">
        <f t="shared" si="10"/>
        <v/>
      </c>
      <c r="L66" s="488" t="e">
        <f t="shared" si="13"/>
        <v>#N/A</v>
      </c>
    </row>
    <row r="67" spans="1:12" ht="15" customHeight="1" x14ac:dyDescent="0.2">
      <c r="A67" s="490" t="s">
        <v>472</v>
      </c>
      <c r="B67" s="487">
        <v>71228</v>
      </c>
      <c r="C67" s="487">
        <v>8115</v>
      </c>
      <c r="D67" s="487">
        <v>2828</v>
      </c>
      <c r="E67" s="488">
        <f t="shared" si="11"/>
        <v>107.00518290392849</v>
      </c>
      <c r="F67" s="488">
        <f t="shared" si="11"/>
        <v>88.389064372072752</v>
      </c>
      <c r="G67" s="488">
        <f t="shared" si="11"/>
        <v>119.02356902356902</v>
      </c>
      <c r="H67" s="489" t="str">
        <f t="shared" si="14"/>
        <v/>
      </c>
      <c r="I67" s="488" t="str">
        <f t="shared" si="12"/>
        <v/>
      </c>
      <c r="J67" s="488" t="str">
        <f t="shared" si="12"/>
        <v/>
      </c>
      <c r="K67" s="488" t="str">
        <f t="shared" si="12"/>
        <v/>
      </c>
      <c r="L67" s="488" t="e">
        <f t="shared" si="13"/>
        <v>#N/A</v>
      </c>
    </row>
    <row r="68" spans="1:12" ht="15" customHeight="1" x14ac:dyDescent="0.2">
      <c r="A68" s="490" t="s">
        <v>473</v>
      </c>
      <c r="B68" s="487">
        <v>74534</v>
      </c>
      <c r="C68" s="487">
        <v>8253</v>
      </c>
      <c r="D68" s="487">
        <v>3214</v>
      </c>
      <c r="E68" s="488">
        <f t="shared" si="11"/>
        <v>111.97175692931719</v>
      </c>
      <c r="F68" s="488">
        <f t="shared" si="11"/>
        <v>89.892168609083981</v>
      </c>
      <c r="G68" s="488">
        <f t="shared" si="11"/>
        <v>135.26936026936028</v>
      </c>
      <c r="H68" s="489" t="str">
        <f t="shared" si="14"/>
        <v/>
      </c>
      <c r="I68" s="488" t="str">
        <f t="shared" si="12"/>
        <v/>
      </c>
      <c r="J68" s="488" t="str">
        <f t="shared" si="12"/>
        <v/>
      </c>
      <c r="K68" s="488" t="str">
        <f t="shared" si="12"/>
        <v/>
      </c>
      <c r="L68" s="488" t="e">
        <f t="shared" si="13"/>
        <v>#N/A</v>
      </c>
    </row>
    <row r="69" spans="1:12" ht="15" customHeight="1" x14ac:dyDescent="0.2">
      <c r="A69" s="490">
        <v>43344</v>
      </c>
      <c r="B69" s="487">
        <v>75542</v>
      </c>
      <c r="C69" s="487">
        <v>8080</v>
      </c>
      <c r="D69" s="487">
        <v>3318</v>
      </c>
      <c r="E69" s="488">
        <f t="shared" si="11"/>
        <v>113.48606625103284</v>
      </c>
      <c r="F69" s="488">
        <f t="shared" si="11"/>
        <v>88.007842282975716</v>
      </c>
      <c r="G69" s="488">
        <f t="shared" si="11"/>
        <v>139.64646464646464</v>
      </c>
      <c r="H69" s="489">
        <f t="shared" si="14"/>
        <v>43344</v>
      </c>
      <c r="I69" s="488">
        <f t="shared" si="12"/>
        <v>113.48606625103284</v>
      </c>
      <c r="J69" s="488">
        <f t="shared" si="12"/>
        <v>88.007842282975716</v>
      </c>
      <c r="K69" s="488">
        <f t="shared" si="12"/>
        <v>139.64646464646464</v>
      </c>
      <c r="L69" s="488" t="e">
        <f t="shared" si="13"/>
        <v>#N/A</v>
      </c>
    </row>
    <row r="70" spans="1:12" ht="15" customHeight="1" x14ac:dyDescent="0.2">
      <c r="A70" s="490" t="s">
        <v>474</v>
      </c>
      <c r="B70" s="487">
        <v>71837</v>
      </c>
      <c r="C70" s="487">
        <v>8345</v>
      </c>
      <c r="D70" s="487">
        <v>3050</v>
      </c>
      <c r="E70" s="488">
        <f t="shared" si="11"/>
        <v>107.92007811913167</v>
      </c>
      <c r="F70" s="488">
        <f t="shared" si="11"/>
        <v>90.894238100424801</v>
      </c>
      <c r="G70" s="488">
        <f t="shared" si="11"/>
        <v>128.36700336700338</v>
      </c>
      <c r="H70" s="489" t="str">
        <f t="shared" si="14"/>
        <v/>
      </c>
      <c r="I70" s="488" t="str">
        <f t="shared" si="12"/>
        <v/>
      </c>
      <c r="J70" s="488" t="str">
        <f t="shared" si="12"/>
        <v/>
      </c>
      <c r="K70" s="488" t="str">
        <f t="shared" si="12"/>
        <v/>
      </c>
      <c r="L70" s="488" t="e">
        <f t="shared" si="13"/>
        <v>#N/A</v>
      </c>
    </row>
    <row r="71" spans="1:12" ht="15" customHeight="1" x14ac:dyDescent="0.2">
      <c r="A71" s="490" t="s">
        <v>475</v>
      </c>
      <c r="B71" s="487">
        <v>72005</v>
      </c>
      <c r="C71" s="487">
        <v>8037</v>
      </c>
      <c r="D71" s="487">
        <v>3014</v>
      </c>
      <c r="E71" s="491">
        <f t="shared" ref="E71:G75" si="15">IF($A$51=37802,IF(COUNTBLANK(B$51:B$70)&gt;0,#N/A,IF(ISBLANK(B71)=FALSE,B71/B$51*100,#N/A)),IF(COUNTBLANK(B$51:B$75)&gt;0,#N/A,B71/B$51*100))</f>
        <v>108.17246300608427</v>
      </c>
      <c r="F71" s="491">
        <f t="shared" si="15"/>
        <v>87.539483716370768</v>
      </c>
      <c r="G71" s="491">
        <f t="shared" si="15"/>
        <v>126.85185185185186</v>
      </c>
      <c r="H71" s="492" t="str">
        <f>IF(A$51=37802,IF(ISERROR(L71)=TRUE,IF(ISBLANK(A71)=FALSE,IF(MONTH(A71)=MONTH(MAX(A$51:A$75)),A71,""),""),""),IF(ISERROR(L71)=TRUE,IF(MONTH(A71)=MONTH(MAX(A$51:A$75)),A71,""),""))</f>
        <v/>
      </c>
      <c r="I71" s="488" t="str">
        <f t="shared" si="12"/>
        <v/>
      </c>
      <c r="J71" s="488" t="str">
        <f t="shared" si="12"/>
        <v/>
      </c>
      <c r="K71" s="488" t="str">
        <f t="shared" si="12"/>
        <v/>
      </c>
      <c r="L71" s="488" t="e">
        <f t="shared" si="13"/>
        <v>#N/A</v>
      </c>
    </row>
    <row r="72" spans="1:12" ht="15" customHeight="1" x14ac:dyDescent="0.2">
      <c r="A72" s="490" t="s">
        <v>476</v>
      </c>
      <c r="B72" s="487">
        <v>75381</v>
      </c>
      <c r="C72" s="487">
        <v>8265</v>
      </c>
      <c r="D72" s="487">
        <v>3427</v>
      </c>
      <c r="E72" s="491">
        <f t="shared" si="15"/>
        <v>113.24419740103657</v>
      </c>
      <c r="F72" s="491">
        <f t="shared" si="15"/>
        <v>90.022873325345813</v>
      </c>
      <c r="G72" s="491">
        <f t="shared" si="15"/>
        <v>144.23400673400673</v>
      </c>
      <c r="H72" s="492" t="str">
        <f>IF(A$51=37802,IF(ISERROR(L72)=TRUE,IF(ISBLANK(A72)=FALSE,IF(MONTH(A72)=MONTH(MAX(A$51:A$75)),A72,""),""),""),IF(ISERROR(L72)=TRUE,IF(MONTH(A72)=MONTH(MAX(A$51:A$75)),A72,""),""))</f>
        <v/>
      </c>
      <c r="I72" s="488" t="str">
        <f t="shared" si="12"/>
        <v/>
      </c>
      <c r="J72" s="488" t="str">
        <f t="shared" si="12"/>
        <v/>
      </c>
      <c r="K72" s="488" t="str">
        <f t="shared" si="12"/>
        <v/>
      </c>
      <c r="L72" s="488" t="e">
        <f t="shared" si="13"/>
        <v>#N/A</v>
      </c>
    </row>
    <row r="73" spans="1:12" ht="15" customHeight="1" x14ac:dyDescent="0.2">
      <c r="A73" s="490">
        <v>43709</v>
      </c>
      <c r="B73" s="487">
        <v>76235</v>
      </c>
      <c r="C73" s="487">
        <v>8122</v>
      </c>
      <c r="D73" s="487">
        <v>3521</v>
      </c>
      <c r="E73" s="491">
        <f t="shared" si="15"/>
        <v>114.52715390971231</v>
      </c>
      <c r="F73" s="491">
        <f t="shared" si="15"/>
        <v>88.465308789892177</v>
      </c>
      <c r="G73" s="491">
        <f t="shared" si="15"/>
        <v>148.19023569023568</v>
      </c>
      <c r="H73" s="492">
        <f>IF(A$51=37802,IF(ISERROR(L73)=TRUE,IF(ISBLANK(A73)=FALSE,IF(MONTH(A73)=MONTH(MAX(A$51:A$75)),A73,""),""),""),IF(ISERROR(L73)=TRUE,IF(MONTH(A73)=MONTH(MAX(A$51:A$75)),A73,""),""))</f>
        <v>43709</v>
      </c>
      <c r="I73" s="488">
        <f t="shared" si="12"/>
        <v>114.52715390971231</v>
      </c>
      <c r="J73" s="488">
        <f t="shared" si="12"/>
        <v>88.465308789892177</v>
      </c>
      <c r="K73" s="488">
        <f t="shared" si="12"/>
        <v>148.19023569023568</v>
      </c>
      <c r="L73" s="488" t="e">
        <f t="shared" si="13"/>
        <v>#N/A</v>
      </c>
    </row>
    <row r="74" spans="1:12" ht="15" customHeight="1" x14ac:dyDescent="0.2">
      <c r="A74" s="490" t="s">
        <v>477</v>
      </c>
      <c r="B74" s="487">
        <v>72660</v>
      </c>
      <c r="C74" s="487">
        <v>8326</v>
      </c>
      <c r="D74" s="487">
        <v>3255</v>
      </c>
      <c r="E74" s="491">
        <f t="shared" si="15"/>
        <v>109.15646360700069</v>
      </c>
      <c r="F74" s="491">
        <f t="shared" si="15"/>
        <v>90.687288966343544</v>
      </c>
      <c r="G74" s="491">
        <f t="shared" si="15"/>
        <v>136.99494949494951</v>
      </c>
      <c r="H74" s="492" t="str">
        <f>IF(A$51=37802,IF(ISERROR(L74)=TRUE,IF(ISBLANK(A74)=FALSE,IF(MONTH(A74)=MONTH(MAX(A$51:A$75)),A74,""),""),""),IF(ISERROR(L74)=TRUE,IF(MONTH(A74)=MONTH(MAX(A$51:A$75)),A74,""),""))</f>
        <v/>
      </c>
      <c r="I74" s="488" t="str">
        <f t="shared" si="12"/>
        <v/>
      </c>
      <c r="J74" s="488" t="str">
        <f t="shared" si="12"/>
        <v/>
      </c>
      <c r="K74" s="488" t="str">
        <f t="shared" si="12"/>
        <v/>
      </c>
      <c r="L74" s="488" t="e">
        <f t="shared" si="13"/>
        <v>#N/A</v>
      </c>
    </row>
    <row r="75" spans="1:12" ht="15" customHeight="1" x14ac:dyDescent="0.2">
      <c r="A75" s="490" t="s">
        <v>478</v>
      </c>
      <c r="B75" s="487">
        <v>72152</v>
      </c>
      <c r="C75" s="493">
        <v>7663</v>
      </c>
      <c r="D75" s="493">
        <v>3047</v>
      </c>
      <c r="E75" s="491">
        <f t="shared" si="15"/>
        <v>108.3932997821678</v>
      </c>
      <c r="F75" s="491">
        <f t="shared" si="15"/>
        <v>83.465853392876582</v>
      </c>
      <c r="G75" s="491">
        <f t="shared" si="15"/>
        <v>128.24074074074073</v>
      </c>
      <c r="H75" s="492" t="str">
        <f>IF(A$51=37802,IF(ISERROR(L75)=TRUE,IF(ISBLANK(A75)=FALSE,IF(MONTH(A75)=MONTH(MAX(A$51:A$75)),A75,""),""),""),IF(ISERROR(L75)=TRUE,IF(MONTH(A75)=MONTH(MAX(A$51:A$75)),A75,""),""))</f>
        <v/>
      </c>
      <c r="I75" s="488" t="str">
        <f t="shared" si="12"/>
        <v/>
      </c>
      <c r="J75" s="488" t="str">
        <f t="shared" si="12"/>
        <v/>
      </c>
      <c r="K75" s="488" t="str">
        <f t="shared" si="12"/>
        <v/>
      </c>
      <c r="L75" s="488" t="e">
        <f t="shared" si="13"/>
        <v>#N/A</v>
      </c>
    </row>
    <row r="77" spans="1:12" ht="15" customHeight="1" x14ac:dyDescent="0.2">
      <c r="I77" s="488">
        <f>IF(I75&lt;&gt;"",I75,IF(I74&lt;&gt;"",I74,IF(I73&lt;&gt;"",I73,IF(I72&lt;&gt;"",I72,IF(I71&lt;&gt;"",I71,IF(I70&lt;&gt;"",I70,""))))))</f>
        <v>114.52715390971231</v>
      </c>
      <c r="J77" s="488">
        <f>IF(J75&lt;&gt;"",J75,IF(J74&lt;&gt;"",J74,IF(J73&lt;&gt;"",J73,IF(J72&lt;&gt;"",J72,IF(J71&lt;&gt;"",J71,IF(J70&lt;&gt;"",J70,""))))))</f>
        <v>88.465308789892177</v>
      </c>
      <c r="K77" s="488">
        <f>IF(K75&lt;&gt;"",K75,IF(K74&lt;&gt;"",K74,IF(K73&lt;&gt;"",K73,IF(K72&lt;&gt;"",K72,IF(K71&lt;&gt;"",K71,IF(K70&lt;&gt;"",K70,""))))))</f>
        <v>148.19023569023568</v>
      </c>
    </row>
    <row r="78" spans="1:12" ht="15" customHeight="1" x14ac:dyDescent="0.2">
      <c r="I78" s="495">
        <f>RANK(I77,$I77:$K77)</f>
        <v>2</v>
      </c>
      <c r="J78" s="495">
        <f>RANK(J77,$I77:$K77)</f>
        <v>3</v>
      </c>
      <c r="K78" s="495">
        <f>RANK(K77,$I77:$K77)</f>
        <v>1</v>
      </c>
    </row>
    <row r="79" spans="1:12" ht="15" customHeight="1" x14ac:dyDescent="0.2">
      <c r="I79" s="488" t="str">
        <f>"SvB: "&amp;IF(I77&gt;100,"+","")&amp;TEXT(I77-100,"0,0")&amp;"%"</f>
        <v>SvB: +14,5%</v>
      </c>
      <c r="J79" s="488" t="str">
        <f>"GeB - ausschließlich: "&amp;IF(J77&gt;100,"+","")&amp;TEXT(J77-100,"0,0")&amp;"%"</f>
        <v>GeB - ausschließlich: -11,5%</v>
      </c>
      <c r="K79" s="488" t="str">
        <f>"GeB - im Nebenjob: "&amp;IF(K77&gt;100,"+","")&amp;TEXT(K77-100,"0,0")&amp;"%"</f>
        <v>GeB - im Nebenjob: +48,2%</v>
      </c>
    </row>
    <row r="81" spans="9:9" ht="15" customHeight="1" x14ac:dyDescent="0.2">
      <c r="I81" s="488" t="str">
        <f>IF(ISERROR(HLOOKUP(1,I$78:K$79,2,FALSE)),"",HLOOKUP(1,I$78:K$79,2,FALSE))</f>
        <v>GeB - im Nebenjob: +48,2%</v>
      </c>
    </row>
    <row r="82" spans="9:9" ht="15" customHeight="1" x14ac:dyDescent="0.2">
      <c r="I82" s="488" t="str">
        <f>IF(ISERROR(HLOOKUP(2,I$78:K$79,2,FALSE)),"",HLOOKUP(2,I$78:K$79,2,FALSE))</f>
        <v>SvB: +14,5%</v>
      </c>
    </row>
    <row r="83" spans="9:9" ht="15" customHeight="1" x14ac:dyDescent="0.2">
      <c r="I83" s="488" t="str">
        <f>IF(ISERROR(HLOOKUP(3,I$78:K$79,2,FALSE)),"",HLOOKUP(3,I$78:K$79,2,FALSE))</f>
        <v>GeB - ausschließlich: -11,5%</v>
      </c>
    </row>
  </sheetData>
  <mergeCells count="16">
    <mergeCell ref="B4:C4"/>
    <mergeCell ref="D4:E4"/>
    <mergeCell ref="F4:G4"/>
    <mergeCell ref="H4:I4"/>
    <mergeCell ref="J4:N4"/>
    <mergeCell ref="J12:N12"/>
    <mergeCell ref="A49:A50"/>
    <mergeCell ref="B49:D49"/>
    <mergeCell ref="E49:G49"/>
    <mergeCell ref="H49:H50"/>
    <mergeCell ref="I49:K49"/>
    <mergeCell ref="A12:A13"/>
    <mergeCell ref="B12:C12"/>
    <mergeCell ref="D12:E12"/>
    <mergeCell ref="F12:G12"/>
    <mergeCell ref="H12:I12"/>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3" customWidth="1"/>
    <col min="2" max="2" width="15.125" style="523" customWidth="1"/>
    <col min="3" max="3" width="20.375" style="523" customWidth="1"/>
    <col min="4" max="5" width="10" style="523" customWidth="1"/>
    <col min="6" max="8" width="11" style="523"/>
    <col min="9" max="9" width="13.75" style="523" customWidth="1"/>
    <col min="10" max="256" width="11" style="523"/>
    <col min="257" max="257" width="2.375" style="523" customWidth="1"/>
    <col min="258" max="258" width="15.125" style="523" customWidth="1"/>
    <col min="259" max="259" width="20.375" style="523" customWidth="1"/>
    <col min="260" max="261" width="10" style="523" customWidth="1"/>
    <col min="262" max="264" width="11" style="523"/>
    <col min="265" max="265" width="13.75" style="523" customWidth="1"/>
    <col min="266" max="512" width="11" style="523"/>
    <col min="513" max="513" width="2.375" style="523" customWidth="1"/>
    <col min="514" max="514" width="15.125" style="523" customWidth="1"/>
    <col min="515" max="515" width="20.375" style="523" customWidth="1"/>
    <col min="516" max="517" width="10" style="523" customWidth="1"/>
    <col min="518" max="520" width="11" style="523"/>
    <col min="521" max="521" width="13.75" style="523" customWidth="1"/>
    <col min="522" max="768" width="11" style="523"/>
    <col min="769" max="769" width="2.375" style="523" customWidth="1"/>
    <col min="770" max="770" width="15.125" style="523" customWidth="1"/>
    <col min="771" max="771" width="20.375" style="523" customWidth="1"/>
    <col min="772" max="773" width="10" style="523" customWidth="1"/>
    <col min="774" max="776" width="11" style="523"/>
    <col min="777" max="777" width="13.75" style="523" customWidth="1"/>
    <col min="778" max="1024" width="11" style="523"/>
    <col min="1025" max="1025" width="2.375" style="523" customWidth="1"/>
    <col min="1026" max="1026" width="15.125" style="523" customWidth="1"/>
    <col min="1027" max="1027" width="20.375" style="523" customWidth="1"/>
    <col min="1028" max="1029" width="10" style="523" customWidth="1"/>
    <col min="1030" max="1032" width="11" style="523"/>
    <col min="1033" max="1033" width="13.75" style="523" customWidth="1"/>
    <col min="1034" max="1280" width="11" style="523"/>
    <col min="1281" max="1281" width="2.375" style="523" customWidth="1"/>
    <col min="1282" max="1282" width="15.125" style="523" customWidth="1"/>
    <col min="1283" max="1283" width="20.375" style="523" customWidth="1"/>
    <col min="1284" max="1285" width="10" style="523" customWidth="1"/>
    <col min="1286" max="1288" width="11" style="523"/>
    <col min="1289" max="1289" width="13.75" style="523" customWidth="1"/>
    <col min="1290" max="1536" width="11" style="523"/>
    <col min="1537" max="1537" width="2.375" style="523" customWidth="1"/>
    <col min="1538" max="1538" width="15.125" style="523" customWidth="1"/>
    <col min="1539" max="1539" width="20.375" style="523" customWidth="1"/>
    <col min="1540" max="1541" width="10" style="523" customWidth="1"/>
    <col min="1542" max="1544" width="11" style="523"/>
    <col min="1545" max="1545" width="13.75" style="523" customWidth="1"/>
    <col min="1546" max="1792" width="11" style="523"/>
    <col min="1793" max="1793" width="2.375" style="523" customWidth="1"/>
    <col min="1794" max="1794" width="15.125" style="523" customWidth="1"/>
    <col min="1795" max="1795" width="20.375" style="523" customWidth="1"/>
    <col min="1796" max="1797" width="10" style="523" customWidth="1"/>
    <col min="1798" max="1800" width="11" style="523"/>
    <col min="1801" max="1801" width="13.75" style="523" customWidth="1"/>
    <col min="1802" max="2048" width="11" style="523"/>
    <col min="2049" max="2049" width="2.375" style="523" customWidth="1"/>
    <col min="2050" max="2050" width="15.125" style="523" customWidth="1"/>
    <col min="2051" max="2051" width="20.375" style="523" customWidth="1"/>
    <col min="2052" max="2053" width="10" style="523" customWidth="1"/>
    <col min="2054" max="2056" width="11" style="523"/>
    <col min="2057" max="2057" width="13.75" style="523" customWidth="1"/>
    <col min="2058" max="2304" width="11" style="523"/>
    <col min="2305" max="2305" width="2.375" style="523" customWidth="1"/>
    <col min="2306" max="2306" width="15.125" style="523" customWidth="1"/>
    <col min="2307" max="2307" width="20.375" style="523" customWidth="1"/>
    <col min="2308" max="2309" width="10" style="523" customWidth="1"/>
    <col min="2310" max="2312" width="11" style="523"/>
    <col min="2313" max="2313" width="13.75" style="523" customWidth="1"/>
    <col min="2314" max="2560" width="11" style="523"/>
    <col min="2561" max="2561" width="2.375" style="523" customWidth="1"/>
    <col min="2562" max="2562" width="15.125" style="523" customWidth="1"/>
    <col min="2563" max="2563" width="20.375" style="523" customWidth="1"/>
    <col min="2564" max="2565" width="10" style="523" customWidth="1"/>
    <col min="2566" max="2568" width="11" style="523"/>
    <col min="2569" max="2569" width="13.75" style="523" customWidth="1"/>
    <col min="2570" max="2816" width="11" style="523"/>
    <col min="2817" max="2817" width="2.375" style="523" customWidth="1"/>
    <col min="2818" max="2818" width="15.125" style="523" customWidth="1"/>
    <col min="2819" max="2819" width="20.375" style="523" customWidth="1"/>
    <col min="2820" max="2821" width="10" style="523" customWidth="1"/>
    <col min="2822" max="2824" width="11" style="523"/>
    <col min="2825" max="2825" width="13.75" style="523" customWidth="1"/>
    <col min="2826" max="3072" width="11" style="523"/>
    <col min="3073" max="3073" width="2.375" style="523" customWidth="1"/>
    <col min="3074" max="3074" width="15.125" style="523" customWidth="1"/>
    <col min="3075" max="3075" width="20.375" style="523" customWidth="1"/>
    <col min="3076" max="3077" width="10" style="523" customWidth="1"/>
    <col min="3078" max="3080" width="11" style="523"/>
    <col min="3081" max="3081" width="13.75" style="523" customWidth="1"/>
    <col min="3082" max="3328" width="11" style="523"/>
    <col min="3329" max="3329" width="2.375" style="523" customWidth="1"/>
    <col min="3330" max="3330" width="15.125" style="523" customWidth="1"/>
    <col min="3331" max="3331" width="20.375" style="523" customWidth="1"/>
    <col min="3332" max="3333" width="10" style="523" customWidth="1"/>
    <col min="3334" max="3336" width="11" style="523"/>
    <col min="3337" max="3337" width="13.75" style="523" customWidth="1"/>
    <col min="3338" max="3584" width="11" style="523"/>
    <col min="3585" max="3585" width="2.375" style="523" customWidth="1"/>
    <col min="3586" max="3586" width="15.125" style="523" customWidth="1"/>
    <col min="3587" max="3587" width="20.375" style="523" customWidth="1"/>
    <col min="3588" max="3589" width="10" style="523" customWidth="1"/>
    <col min="3590" max="3592" width="11" style="523"/>
    <col min="3593" max="3593" width="13.75" style="523" customWidth="1"/>
    <col min="3594" max="3840" width="11" style="523"/>
    <col min="3841" max="3841" width="2.375" style="523" customWidth="1"/>
    <col min="3842" max="3842" width="15.125" style="523" customWidth="1"/>
    <col min="3843" max="3843" width="20.375" style="523" customWidth="1"/>
    <col min="3844" max="3845" width="10" style="523" customWidth="1"/>
    <col min="3846" max="3848" width="11" style="523"/>
    <col min="3849" max="3849" width="13.75" style="523" customWidth="1"/>
    <col min="3850" max="4096" width="11" style="523"/>
    <col min="4097" max="4097" width="2.375" style="523" customWidth="1"/>
    <col min="4098" max="4098" width="15.125" style="523" customWidth="1"/>
    <col min="4099" max="4099" width="20.375" style="523" customWidth="1"/>
    <col min="4100" max="4101" width="10" style="523" customWidth="1"/>
    <col min="4102" max="4104" width="11" style="523"/>
    <col min="4105" max="4105" width="13.75" style="523" customWidth="1"/>
    <col min="4106" max="4352" width="11" style="523"/>
    <col min="4353" max="4353" width="2.375" style="523" customWidth="1"/>
    <col min="4354" max="4354" width="15.125" style="523" customWidth="1"/>
    <col min="4355" max="4355" width="20.375" style="523" customWidth="1"/>
    <col min="4356" max="4357" width="10" style="523" customWidth="1"/>
    <col min="4358" max="4360" width="11" style="523"/>
    <col min="4361" max="4361" width="13.75" style="523" customWidth="1"/>
    <col min="4362" max="4608" width="11" style="523"/>
    <col min="4609" max="4609" width="2.375" style="523" customWidth="1"/>
    <col min="4610" max="4610" width="15.125" style="523" customWidth="1"/>
    <col min="4611" max="4611" width="20.375" style="523" customWidth="1"/>
    <col min="4612" max="4613" width="10" style="523" customWidth="1"/>
    <col min="4614" max="4616" width="11" style="523"/>
    <col min="4617" max="4617" width="13.75" style="523" customWidth="1"/>
    <col min="4618" max="4864" width="11" style="523"/>
    <col min="4865" max="4865" width="2.375" style="523" customWidth="1"/>
    <col min="4866" max="4866" width="15.125" style="523" customWidth="1"/>
    <col min="4867" max="4867" width="20.375" style="523" customWidth="1"/>
    <col min="4868" max="4869" width="10" style="523" customWidth="1"/>
    <col min="4870" max="4872" width="11" style="523"/>
    <col min="4873" max="4873" width="13.75" style="523" customWidth="1"/>
    <col min="4874" max="5120" width="11" style="523"/>
    <col min="5121" max="5121" width="2.375" style="523" customWidth="1"/>
    <col min="5122" max="5122" width="15.125" style="523" customWidth="1"/>
    <col min="5123" max="5123" width="20.375" style="523" customWidth="1"/>
    <col min="5124" max="5125" width="10" style="523" customWidth="1"/>
    <col min="5126" max="5128" width="11" style="523"/>
    <col min="5129" max="5129" width="13.75" style="523" customWidth="1"/>
    <col min="5130" max="5376" width="11" style="523"/>
    <col min="5377" max="5377" width="2.375" style="523" customWidth="1"/>
    <col min="5378" max="5378" width="15.125" style="523" customWidth="1"/>
    <col min="5379" max="5379" width="20.375" style="523" customWidth="1"/>
    <col min="5380" max="5381" width="10" style="523" customWidth="1"/>
    <col min="5382" max="5384" width="11" style="523"/>
    <col min="5385" max="5385" width="13.75" style="523" customWidth="1"/>
    <col min="5386" max="5632" width="11" style="523"/>
    <col min="5633" max="5633" width="2.375" style="523" customWidth="1"/>
    <col min="5634" max="5634" width="15.125" style="523" customWidth="1"/>
    <col min="5635" max="5635" width="20.375" style="523" customWidth="1"/>
    <col min="5636" max="5637" width="10" style="523" customWidth="1"/>
    <col min="5638" max="5640" width="11" style="523"/>
    <col min="5641" max="5641" width="13.75" style="523" customWidth="1"/>
    <col min="5642" max="5888" width="11" style="523"/>
    <col min="5889" max="5889" width="2.375" style="523" customWidth="1"/>
    <col min="5890" max="5890" width="15.125" style="523" customWidth="1"/>
    <col min="5891" max="5891" width="20.375" style="523" customWidth="1"/>
    <col min="5892" max="5893" width="10" style="523" customWidth="1"/>
    <col min="5894" max="5896" width="11" style="523"/>
    <col min="5897" max="5897" width="13.75" style="523" customWidth="1"/>
    <col min="5898" max="6144" width="11" style="523"/>
    <col min="6145" max="6145" width="2.375" style="523" customWidth="1"/>
    <col min="6146" max="6146" width="15.125" style="523" customWidth="1"/>
    <col min="6147" max="6147" width="20.375" style="523" customWidth="1"/>
    <col min="6148" max="6149" width="10" style="523" customWidth="1"/>
    <col min="6150" max="6152" width="11" style="523"/>
    <col min="6153" max="6153" width="13.75" style="523" customWidth="1"/>
    <col min="6154" max="6400" width="11" style="523"/>
    <col min="6401" max="6401" width="2.375" style="523" customWidth="1"/>
    <col min="6402" max="6402" width="15.125" style="523" customWidth="1"/>
    <col min="6403" max="6403" width="20.375" style="523" customWidth="1"/>
    <col min="6404" max="6405" width="10" style="523" customWidth="1"/>
    <col min="6406" max="6408" width="11" style="523"/>
    <col min="6409" max="6409" width="13.75" style="523" customWidth="1"/>
    <col min="6410" max="6656" width="11" style="523"/>
    <col min="6657" max="6657" width="2.375" style="523" customWidth="1"/>
    <col min="6658" max="6658" width="15.125" style="523" customWidth="1"/>
    <col min="6659" max="6659" width="20.375" style="523" customWidth="1"/>
    <col min="6660" max="6661" width="10" style="523" customWidth="1"/>
    <col min="6662" max="6664" width="11" style="523"/>
    <col min="6665" max="6665" width="13.75" style="523" customWidth="1"/>
    <col min="6666" max="6912" width="11" style="523"/>
    <col min="6913" max="6913" width="2.375" style="523" customWidth="1"/>
    <col min="6914" max="6914" width="15.125" style="523" customWidth="1"/>
    <col min="6915" max="6915" width="20.375" style="523" customWidth="1"/>
    <col min="6916" max="6917" width="10" style="523" customWidth="1"/>
    <col min="6918" max="6920" width="11" style="523"/>
    <col min="6921" max="6921" width="13.75" style="523" customWidth="1"/>
    <col min="6922" max="7168" width="11" style="523"/>
    <col min="7169" max="7169" width="2.375" style="523" customWidth="1"/>
    <col min="7170" max="7170" width="15.125" style="523" customWidth="1"/>
    <col min="7171" max="7171" width="20.375" style="523" customWidth="1"/>
    <col min="7172" max="7173" width="10" style="523" customWidth="1"/>
    <col min="7174" max="7176" width="11" style="523"/>
    <col min="7177" max="7177" width="13.75" style="523" customWidth="1"/>
    <col min="7178" max="7424" width="11" style="523"/>
    <col min="7425" max="7425" width="2.375" style="523" customWidth="1"/>
    <col min="7426" max="7426" width="15.125" style="523" customWidth="1"/>
    <col min="7427" max="7427" width="20.375" style="523" customWidth="1"/>
    <col min="7428" max="7429" width="10" style="523" customWidth="1"/>
    <col min="7430" max="7432" width="11" style="523"/>
    <col min="7433" max="7433" width="13.75" style="523" customWidth="1"/>
    <col min="7434" max="7680" width="11" style="523"/>
    <col min="7681" max="7681" width="2.375" style="523" customWidth="1"/>
    <col min="7682" max="7682" width="15.125" style="523" customWidth="1"/>
    <col min="7683" max="7683" width="20.375" style="523" customWidth="1"/>
    <col min="7684" max="7685" width="10" style="523" customWidth="1"/>
    <col min="7686" max="7688" width="11" style="523"/>
    <col min="7689" max="7689" width="13.75" style="523" customWidth="1"/>
    <col min="7690" max="7936" width="11" style="523"/>
    <col min="7937" max="7937" width="2.375" style="523" customWidth="1"/>
    <col min="7938" max="7938" width="15.125" style="523" customWidth="1"/>
    <col min="7939" max="7939" width="20.375" style="523" customWidth="1"/>
    <col min="7940" max="7941" width="10" style="523" customWidth="1"/>
    <col min="7942" max="7944" width="11" style="523"/>
    <col min="7945" max="7945" width="13.75" style="523" customWidth="1"/>
    <col min="7946" max="8192" width="11" style="523"/>
    <col min="8193" max="8193" width="2.375" style="523" customWidth="1"/>
    <col min="8194" max="8194" width="15.125" style="523" customWidth="1"/>
    <col min="8195" max="8195" width="20.375" style="523" customWidth="1"/>
    <col min="8196" max="8197" width="10" style="523" customWidth="1"/>
    <col min="8198" max="8200" width="11" style="523"/>
    <col min="8201" max="8201" width="13.75" style="523" customWidth="1"/>
    <col min="8202" max="8448" width="11" style="523"/>
    <col min="8449" max="8449" width="2.375" style="523" customWidth="1"/>
    <col min="8450" max="8450" width="15.125" style="523" customWidth="1"/>
    <col min="8451" max="8451" width="20.375" style="523" customWidth="1"/>
    <col min="8452" max="8453" width="10" style="523" customWidth="1"/>
    <col min="8454" max="8456" width="11" style="523"/>
    <col min="8457" max="8457" width="13.75" style="523" customWidth="1"/>
    <col min="8458" max="8704" width="11" style="523"/>
    <col min="8705" max="8705" width="2.375" style="523" customWidth="1"/>
    <col min="8706" max="8706" width="15.125" style="523" customWidth="1"/>
    <col min="8707" max="8707" width="20.375" style="523" customWidth="1"/>
    <col min="8708" max="8709" width="10" style="523" customWidth="1"/>
    <col min="8710" max="8712" width="11" style="523"/>
    <col min="8713" max="8713" width="13.75" style="523" customWidth="1"/>
    <col min="8714" max="8960" width="11" style="523"/>
    <col min="8961" max="8961" width="2.375" style="523" customWidth="1"/>
    <col min="8962" max="8962" width="15.125" style="523" customWidth="1"/>
    <col min="8963" max="8963" width="20.375" style="523" customWidth="1"/>
    <col min="8964" max="8965" width="10" style="523" customWidth="1"/>
    <col min="8966" max="8968" width="11" style="523"/>
    <col min="8969" max="8969" width="13.75" style="523" customWidth="1"/>
    <col min="8970" max="9216" width="11" style="523"/>
    <col min="9217" max="9217" width="2.375" style="523" customWidth="1"/>
    <col min="9218" max="9218" width="15.125" style="523" customWidth="1"/>
    <col min="9219" max="9219" width="20.375" style="523" customWidth="1"/>
    <col min="9220" max="9221" width="10" style="523" customWidth="1"/>
    <col min="9222" max="9224" width="11" style="523"/>
    <col min="9225" max="9225" width="13.75" style="523" customWidth="1"/>
    <col min="9226" max="9472" width="11" style="523"/>
    <col min="9473" max="9473" width="2.375" style="523" customWidth="1"/>
    <col min="9474" max="9474" width="15.125" style="523" customWidth="1"/>
    <col min="9475" max="9475" width="20.375" style="523" customWidth="1"/>
    <col min="9476" max="9477" width="10" style="523" customWidth="1"/>
    <col min="9478" max="9480" width="11" style="523"/>
    <col min="9481" max="9481" width="13.75" style="523" customWidth="1"/>
    <col min="9482" max="9728" width="11" style="523"/>
    <col min="9729" max="9729" width="2.375" style="523" customWidth="1"/>
    <col min="9730" max="9730" width="15.125" style="523" customWidth="1"/>
    <col min="9731" max="9731" width="20.375" style="523" customWidth="1"/>
    <col min="9732" max="9733" width="10" style="523" customWidth="1"/>
    <col min="9734" max="9736" width="11" style="523"/>
    <col min="9737" max="9737" width="13.75" style="523" customWidth="1"/>
    <col min="9738" max="9984" width="11" style="523"/>
    <col min="9985" max="9985" width="2.375" style="523" customWidth="1"/>
    <col min="9986" max="9986" width="15.125" style="523" customWidth="1"/>
    <col min="9987" max="9987" width="20.375" style="523" customWidth="1"/>
    <col min="9988" max="9989" width="10" style="523" customWidth="1"/>
    <col min="9990" max="9992" width="11" style="523"/>
    <col min="9993" max="9993" width="13.75" style="523" customWidth="1"/>
    <col min="9994" max="10240" width="11" style="523"/>
    <col min="10241" max="10241" width="2.375" style="523" customWidth="1"/>
    <col min="10242" max="10242" width="15.125" style="523" customWidth="1"/>
    <col min="10243" max="10243" width="20.375" style="523" customWidth="1"/>
    <col min="10244" max="10245" width="10" style="523" customWidth="1"/>
    <col min="10246" max="10248" width="11" style="523"/>
    <col min="10249" max="10249" width="13.75" style="523" customWidth="1"/>
    <col min="10250" max="10496" width="11" style="523"/>
    <col min="10497" max="10497" width="2.375" style="523" customWidth="1"/>
    <col min="10498" max="10498" width="15.125" style="523" customWidth="1"/>
    <col min="10499" max="10499" width="20.375" style="523" customWidth="1"/>
    <col min="10500" max="10501" width="10" style="523" customWidth="1"/>
    <col min="10502" max="10504" width="11" style="523"/>
    <col min="10505" max="10505" width="13.75" style="523" customWidth="1"/>
    <col min="10506" max="10752" width="11" style="523"/>
    <col min="10753" max="10753" width="2.375" style="523" customWidth="1"/>
    <col min="10754" max="10754" width="15.125" style="523" customWidth="1"/>
    <col min="10755" max="10755" width="20.375" style="523" customWidth="1"/>
    <col min="10756" max="10757" width="10" style="523" customWidth="1"/>
    <col min="10758" max="10760" width="11" style="523"/>
    <col min="10761" max="10761" width="13.75" style="523" customWidth="1"/>
    <col min="10762" max="11008" width="11" style="523"/>
    <col min="11009" max="11009" width="2.375" style="523" customWidth="1"/>
    <col min="11010" max="11010" width="15.125" style="523" customWidth="1"/>
    <col min="11011" max="11011" width="20.375" style="523" customWidth="1"/>
    <col min="11012" max="11013" width="10" style="523" customWidth="1"/>
    <col min="11014" max="11016" width="11" style="523"/>
    <col min="11017" max="11017" width="13.75" style="523" customWidth="1"/>
    <col min="11018" max="11264" width="11" style="523"/>
    <col min="11265" max="11265" width="2.375" style="523" customWidth="1"/>
    <col min="11266" max="11266" width="15.125" style="523" customWidth="1"/>
    <col min="11267" max="11267" width="20.375" style="523" customWidth="1"/>
    <col min="11268" max="11269" width="10" style="523" customWidth="1"/>
    <col min="11270" max="11272" width="11" style="523"/>
    <col min="11273" max="11273" width="13.75" style="523" customWidth="1"/>
    <col min="11274" max="11520" width="11" style="523"/>
    <col min="11521" max="11521" width="2.375" style="523" customWidth="1"/>
    <col min="11522" max="11522" width="15.125" style="523" customWidth="1"/>
    <col min="11523" max="11523" width="20.375" style="523" customWidth="1"/>
    <col min="11524" max="11525" width="10" style="523" customWidth="1"/>
    <col min="11526" max="11528" width="11" style="523"/>
    <col min="11529" max="11529" width="13.75" style="523" customWidth="1"/>
    <col min="11530" max="11776" width="11" style="523"/>
    <col min="11777" max="11777" width="2.375" style="523" customWidth="1"/>
    <col min="11778" max="11778" width="15.125" style="523" customWidth="1"/>
    <col min="11779" max="11779" width="20.375" style="523" customWidth="1"/>
    <col min="11780" max="11781" width="10" style="523" customWidth="1"/>
    <col min="11782" max="11784" width="11" style="523"/>
    <col min="11785" max="11785" width="13.75" style="523" customWidth="1"/>
    <col min="11786" max="12032" width="11" style="523"/>
    <col min="12033" max="12033" width="2.375" style="523" customWidth="1"/>
    <col min="12034" max="12034" width="15.125" style="523" customWidth="1"/>
    <col min="12035" max="12035" width="20.375" style="523" customWidth="1"/>
    <col min="12036" max="12037" width="10" style="523" customWidth="1"/>
    <col min="12038" max="12040" width="11" style="523"/>
    <col min="12041" max="12041" width="13.75" style="523" customWidth="1"/>
    <col min="12042" max="12288" width="11" style="523"/>
    <col min="12289" max="12289" width="2.375" style="523" customWidth="1"/>
    <col min="12290" max="12290" width="15.125" style="523" customWidth="1"/>
    <col min="12291" max="12291" width="20.375" style="523" customWidth="1"/>
    <col min="12292" max="12293" width="10" style="523" customWidth="1"/>
    <col min="12294" max="12296" width="11" style="523"/>
    <col min="12297" max="12297" width="13.75" style="523" customWidth="1"/>
    <col min="12298" max="12544" width="11" style="523"/>
    <col min="12545" max="12545" width="2.375" style="523" customWidth="1"/>
    <col min="12546" max="12546" width="15.125" style="523" customWidth="1"/>
    <col min="12547" max="12547" width="20.375" style="523" customWidth="1"/>
    <col min="12548" max="12549" width="10" style="523" customWidth="1"/>
    <col min="12550" max="12552" width="11" style="523"/>
    <col min="12553" max="12553" width="13.75" style="523" customWidth="1"/>
    <col min="12554" max="12800" width="11" style="523"/>
    <col min="12801" max="12801" width="2.375" style="523" customWidth="1"/>
    <col min="12802" max="12802" width="15.125" style="523" customWidth="1"/>
    <col min="12803" max="12803" width="20.375" style="523" customWidth="1"/>
    <col min="12804" max="12805" width="10" style="523" customWidth="1"/>
    <col min="12806" max="12808" width="11" style="523"/>
    <col min="12809" max="12809" width="13.75" style="523" customWidth="1"/>
    <col min="12810" max="13056" width="11" style="523"/>
    <col min="13057" max="13057" width="2.375" style="523" customWidth="1"/>
    <col min="13058" max="13058" width="15.125" style="523" customWidth="1"/>
    <col min="13059" max="13059" width="20.375" style="523" customWidth="1"/>
    <col min="13060" max="13061" width="10" style="523" customWidth="1"/>
    <col min="13062" max="13064" width="11" style="523"/>
    <col min="13065" max="13065" width="13.75" style="523" customWidth="1"/>
    <col min="13066" max="13312" width="11" style="523"/>
    <col min="13313" max="13313" width="2.375" style="523" customWidth="1"/>
    <col min="13314" max="13314" width="15.125" style="523" customWidth="1"/>
    <col min="13315" max="13315" width="20.375" style="523" customWidth="1"/>
    <col min="13316" max="13317" width="10" style="523" customWidth="1"/>
    <col min="13318" max="13320" width="11" style="523"/>
    <col min="13321" max="13321" width="13.75" style="523" customWidth="1"/>
    <col min="13322" max="13568" width="11" style="523"/>
    <col min="13569" max="13569" width="2.375" style="523" customWidth="1"/>
    <col min="13570" max="13570" width="15.125" style="523" customWidth="1"/>
    <col min="13571" max="13571" width="20.375" style="523" customWidth="1"/>
    <col min="13572" max="13573" width="10" style="523" customWidth="1"/>
    <col min="13574" max="13576" width="11" style="523"/>
    <col min="13577" max="13577" width="13.75" style="523" customWidth="1"/>
    <col min="13578" max="13824" width="11" style="523"/>
    <col min="13825" max="13825" width="2.375" style="523" customWidth="1"/>
    <col min="13826" max="13826" width="15.125" style="523" customWidth="1"/>
    <col min="13827" max="13827" width="20.375" style="523" customWidth="1"/>
    <col min="13828" max="13829" width="10" style="523" customWidth="1"/>
    <col min="13830" max="13832" width="11" style="523"/>
    <col min="13833" max="13833" width="13.75" style="523" customWidth="1"/>
    <col min="13834" max="14080" width="11" style="523"/>
    <col min="14081" max="14081" width="2.375" style="523" customWidth="1"/>
    <col min="14082" max="14082" width="15.125" style="523" customWidth="1"/>
    <col min="14083" max="14083" width="20.375" style="523" customWidth="1"/>
    <col min="14084" max="14085" width="10" style="523" customWidth="1"/>
    <col min="14086" max="14088" width="11" style="523"/>
    <col min="14089" max="14089" width="13.75" style="523" customWidth="1"/>
    <col min="14090" max="14336" width="11" style="523"/>
    <col min="14337" max="14337" width="2.375" style="523" customWidth="1"/>
    <col min="14338" max="14338" width="15.125" style="523" customWidth="1"/>
    <col min="14339" max="14339" width="20.375" style="523" customWidth="1"/>
    <col min="14340" max="14341" width="10" style="523" customWidth="1"/>
    <col min="14342" max="14344" width="11" style="523"/>
    <col min="14345" max="14345" width="13.75" style="523" customWidth="1"/>
    <col min="14346" max="14592" width="11" style="523"/>
    <col min="14593" max="14593" width="2.375" style="523" customWidth="1"/>
    <col min="14594" max="14594" width="15.125" style="523" customWidth="1"/>
    <col min="14595" max="14595" width="20.375" style="523" customWidth="1"/>
    <col min="14596" max="14597" width="10" style="523" customWidth="1"/>
    <col min="14598" max="14600" width="11" style="523"/>
    <col min="14601" max="14601" width="13.75" style="523" customWidth="1"/>
    <col min="14602" max="14848" width="11" style="523"/>
    <col min="14849" max="14849" width="2.375" style="523" customWidth="1"/>
    <col min="14850" max="14850" width="15.125" style="523" customWidth="1"/>
    <col min="14851" max="14851" width="20.375" style="523" customWidth="1"/>
    <col min="14852" max="14853" width="10" style="523" customWidth="1"/>
    <col min="14854" max="14856" width="11" style="523"/>
    <col min="14857" max="14857" width="13.75" style="523" customWidth="1"/>
    <col min="14858" max="15104" width="11" style="523"/>
    <col min="15105" max="15105" width="2.375" style="523" customWidth="1"/>
    <col min="15106" max="15106" width="15.125" style="523" customWidth="1"/>
    <col min="15107" max="15107" width="20.375" style="523" customWidth="1"/>
    <col min="15108" max="15109" width="10" style="523" customWidth="1"/>
    <col min="15110" max="15112" width="11" style="523"/>
    <col min="15113" max="15113" width="13.75" style="523" customWidth="1"/>
    <col min="15114" max="15360" width="11" style="523"/>
    <col min="15361" max="15361" width="2.375" style="523" customWidth="1"/>
    <col min="15362" max="15362" width="15.125" style="523" customWidth="1"/>
    <col min="15363" max="15363" width="20.375" style="523" customWidth="1"/>
    <col min="15364" max="15365" width="10" style="523" customWidth="1"/>
    <col min="15366" max="15368" width="11" style="523"/>
    <col min="15369" max="15369" width="13.75" style="523" customWidth="1"/>
    <col min="15370" max="15616" width="11" style="523"/>
    <col min="15617" max="15617" width="2.375" style="523" customWidth="1"/>
    <col min="15618" max="15618" width="15.125" style="523" customWidth="1"/>
    <col min="15619" max="15619" width="20.375" style="523" customWidth="1"/>
    <col min="15620" max="15621" width="10" style="523" customWidth="1"/>
    <col min="15622" max="15624" width="11" style="523"/>
    <col min="15625" max="15625" width="13.75" style="523" customWidth="1"/>
    <col min="15626" max="15872" width="11" style="523"/>
    <col min="15873" max="15873" width="2.375" style="523" customWidth="1"/>
    <col min="15874" max="15874" width="15.125" style="523" customWidth="1"/>
    <col min="15875" max="15875" width="20.375" style="523" customWidth="1"/>
    <col min="15876" max="15877" width="10" style="523" customWidth="1"/>
    <col min="15878" max="15880" width="11" style="523"/>
    <col min="15881" max="15881" width="13.75" style="523" customWidth="1"/>
    <col min="15882" max="16128" width="11" style="523"/>
    <col min="16129" max="16129" width="2.375" style="523" customWidth="1"/>
    <col min="16130" max="16130" width="15.125" style="523" customWidth="1"/>
    <col min="16131" max="16131" width="20.375" style="523" customWidth="1"/>
    <col min="16132" max="16133" width="10" style="523" customWidth="1"/>
    <col min="16134" max="16136" width="11" style="523"/>
    <col min="16137" max="16137" width="13.75" style="523" customWidth="1"/>
    <col min="16138" max="16384" width="11" style="523"/>
  </cols>
  <sheetData>
    <row r="1" spans="1:11" s="497" customFormat="1" ht="33.6" customHeight="1" x14ac:dyDescent="0.2">
      <c r="A1" s="496"/>
      <c r="B1" s="496"/>
      <c r="C1" s="496"/>
      <c r="D1" s="496"/>
      <c r="E1" s="15"/>
      <c r="F1" s="15"/>
      <c r="G1" s="15"/>
      <c r="I1" s="498"/>
    </row>
    <row r="2" spans="1:11" s="71" customFormat="1" ht="13.15" customHeight="1" x14ac:dyDescent="0.2">
      <c r="A2" s="499"/>
      <c r="C2" s="500"/>
      <c r="D2" s="500"/>
      <c r="G2" s="501" t="s">
        <v>479</v>
      </c>
      <c r="H2" s="502"/>
      <c r="I2" s="502"/>
      <c r="K2" s="498"/>
    </row>
    <row r="3" spans="1:11" s="497" customFormat="1" ht="19.5" customHeight="1" x14ac:dyDescent="0.25">
      <c r="A3" s="503" t="s">
        <v>480</v>
      </c>
      <c r="D3" s="504"/>
    </row>
    <row r="4" spans="1:11" s="71" customFormat="1" ht="19.5" customHeight="1" x14ac:dyDescent="0.2">
      <c r="A4" s="499"/>
      <c r="C4" s="500"/>
      <c r="D4" s="500"/>
      <c r="E4" s="500"/>
      <c r="G4" s="505"/>
      <c r="H4" s="502"/>
      <c r="I4" s="502"/>
    </row>
    <row r="5" spans="1:11" s="71" customFormat="1" ht="13.15" customHeight="1" x14ac:dyDescent="0.2">
      <c r="A5" s="499"/>
      <c r="C5" s="500"/>
      <c r="D5" s="500"/>
      <c r="E5" s="500"/>
      <c r="G5" s="505"/>
      <c r="H5" s="502"/>
      <c r="I5" s="502"/>
    </row>
    <row r="6" spans="1:11" s="71" customFormat="1" ht="13.15" customHeight="1" x14ac:dyDescent="0.2">
      <c r="A6" s="689" t="s">
        <v>481</v>
      </c>
      <c r="B6" s="665"/>
      <c r="C6" s="665"/>
      <c r="D6" s="665"/>
      <c r="E6" s="665"/>
      <c r="F6" s="690"/>
      <c r="G6" s="690"/>
      <c r="H6" s="502"/>
      <c r="I6" s="502"/>
    </row>
    <row r="7" spans="1:11" s="71" customFormat="1" ht="13.15" customHeight="1" x14ac:dyDescent="0.2">
      <c r="A7" s="499"/>
      <c r="C7" s="500"/>
      <c r="D7" s="500"/>
      <c r="E7" s="500"/>
      <c r="G7" s="505"/>
      <c r="H7" s="502"/>
      <c r="I7" s="502"/>
    </row>
    <row r="8" spans="1:11" s="505" customFormat="1" ht="13.15" customHeight="1" x14ac:dyDescent="0.2">
      <c r="B8" s="506" t="s">
        <v>482</v>
      </c>
      <c r="C8" s="507"/>
      <c r="D8" s="507"/>
      <c r="E8" s="508"/>
      <c r="F8" s="509"/>
      <c r="G8" s="509"/>
      <c r="H8" s="502"/>
      <c r="I8" s="502"/>
    </row>
    <row r="9" spans="1:11" s="505" customFormat="1" ht="13.15" customHeight="1" x14ac:dyDescent="0.2">
      <c r="A9" s="510"/>
      <c r="B9" s="680" t="s">
        <v>483</v>
      </c>
      <c r="C9" s="680"/>
      <c r="D9" s="681"/>
      <c r="E9" s="461"/>
      <c r="F9" s="461"/>
      <c r="H9" s="502"/>
      <c r="I9" s="502"/>
    </row>
    <row r="10" spans="1:11" s="505" customFormat="1" ht="13.15" customHeight="1" x14ac:dyDescent="0.2">
      <c r="A10" s="510"/>
      <c r="B10" s="680" t="s">
        <v>484</v>
      </c>
      <c r="C10" s="680"/>
      <c r="D10" s="681"/>
      <c r="E10" s="511"/>
      <c r="G10" s="512"/>
      <c r="H10" s="513"/>
      <c r="I10" s="513"/>
    </row>
    <row r="11" spans="1:11" s="505" customFormat="1" ht="13.15" customHeight="1" x14ac:dyDescent="0.2">
      <c r="A11" s="510"/>
      <c r="B11" s="680" t="s">
        <v>485</v>
      </c>
      <c r="C11" s="680"/>
      <c r="D11" s="681"/>
      <c r="E11" s="511"/>
      <c r="G11" s="512"/>
      <c r="H11" s="514"/>
      <c r="I11" s="514"/>
    </row>
    <row r="12" spans="1:11" s="505" customFormat="1" ht="13.15" customHeight="1" x14ac:dyDescent="0.2">
      <c r="A12" s="510"/>
      <c r="B12" s="680" t="s">
        <v>486</v>
      </c>
      <c r="C12" s="680"/>
      <c r="D12" s="681"/>
      <c r="E12" s="511"/>
      <c r="G12" s="512"/>
      <c r="H12" s="514"/>
      <c r="I12" s="514"/>
    </row>
    <row r="13" spans="1:11" s="505" customFormat="1" ht="13.15" customHeight="1" x14ac:dyDescent="0.2">
      <c r="A13" s="510"/>
      <c r="B13" s="680" t="s">
        <v>487</v>
      </c>
      <c r="C13" s="680"/>
      <c r="D13" s="681"/>
      <c r="E13" s="511"/>
      <c r="G13" s="512"/>
    </row>
    <row r="14" spans="1:11" s="505" customFormat="1" ht="13.15" customHeight="1" x14ac:dyDescent="0.2">
      <c r="A14" s="510"/>
      <c r="B14" s="680" t="s">
        <v>488</v>
      </c>
      <c r="C14" s="680"/>
      <c r="D14" s="681"/>
      <c r="E14" s="511"/>
      <c r="G14" s="512"/>
    </row>
    <row r="15" spans="1:11" s="505" customFormat="1" ht="13.15" customHeight="1" x14ac:dyDescent="0.2">
      <c r="A15" s="510"/>
      <c r="B15" s="680" t="s">
        <v>489</v>
      </c>
      <c r="C15" s="680"/>
      <c r="D15" s="681"/>
      <c r="E15" s="511"/>
      <c r="G15" s="512"/>
    </row>
    <row r="16" spans="1:11" s="505" customFormat="1" ht="13.15" customHeight="1" x14ac:dyDescent="0.2">
      <c r="A16" s="510"/>
      <c r="B16" s="680" t="s">
        <v>490</v>
      </c>
      <c r="C16" s="680"/>
      <c r="D16" s="681"/>
      <c r="E16" s="511"/>
      <c r="G16" s="512"/>
    </row>
    <row r="17" spans="1:8" s="505" customFormat="1" ht="13.15" customHeight="1" x14ac:dyDescent="0.2">
      <c r="A17" s="510"/>
      <c r="B17" s="688"/>
      <c r="C17" s="688"/>
      <c r="D17" s="515"/>
      <c r="E17" s="511"/>
      <c r="G17" s="512"/>
    </row>
    <row r="18" spans="1:8" s="505" customFormat="1" ht="13.15" customHeight="1" x14ac:dyDescent="0.2">
      <c r="B18" s="506" t="s">
        <v>491</v>
      </c>
      <c r="C18" s="516"/>
      <c r="D18" s="515"/>
      <c r="E18" s="511"/>
      <c r="G18" s="512"/>
    </row>
    <row r="19" spans="1:8" s="505" customFormat="1" ht="13.15" customHeight="1" x14ac:dyDescent="0.2">
      <c r="A19" s="510"/>
      <c r="B19" s="680" t="s">
        <v>492</v>
      </c>
      <c r="C19" s="680"/>
      <c r="D19" s="681"/>
      <c r="E19" s="511"/>
      <c r="G19" s="512"/>
    </row>
    <row r="20" spans="1:8" s="505" customFormat="1" ht="13.15" customHeight="1" x14ac:dyDescent="0.2">
      <c r="A20" s="510"/>
      <c r="B20" s="680" t="s">
        <v>493</v>
      </c>
      <c r="C20" s="680"/>
      <c r="D20" s="681"/>
      <c r="E20" s="511"/>
      <c r="G20" s="512"/>
    </row>
    <row r="21" spans="1:8" s="505" customFormat="1" ht="13.15" customHeight="1" x14ac:dyDescent="0.2">
      <c r="A21" s="510"/>
      <c r="B21" s="680" t="s">
        <v>494</v>
      </c>
      <c r="C21" s="680"/>
      <c r="D21" s="681"/>
      <c r="E21" s="511"/>
      <c r="G21" s="512"/>
    </row>
    <row r="22" spans="1:8" s="505" customFormat="1" ht="13.15" customHeight="1" x14ac:dyDescent="0.2">
      <c r="A22" s="510"/>
      <c r="B22" s="680" t="s">
        <v>495</v>
      </c>
      <c r="C22" s="680"/>
      <c r="D22" s="681"/>
      <c r="E22" s="511"/>
      <c r="G22" s="512"/>
    </row>
    <row r="23" spans="1:8" s="505" customFormat="1" ht="13.15" customHeight="1" x14ac:dyDescent="0.2">
      <c r="A23" s="510"/>
      <c r="B23" s="680" t="s">
        <v>496</v>
      </c>
      <c r="C23" s="680"/>
      <c r="D23" s="681"/>
      <c r="E23" s="511"/>
      <c r="G23" s="512"/>
    </row>
    <row r="24" spans="1:8" s="505" customFormat="1" ht="13.15" customHeight="1" x14ac:dyDescent="0.2">
      <c r="A24" s="510"/>
      <c r="B24" s="680" t="s">
        <v>497</v>
      </c>
      <c r="C24" s="680"/>
      <c r="D24" s="681"/>
      <c r="E24" s="511"/>
      <c r="G24" s="512"/>
    </row>
    <row r="25" spans="1:8" s="505" customFormat="1" ht="13.15" customHeight="1" x14ac:dyDescent="0.2">
      <c r="A25" s="510"/>
      <c r="B25" s="680" t="s">
        <v>498</v>
      </c>
      <c r="C25" s="680"/>
      <c r="D25" s="681"/>
      <c r="E25" s="511"/>
      <c r="G25" s="512"/>
    </row>
    <row r="26" spans="1:8" s="505" customFormat="1" ht="13.15" customHeight="1" x14ac:dyDescent="0.2">
      <c r="A26" s="510"/>
      <c r="B26" s="680" t="s">
        <v>499</v>
      </c>
      <c r="C26" s="680"/>
      <c r="D26" s="681"/>
      <c r="E26" s="511"/>
      <c r="G26" s="71"/>
    </row>
    <row r="27" spans="1:8" s="505" customFormat="1" ht="13.15" customHeight="1" x14ac:dyDescent="0.2">
      <c r="A27" s="510"/>
      <c r="B27" s="680" t="s">
        <v>500</v>
      </c>
      <c r="C27" s="680"/>
      <c r="D27" s="681"/>
      <c r="E27" s="511"/>
      <c r="G27" s="71"/>
    </row>
    <row r="28" spans="1:8" s="71" customFormat="1" ht="13.15" customHeight="1" x14ac:dyDescent="0.2">
      <c r="A28" s="510"/>
      <c r="B28" s="680" t="s">
        <v>501</v>
      </c>
      <c r="C28" s="680"/>
      <c r="D28" s="681"/>
      <c r="E28" s="511"/>
      <c r="F28" s="505"/>
    </row>
    <row r="29" spans="1:8" s="71" customFormat="1" ht="13.15" customHeight="1" x14ac:dyDescent="0.2">
      <c r="A29" s="510"/>
      <c r="B29" s="680" t="s">
        <v>502</v>
      </c>
      <c r="C29" s="680"/>
      <c r="D29" s="681"/>
      <c r="E29" s="511"/>
    </row>
    <row r="30" spans="1:8" s="71" customFormat="1" ht="13.15" customHeight="1" x14ac:dyDescent="0.2">
      <c r="A30" s="510"/>
      <c r="B30" s="680" t="s">
        <v>503</v>
      </c>
      <c r="C30" s="680"/>
      <c r="D30" s="681"/>
      <c r="E30" s="511"/>
    </row>
    <row r="31" spans="1:8" s="71" customFormat="1" ht="13.15" customHeight="1" x14ac:dyDescent="0.2">
      <c r="A31" s="510"/>
      <c r="B31" s="680" t="s">
        <v>504</v>
      </c>
      <c r="C31" s="680"/>
      <c r="D31" s="681"/>
      <c r="E31" s="511"/>
      <c r="H31" s="517"/>
    </row>
    <row r="32" spans="1:8" s="71" customFormat="1" ht="13.15" customHeight="1" x14ac:dyDescent="0.2">
      <c r="A32" s="510"/>
      <c r="B32" s="680" t="s">
        <v>505</v>
      </c>
      <c r="C32" s="680"/>
      <c r="D32" s="681"/>
      <c r="E32" s="511"/>
      <c r="H32" s="517"/>
    </row>
    <row r="33" spans="1:8" s="505" customFormat="1" ht="13.15" customHeight="1" x14ac:dyDescent="0.2">
      <c r="A33" s="510"/>
      <c r="B33" s="680" t="s">
        <v>506</v>
      </c>
      <c r="C33" s="680"/>
      <c r="D33" s="681"/>
      <c r="E33" s="511"/>
      <c r="F33" s="71"/>
      <c r="G33" s="71"/>
      <c r="H33" s="518"/>
    </row>
    <row r="34" spans="1:8" ht="13.15" customHeight="1" x14ac:dyDescent="0.2">
      <c r="A34" s="510"/>
      <c r="B34" s="519"/>
      <c r="C34" s="520"/>
      <c r="D34" s="521"/>
      <c r="E34" s="511"/>
      <c r="F34" s="71"/>
      <c r="G34" s="71"/>
      <c r="H34" s="522"/>
    </row>
    <row r="35" spans="1:8" ht="13.15" customHeight="1" x14ac:dyDescent="0.2">
      <c r="A35" s="682" t="s">
        <v>507</v>
      </c>
      <c r="B35" s="682"/>
      <c r="C35" s="682"/>
      <c r="D35" s="682"/>
      <c r="E35" s="682"/>
      <c r="F35" s="682"/>
      <c r="G35" s="682"/>
      <c r="H35" s="522"/>
    </row>
    <row r="36" spans="1:8" ht="13.15" customHeight="1" x14ac:dyDescent="0.2">
      <c r="A36" s="524"/>
      <c r="B36" s="525"/>
      <c r="C36" s="525"/>
      <c r="D36" s="526"/>
      <c r="E36" s="526"/>
      <c r="F36" s="526"/>
      <c r="G36" s="526"/>
      <c r="H36" s="522"/>
    </row>
    <row r="37" spans="1:8" ht="13.15" customHeight="1" x14ac:dyDescent="0.2">
      <c r="A37" s="683" t="s">
        <v>508</v>
      </c>
      <c r="B37" s="683"/>
      <c r="C37" s="683"/>
      <c r="D37" s="683"/>
      <c r="E37" s="683"/>
      <c r="F37" s="683"/>
      <c r="G37" s="683"/>
      <c r="H37" s="522"/>
    </row>
    <row r="38" spans="1:8" ht="13.15" customHeight="1" x14ac:dyDescent="0.2">
      <c r="A38" s="527"/>
      <c r="B38" s="528"/>
      <c r="C38" s="528"/>
      <c r="D38" s="515"/>
      <c r="E38" s="529"/>
      <c r="F38" s="517"/>
      <c r="G38" s="517"/>
      <c r="H38" s="522"/>
    </row>
    <row r="39" spans="1:8" ht="13.15" customHeight="1" x14ac:dyDescent="0.2">
      <c r="A39" s="684" t="s">
        <v>509</v>
      </c>
      <c r="B39" s="684"/>
      <c r="C39" s="684"/>
      <c r="D39" s="684"/>
      <c r="E39" s="684"/>
      <c r="F39" s="685"/>
      <c r="G39" s="685"/>
    </row>
    <row r="40" spans="1:8" ht="13.15" customHeight="1" x14ac:dyDescent="0.2">
      <c r="A40" s="685"/>
      <c r="B40" s="685"/>
      <c r="C40" s="685"/>
      <c r="D40" s="685"/>
      <c r="E40" s="685"/>
      <c r="F40" s="685"/>
      <c r="G40" s="685"/>
    </row>
    <row r="41" spans="1:8" ht="13.15" customHeight="1" x14ac:dyDescent="0.2">
      <c r="A41" s="530"/>
      <c r="B41" s="530"/>
      <c r="C41" s="530"/>
      <c r="D41" s="531"/>
      <c r="E41" s="531"/>
      <c r="F41" s="522"/>
      <c r="G41" s="522"/>
    </row>
    <row r="42" spans="1:8" ht="13.15" customHeight="1" x14ac:dyDescent="0.2">
      <c r="A42" s="686" t="s">
        <v>510</v>
      </c>
      <c r="B42" s="687"/>
      <c r="C42" s="687"/>
      <c r="D42" s="687"/>
      <c r="E42" s="687"/>
      <c r="F42" s="687"/>
      <c r="G42" s="687"/>
    </row>
    <row r="43" spans="1:8" ht="13.15" customHeight="1" x14ac:dyDescent="0.2">
      <c r="A43" s="683" t="s">
        <v>511</v>
      </c>
      <c r="B43" s="683"/>
      <c r="C43" s="532" t="s">
        <v>512</v>
      </c>
      <c r="D43" s="532"/>
      <c r="E43" s="532"/>
      <c r="F43" s="532"/>
      <c r="G43" s="532"/>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62" t="s">
        <v>7</v>
      </c>
      <c r="B4" s="562"/>
      <c r="C4" s="562"/>
      <c r="D4" s="562"/>
      <c r="E4" s="562"/>
      <c r="F4" s="562"/>
    </row>
    <row r="5" spans="1:6" ht="12.75" customHeight="1" x14ac:dyDescent="0.2">
      <c r="A5" s="21"/>
      <c r="B5" s="22"/>
      <c r="C5" s="21"/>
      <c r="D5" s="22"/>
      <c r="E5" s="21"/>
      <c r="F5" s="21"/>
    </row>
    <row r="6" spans="1:6" ht="12.75" customHeight="1" x14ac:dyDescent="0.2">
      <c r="A6" s="25" t="s">
        <v>8</v>
      </c>
      <c r="B6" s="26"/>
      <c r="C6" s="555" t="s">
        <v>9</v>
      </c>
      <c r="D6" s="555"/>
      <c r="E6" s="555"/>
      <c r="F6" s="555"/>
    </row>
    <row r="7" spans="1:6" ht="12.75" customHeight="1" x14ac:dyDescent="0.2">
      <c r="A7" s="25"/>
      <c r="B7" s="26"/>
      <c r="C7" s="27"/>
      <c r="D7" s="27"/>
      <c r="E7" s="27"/>
      <c r="F7" s="27"/>
    </row>
    <row r="8" spans="1:6" ht="12.75" customHeight="1" x14ac:dyDescent="0.2">
      <c r="A8" s="25" t="s">
        <v>10</v>
      </c>
      <c r="B8" s="26"/>
      <c r="C8" s="555" t="s">
        <v>11</v>
      </c>
      <c r="D8" s="555"/>
      <c r="E8" s="555"/>
      <c r="F8" s="555"/>
    </row>
    <row r="9" spans="1:6" ht="12.75" customHeight="1" x14ac:dyDescent="0.2">
      <c r="A9" s="25"/>
      <c r="B9" s="26"/>
      <c r="C9" s="27"/>
      <c r="D9" s="27"/>
      <c r="E9" s="27"/>
      <c r="F9" s="27"/>
    </row>
    <row r="10" spans="1:6" ht="12.75" customHeight="1" x14ac:dyDescent="0.2">
      <c r="A10" s="25" t="s">
        <v>12</v>
      </c>
      <c r="C10" s="563" t="s">
        <v>13</v>
      </c>
      <c r="D10" s="563"/>
      <c r="E10" s="563"/>
      <c r="F10" s="563"/>
    </row>
    <row r="11" spans="1:6" ht="12.75" customHeight="1" x14ac:dyDescent="0.2">
      <c r="A11" s="22"/>
      <c r="B11" s="21"/>
      <c r="C11" s="28"/>
      <c r="D11" s="27"/>
      <c r="E11" s="29"/>
      <c r="F11" s="27"/>
    </row>
    <row r="12" spans="1:6" ht="12.75" customHeight="1" x14ac:dyDescent="0.2">
      <c r="A12" s="25" t="s">
        <v>14</v>
      </c>
      <c r="B12" s="21"/>
      <c r="C12" s="564" t="s">
        <v>15</v>
      </c>
      <c r="D12" s="564"/>
      <c r="E12" s="564"/>
      <c r="F12" s="564"/>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54" t="s">
        <v>20</v>
      </c>
      <c r="B18" s="554"/>
      <c r="C18" s="31" t="s">
        <v>21</v>
      </c>
      <c r="D18" s="27"/>
      <c r="E18" s="27"/>
      <c r="F18" s="27"/>
    </row>
    <row r="19" spans="1:6" ht="12.75" customHeight="1" x14ac:dyDescent="0.2">
      <c r="A19" s="22"/>
      <c r="B19" s="21"/>
      <c r="C19" s="32"/>
      <c r="D19" s="27"/>
      <c r="E19" s="27"/>
      <c r="F19" s="27"/>
    </row>
    <row r="20" spans="1:6" ht="89.25" customHeight="1" x14ac:dyDescent="0.2">
      <c r="A20" s="25" t="s">
        <v>22</v>
      </c>
      <c r="B20" s="21"/>
      <c r="C20" s="555" t="s">
        <v>23</v>
      </c>
      <c r="D20" s="555"/>
      <c r="E20" s="555"/>
      <c r="F20" s="555"/>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56" t="s">
        <v>38</v>
      </c>
      <c r="D33" s="557"/>
      <c r="E33" s="557"/>
      <c r="F33" s="557"/>
    </row>
    <row r="34" spans="1:6" ht="12.75" customHeight="1" x14ac:dyDescent="0.2">
      <c r="A34" s="26"/>
      <c r="B34" s="26"/>
      <c r="C34" s="558" t="s">
        <v>39</v>
      </c>
      <c r="D34" s="559"/>
      <c r="E34" s="559"/>
      <c r="F34" s="559"/>
    </row>
    <row r="35" spans="1:6" ht="25.5" customHeight="1" x14ac:dyDescent="0.2">
      <c r="A35" s="26"/>
      <c r="B35" s="26"/>
      <c r="C35" s="560" t="s">
        <v>40</v>
      </c>
      <c r="D35" s="561"/>
      <c r="E35" s="561"/>
      <c r="F35" s="561"/>
    </row>
    <row r="36" spans="1:6" ht="12.75" x14ac:dyDescent="0.2">
      <c r="B36" s="26"/>
    </row>
    <row r="37" spans="1:6" ht="12.75" x14ac:dyDescent="0.2">
      <c r="A37" s="22" t="s">
        <v>41</v>
      </c>
      <c r="C37" s="45" t="s">
        <v>42</v>
      </c>
      <c r="D37" s="36"/>
      <c r="E37" s="36"/>
      <c r="F37" s="36"/>
    </row>
    <row r="38" spans="1:6" ht="28.5" customHeight="1" x14ac:dyDescent="0.2">
      <c r="C38" s="557" t="s">
        <v>43</v>
      </c>
      <c r="D38" s="557"/>
      <c r="E38" s="557"/>
      <c r="F38" s="557"/>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5" t="s">
        <v>89</v>
      </c>
      <c r="C41" s="565"/>
      <c r="D41" s="565"/>
      <c r="E41" s="565"/>
      <c r="F41" s="565"/>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72152</v>
      </c>
      <c r="E12" s="114">
        <v>72660</v>
      </c>
      <c r="F12" s="114">
        <v>76235</v>
      </c>
      <c r="G12" s="114">
        <v>75381</v>
      </c>
      <c r="H12" s="114">
        <v>72005</v>
      </c>
      <c r="I12" s="115">
        <v>147</v>
      </c>
      <c r="J12" s="116">
        <v>0.2041524894104576</v>
      </c>
      <c r="N12" s="117"/>
    </row>
    <row r="13" spans="1:15" s="110" customFormat="1" ht="13.5" customHeight="1" x14ac:dyDescent="0.2">
      <c r="A13" s="118" t="s">
        <v>105</v>
      </c>
      <c r="B13" s="119" t="s">
        <v>106</v>
      </c>
      <c r="C13" s="113">
        <v>48.370107550726246</v>
      </c>
      <c r="D13" s="114">
        <v>34900</v>
      </c>
      <c r="E13" s="114">
        <v>35246</v>
      </c>
      <c r="F13" s="114">
        <v>37076</v>
      </c>
      <c r="G13" s="114">
        <v>36699</v>
      </c>
      <c r="H13" s="114">
        <v>34830</v>
      </c>
      <c r="I13" s="115">
        <v>70</v>
      </c>
      <c r="J13" s="116">
        <v>0.20097616996841802</v>
      </c>
    </row>
    <row r="14" spans="1:15" s="110" customFormat="1" ht="13.5" customHeight="1" x14ac:dyDescent="0.2">
      <c r="A14" s="120"/>
      <c r="B14" s="119" t="s">
        <v>107</v>
      </c>
      <c r="C14" s="113">
        <v>51.629892449273754</v>
      </c>
      <c r="D14" s="114">
        <v>37252</v>
      </c>
      <c r="E14" s="114">
        <v>37414</v>
      </c>
      <c r="F14" s="114">
        <v>39159</v>
      </c>
      <c r="G14" s="114">
        <v>38682</v>
      </c>
      <c r="H14" s="114">
        <v>37175</v>
      </c>
      <c r="I14" s="115">
        <v>77</v>
      </c>
      <c r="J14" s="116">
        <v>0.20712844653665097</v>
      </c>
    </row>
    <row r="15" spans="1:15" s="110" customFormat="1" ht="13.5" customHeight="1" x14ac:dyDescent="0.2">
      <c r="A15" s="118" t="s">
        <v>105</v>
      </c>
      <c r="B15" s="121" t="s">
        <v>108</v>
      </c>
      <c r="C15" s="113">
        <v>8.1647078390065424</v>
      </c>
      <c r="D15" s="114">
        <v>5891</v>
      </c>
      <c r="E15" s="114">
        <v>6157</v>
      </c>
      <c r="F15" s="114">
        <v>6550</v>
      </c>
      <c r="G15" s="114">
        <v>5879</v>
      </c>
      <c r="H15" s="114">
        <v>5514</v>
      </c>
      <c r="I15" s="115">
        <v>377</v>
      </c>
      <c r="J15" s="116">
        <v>6.8371418208197312</v>
      </c>
    </row>
    <row r="16" spans="1:15" s="110" customFormat="1" ht="13.5" customHeight="1" x14ac:dyDescent="0.2">
      <c r="A16" s="118"/>
      <c r="B16" s="121" t="s">
        <v>109</v>
      </c>
      <c r="C16" s="113">
        <v>65.399434527109435</v>
      </c>
      <c r="D16" s="114">
        <v>47187</v>
      </c>
      <c r="E16" s="114">
        <v>47445</v>
      </c>
      <c r="F16" s="114">
        <v>49806</v>
      </c>
      <c r="G16" s="114">
        <v>49923</v>
      </c>
      <c r="H16" s="114">
        <v>48036</v>
      </c>
      <c r="I16" s="115">
        <v>-849</v>
      </c>
      <c r="J16" s="116">
        <v>-1.7674244316762429</v>
      </c>
    </row>
    <row r="17" spans="1:10" s="110" customFormat="1" ht="13.5" customHeight="1" x14ac:dyDescent="0.2">
      <c r="A17" s="118"/>
      <c r="B17" s="121" t="s">
        <v>110</v>
      </c>
      <c r="C17" s="113">
        <v>25.479543186606055</v>
      </c>
      <c r="D17" s="114">
        <v>18384</v>
      </c>
      <c r="E17" s="114">
        <v>18338</v>
      </c>
      <c r="F17" s="114">
        <v>19156</v>
      </c>
      <c r="G17" s="114">
        <v>18872</v>
      </c>
      <c r="H17" s="114">
        <v>17850</v>
      </c>
      <c r="I17" s="115">
        <v>534</v>
      </c>
      <c r="J17" s="116">
        <v>2.9915966386554622</v>
      </c>
    </row>
    <row r="18" spans="1:10" s="110" customFormat="1" ht="13.5" customHeight="1" x14ac:dyDescent="0.2">
      <c r="A18" s="120"/>
      <c r="B18" s="121" t="s">
        <v>111</v>
      </c>
      <c r="C18" s="113">
        <v>0.95631444727796877</v>
      </c>
      <c r="D18" s="114">
        <v>690</v>
      </c>
      <c r="E18" s="114">
        <v>720</v>
      </c>
      <c r="F18" s="114">
        <v>723</v>
      </c>
      <c r="G18" s="114">
        <v>707</v>
      </c>
      <c r="H18" s="114">
        <v>605</v>
      </c>
      <c r="I18" s="115">
        <v>85</v>
      </c>
      <c r="J18" s="116">
        <v>14.049586776859504</v>
      </c>
    </row>
    <row r="19" spans="1:10" s="110" customFormat="1" ht="13.5" customHeight="1" x14ac:dyDescent="0.2">
      <c r="A19" s="120"/>
      <c r="B19" s="121" t="s">
        <v>112</v>
      </c>
      <c r="C19" s="113">
        <v>0.27719259341390395</v>
      </c>
      <c r="D19" s="114">
        <v>200</v>
      </c>
      <c r="E19" s="114">
        <v>198</v>
      </c>
      <c r="F19" s="114">
        <v>201</v>
      </c>
      <c r="G19" s="114">
        <v>188</v>
      </c>
      <c r="H19" s="114">
        <v>159</v>
      </c>
      <c r="I19" s="115">
        <v>41</v>
      </c>
      <c r="J19" s="116">
        <v>25.786163522012579</v>
      </c>
    </row>
    <row r="20" spans="1:10" s="110" customFormat="1" ht="13.5" customHeight="1" x14ac:dyDescent="0.2">
      <c r="A20" s="118" t="s">
        <v>113</v>
      </c>
      <c r="B20" s="122" t="s">
        <v>114</v>
      </c>
      <c r="C20" s="113">
        <v>69.977270207340055</v>
      </c>
      <c r="D20" s="114">
        <v>50490</v>
      </c>
      <c r="E20" s="114">
        <v>50967</v>
      </c>
      <c r="F20" s="114">
        <v>53494</v>
      </c>
      <c r="G20" s="114">
        <v>52935</v>
      </c>
      <c r="H20" s="114">
        <v>50784</v>
      </c>
      <c r="I20" s="115">
        <v>-294</v>
      </c>
      <c r="J20" s="116">
        <v>-0.57892249527410211</v>
      </c>
    </row>
    <row r="21" spans="1:10" s="110" customFormat="1" ht="13.5" customHeight="1" x14ac:dyDescent="0.2">
      <c r="A21" s="120"/>
      <c r="B21" s="122" t="s">
        <v>115</v>
      </c>
      <c r="C21" s="113">
        <v>30.022729792659941</v>
      </c>
      <c r="D21" s="114">
        <v>21662</v>
      </c>
      <c r="E21" s="114">
        <v>21693</v>
      </c>
      <c r="F21" s="114">
        <v>22741</v>
      </c>
      <c r="G21" s="114">
        <v>22446</v>
      </c>
      <c r="H21" s="114">
        <v>21221</v>
      </c>
      <c r="I21" s="115">
        <v>441</v>
      </c>
      <c r="J21" s="116">
        <v>2.0781301540926442</v>
      </c>
    </row>
    <row r="22" spans="1:10" s="110" customFormat="1" ht="13.5" customHeight="1" x14ac:dyDescent="0.2">
      <c r="A22" s="118" t="s">
        <v>113</v>
      </c>
      <c r="B22" s="122" t="s">
        <v>116</v>
      </c>
      <c r="C22" s="113">
        <v>95.697970950216217</v>
      </c>
      <c r="D22" s="114">
        <v>69048</v>
      </c>
      <c r="E22" s="114">
        <v>69550</v>
      </c>
      <c r="F22" s="114">
        <v>72593</v>
      </c>
      <c r="G22" s="114">
        <v>71645</v>
      </c>
      <c r="H22" s="114">
        <v>69031</v>
      </c>
      <c r="I22" s="115">
        <v>17</v>
      </c>
      <c r="J22" s="116">
        <v>2.4626617027132737E-2</v>
      </c>
    </row>
    <row r="23" spans="1:10" s="110" customFormat="1" ht="13.5" customHeight="1" x14ac:dyDescent="0.2">
      <c r="A23" s="123"/>
      <c r="B23" s="124" t="s">
        <v>117</v>
      </c>
      <c r="C23" s="125">
        <v>4.2770817163765384</v>
      </c>
      <c r="D23" s="114">
        <v>3086</v>
      </c>
      <c r="E23" s="114">
        <v>3095</v>
      </c>
      <c r="F23" s="114">
        <v>3626</v>
      </c>
      <c r="G23" s="114">
        <v>3715</v>
      </c>
      <c r="H23" s="114">
        <v>2955</v>
      </c>
      <c r="I23" s="115">
        <v>131</v>
      </c>
      <c r="J23" s="116">
        <v>4.4331641285956005</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10710</v>
      </c>
      <c r="E26" s="114">
        <v>11581</v>
      </c>
      <c r="F26" s="114">
        <v>11643</v>
      </c>
      <c r="G26" s="114">
        <v>11692</v>
      </c>
      <c r="H26" s="140">
        <v>11051</v>
      </c>
      <c r="I26" s="115">
        <v>-341</v>
      </c>
      <c r="J26" s="116">
        <v>-3.0856936023889241</v>
      </c>
    </row>
    <row r="27" spans="1:10" s="110" customFormat="1" ht="13.5" customHeight="1" x14ac:dyDescent="0.2">
      <c r="A27" s="118" t="s">
        <v>105</v>
      </c>
      <c r="B27" s="119" t="s">
        <v>106</v>
      </c>
      <c r="C27" s="113">
        <v>47.376283846872084</v>
      </c>
      <c r="D27" s="115">
        <v>5074</v>
      </c>
      <c r="E27" s="114">
        <v>5379</v>
      </c>
      <c r="F27" s="114">
        <v>5445</v>
      </c>
      <c r="G27" s="114">
        <v>5433</v>
      </c>
      <c r="H27" s="140">
        <v>5221</v>
      </c>
      <c r="I27" s="115">
        <v>-147</v>
      </c>
      <c r="J27" s="116">
        <v>-2.8155525761348401</v>
      </c>
    </row>
    <row r="28" spans="1:10" s="110" customFormat="1" ht="13.5" customHeight="1" x14ac:dyDescent="0.2">
      <c r="A28" s="120"/>
      <c r="B28" s="119" t="s">
        <v>107</v>
      </c>
      <c r="C28" s="113">
        <v>52.623716153127916</v>
      </c>
      <c r="D28" s="115">
        <v>5636</v>
      </c>
      <c r="E28" s="114">
        <v>6202</v>
      </c>
      <c r="F28" s="114">
        <v>6198</v>
      </c>
      <c r="G28" s="114">
        <v>6259</v>
      </c>
      <c r="H28" s="140">
        <v>5830</v>
      </c>
      <c r="I28" s="115">
        <v>-194</v>
      </c>
      <c r="J28" s="116">
        <v>-3.327615780445969</v>
      </c>
    </row>
    <row r="29" spans="1:10" s="110" customFormat="1" ht="13.5" customHeight="1" x14ac:dyDescent="0.2">
      <c r="A29" s="118" t="s">
        <v>105</v>
      </c>
      <c r="B29" s="121" t="s">
        <v>108</v>
      </c>
      <c r="C29" s="113">
        <v>11.195144724556489</v>
      </c>
      <c r="D29" s="115">
        <v>1199</v>
      </c>
      <c r="E29" s="114">
        <v>1338</v>
      </c>
      <c r="F29" s="114">
        <v>1448</v>
      </c>
      <c r="G29" s="114">
        <v>1522</v>
      </c>
      <c r="H29" s="140">
        <v>1162</v>
      </c>
      <c r="I29" s="115">
        <v>37</v>
      </c>
      <c r="J29" s="116">
        <v>3.1841652323580036</v>
      </c>
    </row>
    <row r="30" spans="1:10" s="110" customFormat="1" ht="13.5" customHeight="1" x14ac:dyDescent="0.2">
      <c r="A30" s="118"/>
      <c r="B30" s="121" t="s">
        <v>109</v>
      </c>
      <c r="C30" s="113">
        <v>40.774976657329596</v>
      </c>
      <c r="D30" s="115">
        <v>4367</v>
      </c>
      <c r="E30" s="114">
        <v>4796</v>
      </c>
      <c r="F30" s="114">
        <v>4633</v>
      </c>
      <c r="G30" s="114">
        <v>4643</v>
      </c>
      <c r="H30" s="140">
        <v>4688</v>
      </c>
      <c r="I30" s="115">
        <v>-321</v>
      </c>
      <c r="J30" s="116">
        <v>-6.8472696245733786</v>
      </c>
    </row>
    <row r="31" spans="1:10" s="110" customFormat="1" ht="13.5" customHeight="1" x14ac:dyDescent="0.2">
      <c r="A31" s="118"/>
      <c r="B31" s="121" t="s">
        <v>110</v>
      </c>
      <c r="C31" s="113">
        <v>24.864612511671336</v>
      </c>
      <c r="D31" s="115">
        <v>2663</v>
      </c>
      <c r="E31" s="114">
        <v>2885</v>
      </c>
      <c r="F31" s="114">
        <v>2857</v>
      </c>
      <c r="G31" s="114">
        <v>2913</v>
      </c>
      <c r="H31" s="140">
        <v>2883</v>
      </c>
      <c r="I31" s="115">
        <v>-220</v>
      </c>
      <c r="J31" s="116">
        <v>-7.6309399930627819</v>
      </c>
    </row>
    <row r="32" spans="1:10" s="110" customFormat="1" ht="13.5" customHeight="1" x14ac:dyDescent="0.2">
      <c r="A32" s="120"/>
      <c r="B32" s="121" t="s">
        <v>111</v>
      </c>
      <c r="C32" s="113">
        <v>23.165266106442576</v>
      </c>
      <c r="D32" s="115">
        <v>2481</v>
      </c>
      <c r="E32" s="114">
        <v>2562</v>
      </c>
      <c r="F32" s="114">
        <v>2705</v>
      </c>
      <c r="G32" s="114">
        <v>2614</v>
      </c>
      <c r="H32" s="140">
        <v>2318</v>
      </c>
      <c r="I32" s="115">
        <v>163</v>
      </c>
      <c r="J32" s="116">
        <v>7.031924072476273</v>
      </c>
    </row>
    <row r="33" spans="1:10" s="110" customFormat="1" ht="13.5" customHeight="1" x14ac:dyDescent="0.2">
      <c r="A33" s="120"/>
      <c r="B33" s="121" t="s">
        <v>112</v>
      </c>
      <c r="C33" s="113">
        <v>3.0999066293183941</v>
      </c>
      <c r="D33" s="115">
        <v>332</v>
      </c>
      <c r="E33" s="114">
        <v>347</v>
      </c>
      <c r="F33" s="114">
        <v>363</v>
      </c>
      <c r="G33" s="114">
        <v>317</v>
      </c>
      <c r="H33" s="140">
        <v>286</v>
      </c>
      <c r="I33" s="115">
        <v>46</v>
      </c>
      <c r="J33" s="116">
        <v>16.083916083916083</v>
      </c>
    </row>
    <row r="34" spans="1:10" s="110" customFormat="1" ht="13.5" customHeight="1" x14ac:dyDescent="0.2">
      <c r="A34" s="118" t="s">
        <v>113</v>
      </c>
      <c r="B34" s="122" t="s">
        <v>116</v>
      </c>
      <c r="C34" s="113">
        <v>96.573295985060696</v>
      </c>
      <c r="D34" s="115">
        <v>10343</v>
      </c>
      <c r="E34" s="114">
        <v>11098</v>
      </c>
      <c r="F34" s="114">
        <v>11233</v>
      </c>
      <c r="G34" s="114">
        <v>11276</v>
      </c>
      <c r="H34" s="140">
        <v>10667</v>
      </c>
      <c r="I34" s="115">
        <v>-324</v>
      </c>
      <c r="J34" s="116">
        <v>-3.0374050810912161</v>
      </c>
    </row>
    <row r="35" spans="1:10" s="110" customFormat="1" ht="13.5" customHeight="1" x14ac:dyDescent="0.2">
      <c r="A35" s="118"/>
      <c r="B35" s="119" t="s">
        <v>117</v>
      </c>
      <c r="C35" s="113">
        <v>3.342670401493931</v>
      </c>
      <c r="D35" s="115">
        <v>358</v>
      </c>
      <c r="E35" s="114">
        <v>474</v>
      </c>
      <c r="F35" s="114">
        <v>403</v>
      </c>
      <c r="G35" s="114">
        <v>406</v>
      </c>
      <c r="H35" s="140">
        <v>380</v>
      </c>
      <c r="I35" s="115">
        <v>-22</v>
      </c>
      <c r="J35" s="116">
        <v>-5.7894736842105265</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7663</v>
      </c>
      <c r="E37" s="114">
        <v>8326</v>
      </c>
      <c r="F37" s="114">
        <v>8122</v>
      </c>
      <c r="G37" s="114">
        <v>8265</v>
      </c>
      <c r="H37" s="140">
        <v>8037</v>
      </c>
      <c r="I37" s="115">
        <v>-374</v>
      </c>
      <c r="J37" s="116">
        <v>-4.6534776657956947</v>
      </c>
    </row>
    <row r="38" spans="1:10" s="110" customFormat="1" ht="13.5" customHeight="1" x14ac:dyDescent="0.2">
      <c r="A38" s="118" t="s">
        <v>105</v>
      </c>
      <c r="B38" s="119" t="s">
        <v>106</v>
      </c>
      <c r="C38" s="113">
        <v>50.54156335638784</v>
      </c>
      <c r="D38" s="115">
        <v>3873</v>
      </c>
      <c r="E38" s="114">
        <v>4106</v>
      </c>
      <c r="F38" s="114">
        <v>4055</v>
      </c>
      <c r="G38" s="114">
        <v>4104</v>
      </c>
      <c r="H38" s="140">
        <v>4045</v>
      </c>
      <c r="I38" s="115">
        <v>-172</v>
      </c>
      <c r="J38" s="116">
        <v>-4.2521631644004945</v>
      </c>
    </row>
    <row r="39" spans="1:10" s="110" customFormat="1" ht="13.5" customHeight="1" x14ac:dyDescent="0.2">
      <c r="A39" s="120"/>
      <c r="B39" s="119" t="s">
        <v>107</v>
      </c>
      <c r="C39" s="113">
        <v>49.45843664361216</v>
      </c>
      <c r="D39" s="115">
        <v>3790</v>
      </c>
      <c r="E39" s="114">
        <v>4220</v>
      </c>
      <c r="F39" s="114">
        <v>4067</v>
      </c>
      <c r="G39" s="114">
        <v>4161</v>
      </c>
      <c r="H39" s="140">
        <v>3992</v>
      </c>
      <c r="I39" s="115">
        <v>-202</v>
      </c>
      <c r="J39" s="116">
        <v>-5.0601202404809618</v>
      </c>
    </row>
    <row r="40" spans="1:10" s="110" customFormat="1" ht="13.5" customHeight="1" x14ac:dyDescent="0.2">
      <c r="A40" s="118" t="s">
        <v>105</v>
      </c>
      <c r="B40" s="121" t="s">
        <v>108</v>
      </c>
      <c r="C40" s="113">
        <v>11.992692157118622</v>
      </c>
      <c r="D40" s="115">
        <v>919</v>
      </c>
      <c r="E40" s="114">
        <v>1034</v>
      </c>
      <c r="F40" s="114">
        <v>1105</v>
      </c>
      <c r="G40" s="114">
        <v>1256</v>
      </c>
      <c r="H40" s="140">
        <v>923</v>
      </c>
      <c r="I40" s="115">
        <v>-4</v>
      </c>
      <c r="J40" s="116">
        <v>-0.4333694474539545</v>
      </c>
    </row>
    <row r="41" spans="1:10" s="110" customFormat="1" ht="13.5" customHeight="1" x14ac:dyDescent="0.2">
      <c r="A41" s="118"/>
      <c r="B41" s="121" t="s">
        <v>109</v>
      </c>
      <c r="C41" s="113">
        <v>29.074774892339814</v>
      </c>
      <c r="D41" s="115">
        <v>2228</v>
      </c>
      <c r="E41" s="114">
        <v>2513</v>
      </c>
      <c r="F41" s="114">
        <v>2154</v>
      </c>
      <c r="G41" s="114">
        <v>2185</v>
      </c>
      <c r="H41" s="140">
        <v>2566</v>
      </c>
      <c r="I41" s="115">
        <v>-338</v>
      </c>
      <c r="J41" s="116">
        <v>-13.172252533125487</v>
      </c>
    </row>
    <row r="42" spans="1:10" s="110" customFormat="1" ht="13.5" customHeight="1" x14ac:dyDescent="0.2">
      <c r="A42" s="118"/>
      <c r="B42" s="121" t="s">
        <v>110</v>
      </c>
      <c r="C42" s="113">
        <v>27.156466135978075</v>
      </c>
      <c r="D42" s="115">
        <v>2081</v>
      </c>
      <c r="E42" s="114">
        <v>2267</v>
      </c>
      <c r="F42" s="114">
        <v>2213</v>
      </c>
      <c r="G42" s="114">
        <v>2266</v>
      </c>
      <c r="H42" s="140">
        <v>2275</v>
      </c>
      <c r="I42" s="115">
        <v>-194</v>
      </c>
      <c r="J42" s="116">
        <v>-8.5274725274725274</v>
      </c>
    </row>
    <row r="43" spans="1:10" s="110" customFormat="1" ht="13.5" customHeight="1" x14ac:dyDescent="0.2">
      <c r="A43" s="120"/>
      <c r="B43" s="121" t="s">
        <v>111</v>
      </c>
      <c r="C43" s="113">
        <v>31.776066814563485</v>
      </c>
      <c r="D43" s="115">
        <v>2435</v>
      </c>
      <c r="E43" s="114">
        <v>2512</v>
      </c>
      <c r="F43" s="114">
        <v>2650</v>
      </c>
      <c r="G43" s="114">
        <v>2558</v>
      </c>
      <c r="H43" s="140">
        <v>2273</v>
      </c>
      <c r="I43" s="115">
        <v>162</v>
      </c>
      <c r="J43" s="116">
        <v>7.1271447426308843</v>
      </c>
    </row>
    <row r="44" spans="1:10" s="110" customFormat="1" ht="13.5" customHeight="1" x14ac:dyDescent="0.2">
      <c r="A44" s="120"/>
      <c r="B44" s="121" t="s">
        <v>112</v>
      </c>
      <c r="C44" s="113">
        <v>4.202009656792379</v>
      </c>
      <c r="D44" s="115">
        <v>322</v>
      </c>
      <c r="E44" s="114">
        <v>335</v>
      </c>
      <c r="F44" s="114">
        <v>349</v>
      </c>
      <c r="G44" s="114">
        <v>301</v>
      </c>
      <c r="H44" s="140">
        <v>270</v>
      </c>
      <c r="I44" s="115">
        <v>52</v>
      </c>
      <c r="J44" s="116">
        <v>19.25925925925926</v>
      </c>
    </row>
    <row r="45" spans="1:10" s="110" customFormat="1" ht="13.5" customHeight="1" x14ac:dyDescent="0.2">
      <c r="A45" s="118" t="s">
        <v>113</v>
      </c>
      <c r="B45" s="122" t="s">
        <v>116</v>
      </c>
      <c r="C45" s="113">
        <v>96.489625473052328</v>
      </c>
      <c r="D45" s="115">
        <v>7394</v>
      </c>
      <c r="E45" s="114">
        <v>7942</v>
      </c>
      <c r="F45" s="114">
        <v>7828</v>
      </c>
      <c r="G45" s="114">
        <v>7963</v>
      </c>
      <c r="H45" s="140">
        <v>7734</v>
      </c>
      <c r="I45" s="115">
        <v>-340</v>
      </c>
      <c r="J45" s="116">
        <v>-4.3961727437289886</v>
      </c>
    </row>
    <row r="46" spans="1:10" s="110" customFormat="1" ht="13.5" customHeight="1" x14ac:dyDescent="0.2">
      <c r="A46" s="118"/>
      <c r="B46" s="119" t="s">
        <v>117</v>
      </c>
      <c r="C46" s="113">
        <v>3.3929270520683805</v>
      </c>
      <c r="D46" s="115">
        <v>260</v>
      </c>
      <c r="E46" s="114">
        <v>375</v>
      </c>
      <c r="F46" s="114">
        <v>287</v>
      </c>
      <c r="G46" s="114">
        <v>293</v>
      </c>
      <c r="H46" s="140">
        <v>300</v>
      </c>
      <c r="I46" s="115">
        <v>-40</v>
      </c>
      <c r="J46" s="116">
        <v>-13.333333333333334</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3047</v>
      </c>
      <c r="E48" s="114">
        <v>3255</v>
      </c>
      <c r="F48" s="114">
        <v>3521</v>
      </c>
      <c r="G48" s="114">
        <v>3427</v>
      </c>
      <c r="H48" s="140">
        <v>3014</v>
      </c>
      <c r="I48" s="115">
        <v>33</v>
      </c>
      <c r="J48" s="116">
        <v>1.0948905109489051</v>
      </c>
    </row>
    <row r="49" spans="1:12" s="110" customFormat="1" ht="13.5" customHeight="1" x14ac:dyDescent="0.2">
      <c r="A49" s="118" t="s">
        <v>105</v>
      </c>
      <c r="B49" s="119" t="s">
        <v>106</v>
      </c>
      <c r="C49" s="113">
        <v>39.41581883820151</v>
      </c>
      <c r="D49" s="115">
        <v>1201</v>
      </c>
      <c r="E49" s="114">
        <v>1273</v>
      </c>
      <c r="F49" s="114">
        <v>1390</v>
      </c>
      <c r="G49" s="114">
        <v>1329</v>
      </c>
      <c r="H49" s="140">
        <v>1176</v>
      </c>
      <c r="I49" s="115">
        <v>25</v>
      </c>
      <c r="J49" s="116">
        <v>2.1258503401360542</v>
      </c>
    </row>
    <row r="50" spans="1:12" s="110" customFormat="1" ht="13.5" customHeight="1" x14ac:dyDescent="0.2">
      <c r="A50" s="120"/>
      <c r="B50" s="119" t="s">
        <v>107</v>
      </c>
      <c r="C50" s="113">
        <v>60.58418116179849</v>
      </c>
      <c r="D50" s="115">
        <v>1846</v>
      </c>
      <c r="E50" s="114">
        <v>1982</v>
      </c>
      <c r="F50" s="114">
        <v>2131</v>
      </c>
      <c r="G50" s="114">
        <v>2098</v>
      </c>
      <c r="H50" s="140">
        <v>1838</v>
      </c>
      <c r="I50" s="115">
        <v>8</v>
      </c>
      <c r="J50" s="116">
        <v>0.43525571273122959</v>
      </c>
    </row>
    <row r="51" spans="1:12" s="110" customFormat="1" ht="13.5" customHeight="1" x14ac:dyDescent="0.2">
      <c r="A51" s="118" t="s">
        <v>105</v>
      </c>
      <c r="B51" s="121" t="s">
        <v>108</v>
      </c>
      <c r="C51" s="113">
        <v>9.1893665900886123</v>
      </c>
      <c r="D51" s="115">
        <v>280</v>
      </c>
      <c r="E51" s="114">
        <v>304</v>
      </c>
      <c r="F51" s="114">
        <v>343</v>
      </c>
      <c r="G51" s="114">
        <v>266</v>
      </c>
      <c r="H51" s="140">
        <v>239</v>
      </c>
      <c r="I51" s="115">
        <v>41</v>
      </c>
      <c r="J51" s="116">
        <v>17.15481171548117</v>
      </c>
    </row>
    <row r="52" spans="1:12" s="110" customFormat="1" ht="13.5" customHeight="1" x14ac:dyDescent="0.2">
      <c r="A52" s="118"/>
      <c r="B52" s="121" t="s">
        <v>109</v>
      </c>
      <c r="C52" s="113">
        <v>70.200196914998358</v>
      </c>
      <c r="D52" s="115">
        <v>2139</v>
      </c>
      <c r="E52" s="114">
        <v>2283</v>
      </c>
      <c r="F52" s="114">
        <v>2479</v>
      </c>
      <c r="G52" s="114">
        <v>2458</v>
      </c>
      <c r="H52" s="140">
        <v>2122</v>
      </c>
      <c r="I52" s="115">
        <v>17</v>
      </c>
      <c r="J52" s="116">
        <v>0.80113100848256358</v>
      </c>
    </row>
    <row r="53" spans="1:12" s="110" customFormat="1" ht="13.5" customHeight="1" x14ac:dyDescent="0.2">
      <c r="A53" s="118"/>
      <c r="B53" s="121" t="s">
        <v>110</v>
      </c>
      <c r="C53" s="113">
        <v>19.100754840827044</v>
      </c>
      <c r="D53" s="115">
        <v>582</v>
      </c>
      <c r="E53" s="114">
        <v>618</v>
      </c>
      <c r="F53" s="114">
        <v>644</v>
      </c>
      <c r="G53" s="114">
        <v>647</v>
      </c>
      <c r="H53" s="140">
        <v>608</v>
      </c>
      <c r="I53" s="115">
        <v>-26</v>
      </c>
      <c r="J53" s="116">
        <v>-4.2763157894736841</v>
      </c>
    </row>
    <row r="54" spans="1:12" s="110" customFormat="1" ht="13.5" customHeight="1" x14ac:dyDescent="0.2">
      <c r="A54" s="120"/>
      <c r="B54" s="121" t="s">
        <v>111</v>
      </c>
      <c r="C54" s="113">
        <v>1.5096816540859863</v>
      </c>
      <c r="D54" s="115">
        <v>46</v>
      </c>
      <c r="E54" s="114">
        <v>50</v>
      </c>
      <c r="F54" s="114">
        <v>55</v>
      </c>
      <c r="G54" s="114">
        <v>56</v>
      </c>
      <c r="H54" s="140">
        <v>45</v>
      </c>
      <c r="I54" s="115">
        <v>1</v>
      </c>
      <c r="J54" s="116">
        <v>2.2222222222222223</v>
      </c>
    </row>
    <row r="55" spans="1:12" s="110" customFormat="1" ht="13.5" customHeight="1" x14ac:dyDescent="0.2">
      <c r="A55" s="120"/>
      <c r="B55" s="121" t="s">
        <v>112</v>
      </c>
      <c r="C55" s="113">
        <v>0.32819166393173616</v>
      </c>
      <c r="D55" s="115">
        <v>10</v>
      </c>
      <c r="E55" s="114">
        <v>12</v>
      </c>
      <c r="F55" s="114">
        <v>14</v>
      </c>
      <c r="G55" s="114">
        <v>16</v>
      </c>
      <c r="H55" s="140">
        <v>16</v>
      </c>
      <c r="I55" s="115">
        <v>-6</v>
      </c>
      <c r="J55" s="116">
        <v>-37.5</v>
      </c>
    </row>
    <row r="56" spans="1:12" s="110" customFormat="1" ht="13.5" customHeight="1" x14ac:dyDescent="0.2">
      <c r="A56" s="118" t="s">
        <v>113</v>
      </c>
      <c r="B56" s="122" t="s">
        <v>116</v>
      </c>
      <c r="C56" s="113">
        <v>96.783721693468991</v>
      </c>
      <c r="D56" s="115">
        <v>2949</v>
      </c>
      <c r="E56" s="114">
        <v>3156</v>
      </c>
      <c r="F56" s="114">
        <v>3405</v>
      </c>
      <c r="G56" s="114">
        <v>3313</v>
      </c>
      <c r="H56" s="140">
        <v>2933</v>
      </c>
      <c r="I56" s="115">
        <v>16</v>
      </c>
      <c r="J56" s="116">
        <v>0.54551653596999661</v>
      </c>
    </row>
    <row r="57" spans="1:12" s="110" customFormat="1" ht="13.5" customHeight="1" x14ac:dyDescent="0.2">
      <c r="A57" s="142"/>
      <c r="B57" s="124" t="s">
        <v>117</v>
      </c>
      <c r="C57" s="125">
        <v>3.2162783065310143</v>
      </c>
      <c r="D57" s="143">
        <v>98</v>
      </c>
      <c r="E57" s="144">
        <v>99</v>
      </c>
      <c r="F57" s="144">
        <v>116</v>
      </c>
      <c r="G57" s="144">
        <v>113</v>
      </c>
      <c r="H57" s="145">
        <v>80</v>
      </c>
      <c r="I57" s="143">
        <v>18</v>
      </c>
      <c r="J57" s="146">
        <v>22.5</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3" t="s">
        <v>514</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9" t="s">
        <v>57</v>
      </c>
      <c r="B6" s="599"/>
      <c r="C6" s="167"/>
      <c r="D6" s="600" t="s">
        <v>127</v>
      </c>
      <c r="E6" s="600"/>
      <c r="F6" s="600"/>
      <c r="G6" s="600"/>
      <c r="H6" s="600"/>
      <c r="I6" s="600"/>
      <c r="J6" s="160"/>
      <c r="K6" s="161"/>
    </row>
    <row r="7" spans="1:11" s="94" customFormat="1" ht="24.95" customHeight="1" x14ac:dyDescent="0.2">
      <c r="A7" s="168"/>
      <c r="B7" s="169"/>
      <c r="C7" s="170"/>
      <c r="D7" s="601" t="s">
        <v>66</v>
      </c>
      <c r="E7" s="601"/>
      <c r="F7" s="601"/>
      <c r="G7" s="601" t="s">
        <v>128</v>
      </c>
      <c r="H7" s="601"/>
      <c r="I7" s="601"/>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5" t="s">
        <v>13</v>
      </c>
      <c r="B15" s="572"/>
      <c r="C15" s="572"/>
      <c r="D15" s="572"/>
      <c r="E15" s="572"/>
      <c r="F15" s="572"/>
      <c r="G15" s="572"/>
      <c r="H15" s="572"/>
      <c r="I15" s="596"/>
      <c r="J15" s="188"/>
      <c r="K15" s="161"/>
    </row>
    <row r="16" spans="1:11" s="192" customFormat="1" ht="24.95" customHeight="1" x14ac:dyDescent="0.2">
      <c r="A16" s="597" t="s">
        <v>104</v>
      </c>
      <c r="B16" s="598"/>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3" t="s">
        <v>139</v>
      </c>
      <c r="C20" s="593"/>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3" t="s">
        <v>143</v>
      </c>
      <c r="C22" s="593"/>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3" t="s">
        <v>155</v>
      </c>
      <c r="C28" s="593"/>
      <c r="D28" s="196"/>
      <c r="E28" s="196"/>
      <c r="F28" s="196"/>
      <c r="G28" s="196"/>
      <c r="H28" s="196"/>
      <c r="I28" s="197"/>
    </row>
    <row r="29" spans="1:9" s="198" customFormat="1" ht="24.95" customHeight="1" x14ac:dyDescent="0.2">
      <c r="A29" s="193" t="s">
        <v>156</v>
      </c>
      <c r="B29" s="593" t="s">
        <v>157</v>
      </c>
      <c r="C29" s="593"/>
      <c r="D29" s="196"/>
      <c r="E29" s="196"/>
      <c r="F29" s="196"/>
      <c r="G29" s="196"/>
      <c r="H29" s="196"/>
      <c r="I29" s="197"/>
    </row>
    <row r="30" spans="1:9" s="198" customFormat="1" ht="24.95" customHeight="1" x14ac:dyDescent="0.2">
      <c r="A30" s="201" t="s">
        <v>158</v>
      </c>
      <c r="B30" s="592" t="s">
        <v>159</v>
      </c>
      <c r="C30" s="592"/>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3" t="s">
        <v>162</v>
      </c>
      <c r="C32" s="593"/>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3" t="s">
        <v>168</v>
      </c>
      <c r="C36" s="593"/>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4" t="s">
        <v>175</v>
      </c>
      <c r="B44" s="594"/>
      <c r="C44" s="594"/>
      <c r="D44" s="594"/>
      <c r="E44" s="594"/>
      <c r="F44" s="594"/>
      <c r="G44" s="594"/>
      <c r="H44" s="594"/>
      <c r="I44" s="594"/>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D7:F7"/>
    <mergeCell ref="G7:I7"/>
    <mergeCell ref="A3:I3"/>
    <mergeCell ref="A4:I4"/>
    <mergeCell ref="A5:D5"/>
    <mergeCell ref="A6:B6"/>
    <mergeCell ref="D6:I6"/>
    <mergeCell ref="B30:C30"/>
    <mergeCell ref="B32:C32"/>
    <mergeCell ref="B36:C36"/>
    <mergeCell ref="A44:I44"/>
    <mergeCell ref="A15:I15"/>
    <mergeCell ref="A16:B16"/>
    <mergeCell ref="B20:C20"/>
    <mergeCell ref="B22:C22"/>
    <mergeCell ref="B28:C28"/>
    <mergeCell ref="B29:C29"/>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72152</v>
      </c>
      <c r="E12" s="236">
        <v>72660</v>
      </c>
      <c r="F12" s="114">
        <v>76235</v>
      </c>
      <c r="G12" s="114">
        <v>75381</v>
      </c>
      <c r="H12" s="140">
        <v>72005</v>
      </c>
      <c r="I12" s="115">
        <v>147</v>
      </c>
      <c r="J12" s="116">
        <v>0.2041524894104576</v>
      </c>
    </row>
    <row r="13" spans="1:15" s="110" customFormat="1" ht="12" customHeight="1" x14ac:dyDescent="0.2">
      <c r="A13" s="118" t="s">
        <v>105</v>
      </c>
      <c r="B13" s="119" t="s">
        <v>106</v>
      </c>
      <c r="C13" s="113">
        <v>48.370107550726246</v>
      </c>
      <c r="D13" s="115">
        <v>34900</v>
      </c>
      <c r="E13" s="114">
        <v>35246</v>
      </c>
      <c r="F13" s="114">
        <v>37076</v>
      </c>
      <c r="G13" s="114">
        <v>36699</v>
      </c>
      <c r="H13" s="140">
        <v>34830</v>
      </c>
      <c r="I13" s="115">
        <v>70</v>
      </c>
      <c r="J13" s="116">
        <v>0.20097616996841802</v>
      </c>
    </row>
    <row r="14" spans="1:15" s="110" customFormat="1" ht="12" customHeight="1" x14ac:dyDescent="0.2">
      <c r="A14" s="118"/>
      <c r="B14" s="119" t="s">
        <v>107</v>
      </c>
      <c r="C14" s="113">
        <v>51.629892449273754</v>
      </c>
      <c r="D14" s="115">
        <v>37252</v>
      </c>
      <c r="E14" s="114">
        <v>37414</v>
      </c>
      <c r="F14" s="114">
        <v>39159</v>
      </c>
      <c r="G14" s="114">
        <v>38682</v>
      </c>
      <c r="H14" s="140">
        <v>37175</v>
      </c>
      <c r="I14" s="115">
        <v>77</v>
      </c>
      <c r="J14" s="116">
        <v>0.20712844653665097</v>
      </c>
    </row>
    <row r="15" spans="1:15" s="110" customFormat="1" ht="12" customHeight="1" x14ac:dyDescent="0.2">
      <c r="A15" s="118" t="s">
        <v>105</v>
      </c>
      <c r="B15" s="121" t="s">
        <v>108</v>
      </c>
      <c r="C15" s="113">
        <v>8.1647078390065424</v>
      </c>
      <c r="D15" s="115">
        <v>5891</v>
      </c>
      <c r="E15" s="114">
        <v>6157</v>
      </c>
      <c r="F15" s="114">
        <v>6550</v>
      </c>
      <c r="G15" s="114">
        <v>5879</v>
      </c>
      <c r="H15" s="140">
        <v>5514</v>
      </c>
      <c r="I15" s="115">
        <v>377</v>
      </c>
      <c r="J15" s="116">
        <v>6.8371418208197312</v>
      </c>
    </row>
    <row r="16" spans="1:15" s="110" customFormat="1" ht="12" customHeight="1" x14ac:dyDescent="0.2">
      <c r="A16" s="118"/>
      <c r="B16" s="121" t="s">
        <v>109</v>
      </c>
      <c r="C16" s="113">
        <v>65.399434527109435</v>
      </c>
      <c r="D16" s="115">
        <v>47187</v>
      </c>
      <c r="E16" s="114">
        <v>47445</v>
      </c>
      <c r="F16" s="114">
        <v>49806</v>
      </c>
      <c r="G16" s="114">
        <v>49923</v>
      </c>
      <c r="H16" s="140">
        <v>48036</v>
      </c>
      <c r="I16" s="115">
        <v>-849</v>
      </c>
      <c r="J16" s="116">
        <v>-1.7674244316762429</v>
      </c>
    </row>
    <row r="17" spans="1:10" s="110" customFormat="1" ht="12" customHeight="1" x14ac:dyDescent="0.2">
      <c r="A17" s="118"/>
      <c r="B17" s="121" t="s">
        <v>110</v>
      </c>
      <c r="C17" s="113">
        <v>25.479543186606055</v>
      </c>
      <c r="D17" s="115">
        <v>18384</v>
      </c>
      <c r="E17" s="114">
        <v>18338</v>
      </c>
      <c r="F17" s="114">
        <v>19156</v>
      </c>
      <c r="G17" s="114">
        <v>18872</v>
      </c>
      <c r="H17" s="140">
        <v>17850</v>
      </c>
      <c r="I17" s="115">
        <v>534</v>
      </c>
      <c r="J17" s="116">
        <v>2.9915966386554622</v>
      </c>
    </row>
    <row r="18" spans="1:10" s="110" customFormat="1" ht="12" customHeight="1" x14ac:dyDescent="0.2">
      <c r="A18" s="120"/>
      <c r="B18" s="121" t="s">
        <v>111</v>
      </c>
      <c r="C18" s="113">
        <v>0.95631444727796877</v>
      </c>
      <c r="D18" s="115">
        <v>690</v>
      </c>
      <c r="E18" s="114">
        <v>720</v>
      </c>
      <c r="F18" s="114">
        <v>723</v>
      </c>
      <c r="G18" s="114">
        <v>707</v>
      </c>
      <c r="H18" s="140">
        <v>605</v>
      </c>
      <c r="I18" s="115">
        <v>85</v>
      </c>
      <c r="J18" s="116">
        <v>14.049586776859504</v>
      </c>
    </row>
    <row r="19" spans="1:10" s="110" customFormat="1" ht="12" customHeight="1" x14ac:dyDescent="0.2">
      <c r="A19" s="120"/>
      <c r="B19" s="121" t="s">
        <v>112</v>
      </c>
      <c r="C19" s="113">
        <v>0.27719259341390395</v>
      </c>
      <c r="D19" s="115">
        <v>200</v>
      </c>
      <c r="E19" s="114">
        <v>198</v>
      </c>
      <c r="F19" s="114">
        <v>201</v>
      </c>
      <c r="G19" s="114">
        <v>188</v>
      </c>
      <c r="H19" s="140">
        <v>159</v>
      </c>
      <c r="I19" s="115">
        <v>41</v>
      </c>
      <c r="J19" s="116">
        <v>25.786163522012579</v>
      </c>
    </row>
    <row r="20" spans="1:10" s="110" customFormat="1" ht="12" customHeight="1" x14ac:dyDescent="0.2">
      <c r="A20" s="118" t="s">
        <v>113</v>
      </c>
      <c r="B20" s="119" t="s">
        <v>181</v>
      </c>
      <c r="C20" s="113">
        <v>69.977270207340055</v>
      </c>
      <c r="D20" s="115">
        <v>50490</v>
      </c>
      <c r="E20" s="114">
        <v>50967</v>
      </c>
      <c r="F20" s="114">
        <v>53494</v>
      </c>
      <c r="G20" s="114">
        <v>52935</v>
      </c>
      <c r="H20" s="140">
        <v>50784</v>
      </c>
      <c r="I20" s="115">
        <v>-294</v>
      </c>
      <c r="J20" s="116">
        <v>-0.57892249527410211</v>
      </c>
    </row>
    <row r="21" spans="1:10" s="110" customFormat="1" ht="12" customHeight="1" x14ac:dyDescent="0.2">
      <c r="A21" s="118"/>
      <c r="B21" s="119" t="s">
        <v>182</v>
      </c>
      <c r="C21" s="113">
        <v>30.022729792659941</v>
      </c>
      <c r="D21" s="115">
        <v>21662</v>
      </c>
      <c r="E21" s="114">
        <v>21693</v>
      </c>
      <c r="F21" s="114">
        <v>22741</v>
      </c>
      <c r="G21" s="114">
        <v>22446</v>
      </c>
      <c r="H21" s="140">
        <v>21221</v>
      </c>
      <c r="I21" s="115">
        <v>441</v>
      </c>
      <c r="J21" s="116">
        <v>2.0781301540926442</v>
      </c>
    </row>
    <row r="22" spans="1:10" s="110" customFormat="1" ht="12" customHeight="1" x14ac:dyDescent="0.2">
      <c r="A22" s="118" t="s">
        <v>113</v>
      </c>
      <c r="B22" s="119" t="s">
        <v>116</v>
      </c>
      <c r="C22" s="113">
        <v>95.697970950216217</v>
      </c>
      <c r="D22" s="115">
        <v>69048</v>
      </c>
      <c r="E22" s="114">
        <v>69550</v>
      </c>
      <c r="F22" s="114">
        <v>72593</v>
      </c>
      <c r="G22" s="114">
        <v>71645</v>
      </c>
      <c r="H22" s="140">
        <v>69031</v>
      </c>
      <c r="I22" s="115">
        <v>17</v>
      </c>
      <c r="J22" s="116">
        <v>2.4626617027132737E-2</v>
      </c>
    </row>
    <row r="23" spans="1:10" s="110" customFormat="1" ht="12" customHeight="1" x14ac:dyDescent="0.2">
      <c r="A23" s="118"/>
      <c r="B23" s="119" t="s">
        <v>117</v>
      </c>
      <c r="C23" s="113">
        <v>4.2770817163765384</v>
      </c>
      <c r="D23" s="115">
        <v>3086</v>
      </c>
      <c r="E23" s="114">
        <v>3095</v>
      </c>
      <c r="F23" s="114">
        <v>3626</v>
      </c>
      <c r="G23" s="114">
        <v>3715</v>
      </c>
      <c r="H23" s="140">
        <v>2955</v>
      </c>
      <c r="I23" s="115">
        <v>131</v>
      </c>
      <c r="J23" s="116">
        <v>4.4331641285956005</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573407</v>
      </c>
      <c r="E25" s="236">
        <v>576245</v>
      </c>
      <c r="F25" s="236">
        <v>587325</v>
      </c>
      <c r="G25" s="236">
        <v>578848</v>
      </c>
      <c r="H25" s="241">
        <v>569475</v>
      </c>
      <c r="I25" s="235">
        <v>3932</v>
      </c>
      <c r="J25" s="116">
        <v>0.69046051187497259</v>
      </c>
    </row>
    <row r="26" spans="1:10" s="110" customFormat="1" ht="12" customHeight="1" x14ac:dyDescent="0.2">
      <c r="A26" s="118" t="s">
        <v>105</v>
      </c>
      <c r="B26" s="119" t="s">
        <v>106</v>
      </c>
      <c r="C26" s="113">
        <v>49.49294305789779</v>
      </c>
      <c r="D26" s="115">
        <v>283796</v>
      </c>
      <c r="E26" s="114">
        <v>285126</v>
      </c>
      <c r="F26" s="114">
        <v>291374</v>
      </c>
      <c r="G26" s="114">
        <v>286487</v>
      </c>
      <c r="H26" s="140">
        <v>281173</v>
      </c>
      <c r="I26" s="115">
        <v>2623</v>
      </c>
      <c r="J26" s="116">
        <v>0.93287762338489111</v>
      </c>
    </row>
    <row r="27" spans="1:10" s="110" customFormat="1" ht="12" customHeight="1" x14ac:dyDescent="0.2">
      <c r="A27" s="118"/>
      <c r="B27" s="119" t="s">
        <v>107</v>
      </c>
      <c r="C27" s="113">
        <v>50.50705694210221</v>
      </c>
      <c r="D27" s="115">
        <v>289611</v>
      </c>
      <c r="E27" s="114">
        <v>291119</v>
      </c>
      <c r="F27" s="114">
        <v>295951</v>
      </c>
      <c r="G27" s="114">
        <v>292361</v>
      </c>
      <c r="H27" s="140">
        <v>288302</v>
      </c>
      <c r="I27" s="115">
        <v>1309</v>
      </c>
      <c r="J27" s="116">
        <v>0.4540377798280969</v>
      </c>
    </row>
    <row r="28" spans="1:10" s="110" customFormat="1" ht="12" customHeight="1" x14ac:dyDescent="0.2">
      <c r="A28" s="118" t="s">
        <v>105</v>
      </c>
      <c r="B28" s="121" t="s">
        <v>108</v>
      </c>
      <c r="C28" s="113">
        <v>8.2813777997129439</v>
      </c>
      <c r="D28" s="115">
        <v>47486</v>
      </c>
      <c r="E28" s="114">
        <v>49040</v>
      </c>
      <c r="F28" s="114">
        <v>50893</v>
      </c>
      <c r="G28" s="114">
        <v>44724</v>
      </c>
      <c r="H28" s="140">
        <v>44520</v>
      </c>
      <c r="I28" s="115">
        <v>2966</v>
      </c>
      <c r="J28" s="116">
        <v>6.662174303683738</v>
      </c>
    </row>
    <row r="29" spans="1:10" s="110" customFormat="1" ht="12" customHeight="1" x14ac:dyDescent="0.2">
      <c r="A29" s="118"/>
      <c r="B29" s="121" t="s">
        <v>109</v>
      </c>
      <c r="C29" s="113">
        <v>66.291482315353662</v>
      </c>
      <c r="D29" s="115">
        <v>380120</v>
      </c>
      <c r="E29" s="114">
        <v>381466</v>
      </c>
      <c r="F29" s="114">
        <v>389303</v>
      </c>
      <c r="G29" s="114">
        <v>389146</v>
      </c>
      <c r="H29" s="140">
        <v>384210</v>
      </c>
      <c r="I29" s="115">
        <v>-4090</v>
      </c>
      <c r="J29" s="116">
        <v>-1.0645220061945291</v>
      </c>
    </row>
    <row r="30" spans="1:10" s="110" customFormat="1" ht="12" customHeight="1" x14ac:dyDescent="0.2">
      <c r="A30" s="118"/>
      <c r="B30" s="121" t="s">
        <v>110</v>
      </c>
      <c r="C30" s="113">
        <v>24.468309595104351</v>
      </c>
      <c r="D30" s="115">
        <v>140303</v>
      </c>
      <c r="E30" s="114">
        <v>140058</v>
      </c>
      <c r="F30" s="114">
        <v>141545</v>
      </c>
      <c r="G30" s="114">
        <v>139669</v>
      </c>
      <c r="H30" s="140">
        <v>135755</v>
      </c>
      <c r="I30" s="115">
        <v>4548</v>
      </c>
      <c r="J30" s="116">
        <v>3.3501528488821775</v>
      </c>
    </row>
    <row r="31" spans="1:10" s="110" customFormat="1" ht="12" customHeight="1" x14ac:dyDescent="0.2">
      <c r="A31" s="120"/>
      <c r="B31" s="121" t="s">
        <v>111</v>
      </c>
      <c r="C31" s="113">
        <v>0.95883028982903939</v>
      </c>
      <c r="D31" s="115">
        <v>5498</v>
      </c>
      <c r="E31" s="114">
        <v>5681</v>
      </c>
      <c r="F31" s="114">
        <v>5584</v>
      </c>
      <c r="G31" s="114">
        <v>5309</v>
      </c>
      <c r="H31" s="140">
        <v>4990</v>
      </c>
      <c r="I31" s="115">
        <v>508</v>
      </c>
      <c r="J31" s="116">
        <v>10.180360721442886</v>
      </c>
    </row>
    <row r="32" spans="1:10" s="110" customFormat="1" ht="12" customHeight="1" x14ac:dyDescent="0.2">
      <c r="A32" s="120"/>
      <c r="B32" s="121" t="s">
        <v>112</v>
      </c>
      <c r="C32" s="113">
        <v>0.28862570565061119</v>
      </c>
      <c r="D32" s="115">
        <v>1655</v>
      </c>
      <c r="E32" s="114">
        <v>1669</v>
      </c>
      <c r="F32" s="114">
        <v>1710</v>
      </c>
      <c r="G32" s="114">
        <v>1455</v>
      </c>
      <c r="H32" s="140">
        <v>1360</v>
      </c>
      <c r="I32" s="115">
        <v>295</v>
      </c>
      <c r="J32" s="116">
        <v>21.691176470588236</v>
      </c>
    </row>
    <row r="33" spans="1:10" s="110" customFormat="1" ht="12" customHeight="1" x14ac:dyDescent="0.2">
      <c r="A33" s="118" t="s">
        <v>113</v>
      </c>
      <c r="B33" s="119" t="s">
        <v>181</v>
      </c>
      <c r="C33" s="113">
        <v>69.677558871796123</v>
      </c>
      <c r="D33" s="115">
        <v>399536</v>
      </c>
      <c r="E33" s="114">
        <v>401801</v>
      </c>
      <c r="F33" s="114">
        <v>410467</v>
      </c>
      <c r="G33" s="114">
        <v>404512</v>
      </c>
      <c r="H33" s="140">
        <v>399590</v>
      </c>
      <c r="I33" s="115">
        <v>-54</v>
      </c>
      <c r="J33" s="116">
        <v>-1.351385169799044E-2</v>
      </c>
    </row>
    <row r="34" spans="1:10" s="110" customFormat="1" ht="12" customHeight="1" x14ac:dyDescent="0.2">
      <c r="A34" s="118"/>
      <c r="B34" s="119" t="s">
        <v>182</v>
      </c>
      <c r="C34" s="113">
        <v>30.322441128203877</v>
      </c>
      <c r="D34" s="115">
        <v>173871</v>
      </c>
      <c r="E34" s="114">
        <v>174444</v>
      </c>
      <c r="F34" s="114">
        <v>176858</v>
      </c>
      <c r="G34" s="114">
        <v>174336</v>
      </c>
      <c r="H34" s="140">
        <v>169885</v>
      </c>
      <c r="I34" s="115">
        <v>3986</v>
      </c>
      <c r="J34" s="116">
        <v>2.3462930806133562</v>
      </c>
    </row>
    <row r="35" spans="1:10" s="110" customFormat="1" ht="12" customHeight="1" x14ac:dyDescent="0.2">
      <c r="A35" s="118" t="s">
        <v>113</v>
      </c>
      <c r="B35" s="119" t="s">
        <v>116</v>
      </c>
      <c r="C35" s="113">
        <v>95.654569965138194</v>
      </c>
      <c r="D35" s="115">
        <v>548490</v>
      </c>
      <c r="E35" s="114">
        <v>551563</v>
      </c>
      <c r="F35" s="114">
        <v>561427</v>
      </c>
      <c r="G35" s="114">
        <v>552860</v>
      </c>
      <c r="H35" s="140">
        <v>545871</v>
      </c>
      <c r="I35" s="115">
        <v>2619</v>
      </c>
      <c r="J35" s="116">
        <v>0.47978368515638309</v>
      </c>
    </row>
    <row r="36" spans="1:10" s="110" customFormat="1" ht="12" customHeight="1" x14ac:dyDescent="0.2">
      <c r="A36" s="118"/>
      <c r="B36" s="119" t="s">
        <v>117</v>
      </c>
      <c r="C36" s="113">
        <v>4.3189218129531035</v>
      </c>
      <c r="D36" s="115">
        <v>24765</v>
      </c>
      <c r="E36" s="114">
        <v>24534</v>
      </c>
      <c r="F36" s="114">
        <v>25750</v>
      </c>
      <c r="G36" s="114">
        <v>25838</v>
      </c>
      <c r="H36" s="140">
        <v>23467</v>
      </c>
      <c r="I36" s="115">
        <v>1298</v>
      </c>
      <c r="J36" s="116">
        <v>5.5311714322239744</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6205288</v>
      </c>
      <c r="E38" s="236">
        <v>6228885</v>
      </c>
      <c r="F38" s="236">
        <v>6266099</v>
      </c>
      <c r="G38" s="236">
        <v>6182255</v>
      </c>
      <c r="H38" s="241">
        <v>6146594</v>
      </c>
      <c r="I38" s="235">
        <v>58694</v>
      </c>
      <c r="J38" s="116">
        <v>0.95490282911153723</v>
      </c>
    </row>
    <row r="39" spans="1:10" s="110" customFormat="1" ht="12" customHeight="1" x14ac:dyDescent="0.2">
      <c r="A39" s="118" t="s">
        <v>105</v>
      </c>
      <c r="B39" s="119" t="s">
        <v>106</v>
      </c>
      <c r="C39" s="113">
        <v>51.086750526325289</v>
      </c>
      <c r="D39" s="115">
        <v>3170080</v>
      </c>
      <c r="E39" s="114">
        <v>3179150</v>
      </c>
      <c r="F39" s="114">
        <v>3209502</v>
      </c>
      <c r="G39" s="114">
        <v>3160989</v>
      </c>
      <c r="H39" s="140">
        <v>3133242</v>
      </c>
      <c r="I39" s="115">
        <v>36838</v>
      </c>
      <c r="J39" s="116">
        <v>1.1757151219088726</v>
      </c>
    </row>
    <row r="40" spans="1:10" s="110" customFormat="1" ht="12" customHeight="1" x14ac:dyDescent="0.2">
      <c r="A40" s="118"/>
      <c r="B40" s="119" t="s">
        <v>107</v>
      </c>
      <c r="C40" s="113">
        <v>48.913249473674711</v>
      </c>
      <c r="D40" s="115">
        <v>3035208</v>
      </c>
      <c r="E40" s="114">
        <v>3049735</v>
      </c>
      <c r="F40" s="114">
        <v>3056597</v>
      </c>
      <c r="G40" s="114">
        <v>3021266</v>
      </c>
      <c r="H40" s="140">
        <v>3013352</v>
      </c>
      <c r="I40" s="115">
        <v>21856</v>
      </c>
      <c r="J40" s="116">
        <v>0.72530524147195552</v>
      </c>
    </row>
    <row r="41" spans="1:10" s="110" customFormat="1" ht="12" customHeight="1" x14ac:dyDescent="0.2">
      <c r="A41" s="118" t="s">
        <v>105</v>
      </c>
      <c r="B41" s="121" t="s">
        <v>108</v>
      </c>
      <c r="C41" s="113">
        <v>8.1121134103687051</v>
      </c>
      <c r="D41" s="115">
        <v>503380</v>
      </c>
      <c r="E41" s="114">
        <v>517562</v>
      </c>
      <c r="F41" s="114">
        <v>523920</v>
      </c>
      <c r="G41" s="114">
        <v>471499</v>
      </c>
      <c r="H41" s="140">
        <v>478492</v>
      </c>
      <c r="I41" s="115">
        <v>24888</v>
      </c>
      <c r="J41" s="116">
        <v>5.2013408792623492</v>
      </c>
    </row>
    <row r="42" spans="1:10" s="110" customFormat="1" ht="12" customHeight="1" x14ac:dyDescent="0.2">
      <c r="A42" s="118"/>
      <c r="B42" s="121" t="s">
        <v>109</v>
      </c>
      <c r="C42" s="113">
        <v>68.592078240365311</v>
      </c>
      <c r="D42" s="115">
        <v>4256336</v>
      </c>
      <c r="E42" s="114">
        <v>4269069</v>
      </c>
      <c r="F42" s="114">
        <v>4304095</v>
      </c>
      <c r="G42" s="114">
        <v>4293945</v>
      </c>
      <c r="H42" s="140">
        <v>4278085</v>
      </c>
      <c r="I42" s="115">
        <v>-21749</v>
      </c>
      <c r="J42" s="116">
        <v>-0.50838167077091734</v>
      </c>
    </row>
    <row r="43" spans="1:10" s="110" customFormat="1" ht="12" customHeight="1" x14ac:dyDescent="0.2">
      <c r="A43" s="118"/>
      <c r="B43" s="121" t="s">
        <v>110</v>
      </c>
      <c r="C43" s="113">
        <v>22.258273910896641</v>
      </c>
      <c r="D43" s="115">
        <v>1381190</v>
      </c>
      <c r="E43" s="114">
        <v>1376950</v>
      </c>
      <c r="F43" s="114">
        <v>1374667</v>
      </c>
      <c r="G43" s="114">
        <v>1356158</v>
      </c>
      <c r="H43" s="140">
        <v>1332189</v>
      </c>
      <c r="I43" s="115">
        <v>49001</v>
      </c>
      <c r="J43" s="116">
        <v>3.6782318424788074</v>
      </c>
    </row>
    <row r="44" spans="1:10" s="110" customFormat="1" ht="12" customHeight="1" x14ac:dyDescent="0.2">
      <c r="A44" s="120"/>
      <c r="B44" s="121" t="s">
        <v>111</v>
      </c>
      <c r="C44" s="113">
        <v>1.0375344383693392</v>
      </c>
      <c r="D44" s="115">
        <v>64382</v>
      </c>
      <c r="E44" s="114">
        <v>65303</v>
      </c>
      <c r="F44" s="114">
        <v>63416</v>
      </c>
      <c r="G44" s="114">
        <v>60650</v>
      </c>
      <c r="H44" s="140">
        <v>57826</v>
      </c>
      <c r="I44" s="115">
        <v>6556</v>
      </c>
      <c r="J44" s="116">
        <v>11.337460657835576</v>
      </c>
    </row>
    <row r="45" spans="1:10" s="110" customFormat="1" ht="12" customHeight="1" x14ac:dyDescent="0.2">
      <c r="A45" s="120"/>
      <c r="B45" s="121" t="s">
        <v>112</v>
      </c>
      <c r="C45" s="113">
        <v>0.31611747915648719</v>
      </c>
      <c r="D45" s="115">
        <v>19616</v>
      </c>
      <c r="E45" s="114">
        <v>19529</v>
      </c>
      <c r="F45" s="114">
        <v>19574</v>
      </c>
      <c r="G45" s="114">
        <v>17018</v>
      </c>
      <c r="H45" s="140">
        <v>16038</v>
      </c>
      <c r="I45" s="115">
        <v>3578</v>
      </c>
      <c r="J45" s="116">
        <v>22.309514902107495</v>
      </c>
    </row>
    <row r="46" spans="1:10" s="110" customFormat="1" ht="12" customHeight="1" x14ac:dyDescent="0.2">
      <c r="A46" s="118" t="s">
        <v>113</v>
      </c>
      <c r="B46" s="119" t="s">
        <v>181</v>
      </c>
      <c r="C46" s="113">
        <v>68.504749497525339</v>
      </c>
      <c r="D46" s="115">
        <v>4250917</v>
      </c>
      <c r="E46" s="114">
        <v>4270897</v>
      </c>
      <c r="F46" s="114">
        <v>4313879</v>
      </c>
      <c r="G46" s="114">
        <v>4260713</v>
      </c>
      <c r="H46" s="140">
        <v>4251738</v>
      </c>
      <c r="I46" s="115">
        <v>-821</v>
      </c>
      <c r="J46" s="116">
        <v>-1.930975050673395E-2</v>
      </c>
    </row>
    <row r="47" spans="1:10" s="110" customFormat="1" ht="12" customHeight="1" x14ac:dyDescent="0.2">
      <c r="A47" s="118"/>
      <c r="B47" s="119" t="s">
        <v>182</v>
      </c>
      <c r="C47" s="113">
        <v>31.495250502474665</v>
      </c>
      <c r="D47" s="115">
        <v>1954371</v>
      </c>
      <c r="E47" s="114">
        <v>1957988</v>
      </c>
      <c r="F47" s="114">
        <v>1952220</v>
      </c>
      <c r="G47" s="114">
        <v>1921542</v>
      </c>
      <c r="H47" s="140">
        <v>1894856</v>
      </c>
      <c r="I47" s="115">
        <v>59515</v>
      </c>
      <c r="J47" s="116">
        <v>3.1408719184993479</v>
      </c>
    </row>
    <row r="48" spans="1:10" s="110" customFormat="1" ht="12" customHeight="1" x14ac:dyDescent="0.2">
      <c r="A48" s="118" t="s">
        <v>113</v>
      </c>
      <c r="B48" s="119" t="s">
        <v>116</v>
      </c>
      <c r="C48" s="113">
        <v>91.824489048695241</v>
      </c>
      <c r="D48" s="115">
        <v>5697974</v>
      </c>
      <c r="E48" s="114">
        <v>5728083</v>
      </c>
      <c r="F48" s="114">
        <v>5767106</v>
      </c>
      <c r="G48" s="114">
        <v>5694299</v>
      </c>
      <c r="H48" s="140">
        <v>5677585</v>
      </c>
      <c r="I48" s="115">
        <v>20389</v>
      </c>
      <c r="J48" s="116">
        <v>0.3591139542604822</v>
      </c>
    </row>
    <row r="49" spans="1:10" s="110" customFormat="1" ht="12" customHeight="1" x14ac:dyDescent="0.2">
      <c r="A49" s="118"/>
      <c r="B49" s="119" t="s">
        <v>117</v>
      </c>
      <c r="C49" s="113">
        <v>8.1035239621432567</v>
      </c>
      <c r="D49" s="115">
        <v>502847</v>
      </c>
      <c r="E49" s="114">
        <v>496442</v>
      </c>
      <c r="F49" s="114">
        <v>494714</v>
      </c>
      <c r="G49" s="114">
        <v>483539</v>
      </c>
      <c r="H49" s="140">
        <v>464720</v>
      </c>
      <c r="I49" s="115">
        <v>38127</v>
      </c>
      <c r="J49" s="116">
        <v>8.204295059390601</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82175</v>
      </c>
      <c r="E64" s="236">
        <v>82382</v>
      </c>
      <c r="F64" s="236">
        <v>85712</v>
      </c>
      <c r="G64" s="236">
        <v>84562</v>
      </c>
      <c r="H64" s="140">
        <v>81578</v>
      </c>
      <c r="I64" s="115">
        <v>597</v>
      </c>
      <c r="J64" s="116">
        <v>0.73181495010909803</v>
      </c>
    </row>
    <row r="65" spans="1:12" s="110" customFormat="1" ht="12" customHeight="1" x14ac:dyDescent="0.2">
      <c r="A65" s="118" t="s">
        <v>105</v>
      </c>
      <c r="B65" s="119" t="s">
        <v>106</v>
      </c>
      <c r="C65" s="113">
        <v>49.989656221478555</v>
      </c>
      <c r="D65" s="235">
        <v>41079</v>
      </c>
      <c r="E65" s="236">
        <v>41267</v>
      </c>
      <c r="F65" s="236">
        <v>42948</v>
      </c>
      <c r="G65" s="236">
        <v>42390</v>
      </c>
      <c r="H65" s="140">
        <v>40831</v>
      </c>
      <c r="I65" s="115">
        <v>248</v>
      </c>
      <c r="J65" s="116">
        <v>0.60738164629815583</v>
      </c>
    </row>
    <row r="66" spans="1:12" s="110" customFormat="1" ht="12" customHeight="1" x14ac:dyDescent="0.2">
      <c r="A66" s="118"/>
      <c r="B66" s="119" t="s">
        <v>107</v>
      </c>
      <c r="C66" s="113">
        <v>50.010343778521445</v>
      </c>
      <c r="D66" s="235">
        <v>41096</v>
      </c>
      <c r="E66" s="236">
        <v>41115</v>
      </c>
      <c r="F66" s="236">
        <v>42764</v>
      </c>
      <c r="G66" s="236">
        <v>42172</v>
      </c>
      <c r="H66" s="140">
        <v>40747</v>
      </c>
      <c r="I66" s="115">
        <v>349</v>
      </c>
      <c r="J66" s="116">
        <v>0.85650477335754782</v>
      </c>
    </row>
    <row r="67" spans="1:12" s="110" customFormat="1" ht="12" customHeight="1" x14ac:dyDescent="0.2">
      <c r="A67" s="118" t="s">
        <v>105</v>
      </c>
      <c r="B67" s="121" t="s">
        <v>108</v>
      </c>
      <c r="C67" s="113">
        <v>7.9306358381502893</v>
      </c>
      <c r="D67" s="235">
        <v>6517</v>
      </c>
      <c r="E67" s="236">
        <v>6740</v>
      </c>
      <c r="F67" s="236">
        <v>7126</v>
      </c>
      <c r="G67" s="236">
        <v>6325</v>
      </c>
      <c r="H67" s="140">
        <v>6115</v>
      </c>
      <c r="I67" s="115">
        <v>402</v>
      </c>
      <c r="J67" s="116">
        <v>6.5739983646770241</v>
      </c>
    </row>
    <row r="68" spans="1:12" s="110" customFormat="1" ht="12" customHeight="1" x14ac:dyDescent="0.2">
      <c r="A68" s="118"/>
      <c r="B68" s="121" t="s">
        <v>109</v>
      </c>
      <c r="C68" s="113">
        <v>65.387283236994222</v>
      </c>
      <c r="D68" s="235">
        <v>53732</v>
      </c>
      <c r="E68" s="236">
        <v>53712</v>
      </c>
      <c r="F68" s="236">
        <v>55869</v>
      </c>
      <c r="G68" s="236">
        <v>55904</v>
      </c>
      <c r="H68" s="140">
        <v>54275</v>
      </c>
      <c r="I68" s="115">
        <v>-543</v>
      </c>
      <c r="J68" s="116">
        <v>-1.0004606172270842</v>
      </c>
    </row>
    <row r="69" spans="1:12" s="110" customFormat="1" ht="12" customHeight="1" x14ac:dyDescent="0.2">
      <c r="A69" s="118"/>
      <c r="B69" s="121" t="s">
        <v>110</v>
      </c>
      <c r="C69" s="113">
        <v>25.725585640401583</v>
      </c>
      <c r="D69" s="235">
        <v>21140</v>
      </c>
      <c r="E69" s="236">
        <v>21098</v>
      </c>
      <c r="F69" s="236">
        <v>21873</v>
      </c>
      <c r="G69" s="236">
        <v>21520</v>
      </c>
      <c r="H69" s="140">
        <v>20481</v>
      </c>
      <c r="I69" s="115">
        <v>659</v>
      </c>
      <c r="J69" s="116">
        <v>3.2176163273277671</v>
      </c>
    </row>
    <row r="70" spans="1:12" s="110" customFormat="1" ht="12" customHeight="1" x14ac:dyDescent="0.2">
      <c r="A70" s="120"/>
      <c r="B70" s="121" t="s">
        <v>111</v>
      </c>
      <c r="C70" s="113">
        <v>0.9564952844539093</v>
      </c>
      <c r="D70" s="235">
        <v>786</v>
      </c>
      <c r="E70" s="236">
        <v>832</v>
      </c>
      <c r="F70" s="236">
        <v>844</v>
      </c>
      <c r="G70" s="236">
        <v>813</v>
      </c>
      <c r="H70" s="140">
        <v>707</v>
      </c>
      <c r="I70" s="115">
        <v>79</v>
      </c>
      <c r="J70" s="116">
        <v>11.173974540311175</v>
      </c>
    </row>
    <row r="71" spans="1:12" s="110" customFormat="1" ht="12" customHeight="1" x14ac:dyDescent="0.2">
      <c r="A71" s="120"/>
      <c r="B71" s="121" t="s">
        <v>112</v>
      </c>
      <c r="C71" s="113">
        <v>0.29327654396105873</v>
      </c>
      <c r="D71" s="235">
        <v>241</v>
      </c>
      <c r="E71" s="236">
        <v>237</v>
      </c>
      <c r="F71" s="236">
        <v>242</v>
      </c>
      <c r="G71" s="236">
        <v>223</v>
      </c>
      <c r="H71" s="140">
        <v>188</v>
      </c>
      <c r="I71" s="115">
        <v>53</v>
      </c>
      <c r="J71" s="116">
        <v>28.191489361702128</v>
      </c>
    </row>
    <row r="72" spans="1:12" s="110" customFormat="1" ht="12" customHeight="1" x14ac:dyDescent="0.2">
      <c r="A72" s="118" t="s">
        <v>113</v>
      </c>
      <c r="B72" s="119" t="s">
        <v>181</v>
      </c>
      <c r="C72" s="113">
        <v>70.870702768481905</v>
      </c>
      <c r="D72" s="235">
        <v>58238</v>
      </c>
      <c r="E72" s="236">
        <v>58441</v>
      </c>
      <c r="F72" s="236">
        <v>60861</v>
      </c>
      <c r="G72" s="236">
        <v>60142</v>
      </c>
      <c r="H72" s="140">
        <v>58394</v>
      </c>
      <c r="I72" s="115">
        <v>-156</v>
      </c>
      <c r="J72" s="116">
        <v>-0.26715073466452033</v>
      </c>
    </row>
    <row r="73" spans="1:12" s="110" customFormat="1" ht="12" customHeight="1" x14ac:dyDescent="0.2">
      <c r="A73" s="118"/>
      <c r="B73" s="119" t="s">
        <v>182</v>
      </c>
      <c r="C73" s="113">
        <v>29.129297231518102</v>
      </c>
      <c r="D73" s="115">
        <v>23937</v>
      </c>
      <c r="E73" s="114">
        <v>23941</v>
      </c>
      <c r="F73" s="114">
        <v>24851</v>
      </c>
      <c r="G73" s="114">
        <v>24420</v>
      </c>
      <c r="H73" s="140">
        <v>23184</v>
      </c>
      <c r="I73" s="115">
        <v>753</v>
      </c>
      <c r="J73" s="116">
        <v>3.247929606625259</v>
      </c>
    </row>
    <row r="74" spans="1:12" s="110" customFormat="1" ht="12" customHeight="1" x14ac:dyDescent="0.2">
      <c r="A74" s="118" t="s">
        <v>113</v>
      </c>
      <c r="B74" s="119" t="s">
        <v>116</v>
      </c>
      <c r="C74" s="113">
        <v>96.26163675083663</v>
      </c>
      <c r="D74" s="115">
        <v>79103</v>
      </c>
      <c r="E74" s="114">
        <v>79400</v>
      </c>
      <c r="F74" s="114">
        <v>82304</v>
      </c>
      <c r="G74" s="114">
        <v>81103</v>
      </c>
      <c r="H74" s="140">
        <v>78759</v>
      </c>
      <c r="I74" s="115">
        <v>344</v>
      </c>
      <c r="J74" s="116">
        <v>0.43677547962772506</v>
      </c>
    </row>
    <row r="75" spans="1:12" s="110" customFormat="1" ht="12" customHeight="1" x14ac:dyDescent="0.2">
      <c r="A75" s="142"/>
      <c r="B75" s="124" t="s">
        <v>117</v>
      </c>
      <c r="C75" s="125">
        <v>3.7152418618801337</v>
      </c>
      <c r="D75" s="143">
        <v>3053</v>
      </c>
      <c r="E75" s="144">
        <v>2967</v>
      </c>
      <c r="F75" s="144">
        <v>3392</v>
      </c>
      <c r="G75" s="144">
        <v>3436</v>
      </c>
      <c r="H75" s="145">
        <v>2800</v>
      </c>
      <c r="I75" s="143">
        <v>253</v>
      </c>
      <c r="J75" s="146">
        <v>9.0357142857142865</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3" t="s">
        <v>514</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2"/>
      <c r="B80" s="603"/>
      <c r="C80" s="603"/>
      <c r="D80" s="603"/>
      <c r="E80" s="603"/>
      <c r="F80" s="603"/>
      <c r="G80" s="603"/>
      <c r="H80" s="603"/>
      <c r="I80" s="603"/>
      <c r="J80" s="603"/>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3:J3"/>
    <mergeCell ref="A4:J4"/>
    <mergeCell ref="A5:D5"/>
    <mergeCell ref="A7:B10"/>
    <mergeCell ref="C7:C10"/>
    <mergeCell ref="D7:H7"/>
    <mergeCell ref="I7:J8"/>
    <mergeCell ref="D8:D9"/>
    <mergeCell ref="E8:E9"/>
    <mergeCell ref="F8:F9"/>
    <mergeCell ref="G8:G9"/>
    <mergeCell ref="H8:H9"/>
    <mergeCell ref="A78:J78"/>
    <mergeCell ref="A79:J79"/>
    <mergeCell ref="A80:J80"/>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72152</v>
      </c>
      <c r="G11" s="114">
        <v>72660</v>
      </c>
      <c r="H11" s="114">
        <v>76235</v>
      </c>
      <c r="I11" s="114">
        <v>75381</v>
      </c>
      <c r="J11" s="140">
        <v>72005</v>
      </c>
      <c r="K11" s="114">
        <v>147</v>
      </c>
      <c r="L11" s="116">
        <v>0.2041524894104576</v>
      </c>
    </row>
    <row r="12" spans="1:17" s="110" customFormat="1" ht="24.95" customHeight="1" x14ac:dyDescent="0.2">
      <c r="A12" s="604" t="s">
        <v>185</v>
      </c>
      <c r="B12" s="605"/>
      <c r="C12" s="605"/>
      <c r="D12" s="606"/>
      <c r="E12" s="113">
        <v>48.370107550726246</v>
      </c>
      <c r="F12" s="115">
        <v>34900</v>
      </c>
      <c r="G12" s="114">
        <v>35246</v>
      </c>
      <c r="H12" s="114">
        <v>37076</v>
      </c>
      <c r="I12" s="114">
        <v>36699</v>
      </c>
      <c r="J12" s="140">
        <v>34830</v>
      </c>
      <c r="K12" s="114">
        <v>70</v>
      </c>
      <c r="L12" s="116">
        <v>0.20097616996841802</v>
      </c>
    </row>
    <row r="13" spans="1:17" s="110" customFormat="1" ht="15" customHeight="1" x14ac:dyDescent="0.2">
      <c r="A13" s="120"/>
      <c r="B13" s="612" t="s">
        <v>107</v>
      </c>
      <c r="C13" s="612"/>
      <c r="E13" s="113">
        <v>51.629892449273754</v>
      </c>
      <c r="F13" s="115">
        <v>37252</v>
      </c>
      <c r="G13" s="114">
        <v>37414</v>
      </c>
      <c r="H13" s="114">
        <v>39159</v>
      </c>
      <c r="I13" s="114">
        <v>38682</v>
      </c>
      <c r="J13" s="140">
        <v>37175</v>
      </c>
      <c r="K13" s="114">
        <v>77</v>
      </c>
      <c r="L13" s="116">
        <v>0.20712844653665097</v>
      </c>
    </row>
    <row r="14" spans="1:17" s="110" customFormat="1" ht="24.95" customHeight="1" x14ac:dyDescent="0.2">
      <c r="A14" s="604" t="s">
        <v>186</v>
      </c>
      <c r="B14" s="605"/>
      <c r="C14" s="605"/>
      <c r="D14" s="606"/>
      <c r="E14" s="113">
        <v>8.1647078390065424</v>
      </c>
      <c r="F14" s="115">
        <v>5891</v>
      </c>
      <c r="G14" s="114">
        <v>6157</v>
      </c>
      <c r="H14" s="114">
        <v>6550</v>
      </c>
      <c r="I14" s="114">
        <v>5879</v>
      </c>
      <c r="J14" s="140">
        <v>5514</v>
      </c>
      <c r="K14" s="114">
        <v>377</v>
      </c>
      <c r="L14" s="116">
        <v>6.8371418208197312</v>
      </c>
    </row>
    <row r="15" spans="1:17" s="110" customFormat="1" ht="15" customHeight="1" x14ac:dyDescent="0.2">
      <c r="A15" s="120"/>
      <c r="B15" s="119"/>
      <c r="C15" s="258" t="s">
        <v>106</v>
      </c>
      <c r="E15" s="113">
        <v>55.491427601425904</v>
      </c>
      <c r="F15" s="115">
        <v>3269</v>
      </c>
      <c r="G15" s="114">
        <v>3452</v>
      </c>
      <c r="H15" s="114">
        <v>3643</v>
      </c>
      <c r="I15" s="114">
        <v>3300</v>
      </c>
      <c r="J15" s="140">
        <v>3096</v>
      </c>
      <c r="K15" s="114">
        <v>173</v>
      </c>
      <c r="L15" s="116">
        <v>5.5878552971576223</v>
      </c>
    </row>
    <row r="16" spans="1:17" s="110" customFormat="1" ht="15" customHeight="1" x14ac:dyDescent="0.2">
      <c r="A16" s="120"/>
      <c r="B16" s="119"/>
      <c r="C16" s="258" t="s">
        <v>107</v>
      </c>
      <c r="E16" s="113">
        <v>44.508572398574096</v>
      </c>
      <c r="F16" s="115">
        <v>2622</v>
      </c>
      <c r="G16" s="114">
        <v>2705</v>
      </c>
      <c r="H16" s="114">
        <v>2907</v>
      </c>
      <c r="I16" s="114">
        <v>2579</v>
      </c>
      <c r="J16" s="140">
        <v>2418</v>
      </c>
      <c r="K16" s="114">
        <v>204</v>
      </c>
      <c r="L16" s="116">
        <v>8.4367245657568244</v>
      </c>
    </row>
    <row r="17" spans="1:12" s="110" customFormat="1" ht="15" customHeight="1" x14ac:dyDescent="0.2">
      <c r="A17" s="120"/>
      <c r="B17" s="121" t="s">
        <v>109</v>
      </c>
      <c r="C17" s="258"/>
      <c r="E17" s="113">
        <v>65.399434527109435</v>
      </c>
      <c r="F17" s="115">
        <v>47187</v>
      </c>
      <c r="G17" s="114">
        <v>47445</v>
      </c>
      <c r="H17" s="114">
        <v>49806</v>
      </c>
      <c r="I17" s="114">
        <v>49923</v>
      </c>
      <c r="J17" s="140">
        <v>48036</v>
      </c>
      <c r="K17" s="114">
        <v>-849</v>
      </c>
      <c r="L17" s="116">
        <v>-1.7674244316762429</v>
      </c>
    </row>
    <row r="18" spans="1:12" s="110" customFormat="1" ht="15" customHeight="1" x14ac:dyDescent="0.2">
      <c r="A18" s="120"/>
      <c r="B18" s="119"/>
      <c r="C18" s="258" t="s">
        <v>106</v>
      </c>
      <c r="E18" s="113">
        <v>48.547269375039733</v>
      </c>
      <c r="F18" s="115">
        <v>22908</v>
      </c>
      <c r="G18" s="114">
        <v>23078</v>
      </c>
      <c r="H18" s="114">
        <v>24317</v>
      </c>
      <c r="I18" s="114">
        <v>24425</v>
      </c>
      <c r="J18" s="140">
        <v>23327</v>
      </c>
      <c r="K18" s="114">
        <v>-419</v>
      </c>
      <c r="L18" s="116">
        <v>-1.7962018262099713</v>
      </c>
    </row>
    <row r="19" spans="1:12" s="110" customFormat="1" ht="15" customHeight="1" x14ac:dyDescent="0.2">
      <c r="A19" s="120"/>
      <c r="B19" s="119"/>
      <c r="C19" s="258" t="s">
        <v>107</v>
      </c>
      <c r="E19" s="113">
        <v>51.452730624960267</v>
      </c>
      <c r="F19" s="115">
        <v>24279</v>
      </c>
      <c r="G19" s="114">
        <v>24367</v>
      </c>
      <c r="H19" s="114">
        <v>25489</v>
      </c>
      <c r="I19" s="114">
        <v>25498</v>
      </c>
      <c r="J19" s="140">
        <v>24709</v>
      </c>
      <c r="K19" s="114">
        <v>-430</v>
      </c>
      <c r="L19" s="116">
        <v>-1.7402565866688251</v>
      </c>
    </row>
    <row r="20" spans="1:12" s="110" customFormat="1" ht="15" customHeight="1" x14ac:dyDescent="0.2">
      <c r="A20" s="120"/>
      <c r="B20" s="121" t="s">
        <v>110</v>
      </c>
      <c r="C20" s="258"/>
      <c r="E20" s="113">
        <v>25.479543186606055</v>
      </c>
      <c r="F20" s="115">
        <v>18384</v>
      </c>
      <c r="G20" s="114">
        <v>18338</v>
      </c>
      <c r="H20" s="114">
        <v>19156</v>
      </c>
      <c r="I20" s="114">
        <v>18872</v>
      </c>
      <c r="J20" s="140">
        <v>17850</v>
      </c>
      <c r="K20" s="114">
        <v>534</v>
      </c>
      <c r="L20" s="116">
        <v>2.9915966386554622</v>
      </c>
    </row>
    <row r="21" spans="1:12" s="110" customFormat="1" ht="15" customHeight="1" x14ac:dyDescent="0.2">
      <c r="A21" s="120"/>
      <c r="B21" s="119"/>
      <c r="C21" s="258" t="s">
        <v>106</v>
      </c>
      <c r="E21" s="113">
        <v>45.202349869451695</v>
      </c>
      <c r="F21" s="115">
        <v>8310</v>
      </c>
      <c r="G21" s="114">
        <v>8278</v>
      </c>
      <c r="H21" s="114">
        <v>8670</v>
      </c>
      <c r="I21" s="114">
        <v>8527</v>
      </c>
      <c r="J21" s="140">
        <v>8037</v>
      </c>
      <c r="K21" s="114">
        <v>273</v>
      </c>
      <c r="L21" s="116">
        <v>3.3967898469578199</v>
      </c>
    </row>
    <row r="22" spans="1:12" s="110" customFormat="1" ht="15" customHeight="1" x14ac:dyDescent="0.2">
      <c r="A22" s="120"/>
      <c r="B22" s="119"/>
      <c r="C22" s="258" t="s">
        <v>107</v>
      </c>
      <c r="E22" s="113">
        <v>54.797650130548305</v>
      </c>
      <c r="F22" s="115">
        <v>10074</v>
      </c>
      <c r="G22" s="114">
        <v>10060</v>
      </c>
      <c r="H22" s="114">
        <v>10486</v>
      </c>
      <c r="I22" s="114">
        <v>10345</v>
      </c>
      <c r="J22" s="140">
        <v>9813</v>
      </c>
      <c r="K22" s="114">
        <v>261</v>
      </c>
      <c r="L22" s="116">
        <v>2.6597370834607155</v>
      </c>
    </row>
    <row r="23" spans="1:12" s="110" customFormat="1" ht="15" customHeight="1" x14ac:dyDescent="0.2">
      <c r="A23" s="120"/>
      <c r="B23" s="121" t="s">
        <v>111</v>
      </c>
      <c r="C23" s="258"/>
      <c r="E23" s="113">
        <v>0.95631444727796877</v>
      </c>
      <c r="F23" s="115">
        <v>690</v>
      </c>
      <c r="G23" s="114">
        <v>720</v>
      </c>
      <c r="H23" s="114">
        <v>723</v>
      </c>
      <c r="I23" s="114">
        <v>707</v>
      </c>
      <c r="J23" s="140">
        <v>605</v>
      </c>
      <c r="K23" s="114">
        <v>85</v>
      </c>
      <c r="L23" s="116">
        <v>14.049586776859504</v>
      </c>
    </row>
    <row r="24" spans="1:12" s="110" customFormat="1" ht="15" customHeight="1" x14ac:dyDescent="0.2">
      <c r="A24" s="120"/>
      <c r="B24" s="119"/>
      <c r="C24" s="258" t="s">
        <v>106</v>
      </c>
      <c r="E24" s="113">
        <v>59.855072463768117</v>
      </c>
      <c r="F24" s="115">
        <v>413</v>
      </c>
      <c r="G24" s="114">
        <v>438</v>
      </c>
      <c r="H24" s="114">
        <v>446</v>
      </c>
      <c r="I24" s="114">
        <v>447</v>
      </c>
      <c r="J24" s="140">
        <v>370</v>
      </c>
      <c r="K24" s="114">
        <v>43</v>
      </c>
      <c r="L24" s="116">
        <v>11.621621621621621</v>
      </c>
    </row>
    <row r="25" spans="1:12" s="110" customFormat="1" ht="15" customHeight="1" x14ac:dyDescent="0.2">
      <c r="A25" s="120"/>
      <c r="B25" s="119"/>
      <c r="C25" s="258" t="s">
        <v>107</v>
      </c>
      <c r="E25" s="113">
        <v>40.144927536231883</v>
      </c>
      <c r="F25" s="115">
        <v>277</v>
      </c>
      <c r="G25" s="114">
        <v>282</v>
      </c>
      <c r="H25" s="114">
        <v>277</v>
      </c>
      <c r="I25" s="114">
        <v>260</v>
      </c>
      <c r="J25" s="140">
        <v>235</v>
      </c>
      <c r="K25" s="114">
        <v>42</v>
      </c>
      <c r="L25" s="116">
        <v>17.872340425531913</v>
      </c>
    </row>
    <row r="26" spans="1:12" s="110" customFormat="1" ht="15" customHeight="1" x14ac:dyDescent="0.2">
      <c r="A26" s="120"/>
      <c r="C26" s="121" t="s">
        <v>187</v>
      </c>
      <c r="D26" s="110" t="s">
        <v>188</v>
      </c>
      <c r="E26" s="113">
        <v>0.27719259341390395</v>
      </c>
      <c r="F26" s="115">
        <v>200</v>
      </c>
      <c r="G26" s="114">
        <v>198</v>
      </c>
      <c r="H26" s="114">
        <v>201</v>
      </c>
      <c r="I26" s="114">
        <v>188</v>
      </c>
      <c r="J26" s="140">
        <v>159</v>
      </c>
      <c r="K26" s="114">
        <v>41</v>
      </c>
      <c r="L26" s="116">
        <v>25.786163522012579</v>
      </c>
    </row>
    <row r="27" spans="1:12" s="110" customFormat="1" ht="15" customHeight="1" x14ac:dyDescent="0.2">
      <c r="A27" s="120"/>
      <c r="B27" s="119"/>
      <c r="D27" s="259" t="s">
        <v>106</v>
      </c>
      <c r="E27" s="113">
        <v>52</v>
      </c>
      <c r="F27" s="115">
        <v>104</v>
      </c>
      <c r="G27" s="114">
        <v>102</v>
      </c>
      <c r="H27" s="114">
        <v>101</v>
      </c>
      <c r="I27" s="114">
        <v>99</v>
      </c>
      <c r="J27" s="140">
        <v>75</v>
      </c>
      <c r="K27" s="114">
        <v>29</v>
      </c>
      <c r="L27" s="116">
        <v>38.666666666666664</v>
      </c>
    </row>
    <row r="28" spans="1:12" s="110" customFormat="1" ht="15" customHeight="1" x14ac:dyDescent="0.2">
      <c r="A28" s="120"/>
      <c r="B28" s="119"/>
      <c r="D28" s="259" t="s">
        <v>107</v>
      </c>
      <c r="E28" s="113">
        <v>48</v>
      </c>
      <c r="F28" s="115">
        <v>96</v>
      </c>
      <c r="G28" s="114">
        <v>96</v>
      </c>
      <c r="H28" s="114">
        <v>100</v>
      </c>
      <c r="I28" s="114">
        <v>89</v>
      </c>
      <c r="J28" s="140">
        <v>84</v>
      </c>
      <c r="K28" s="114">
        <v>12</v>
      </c>
      <c r="L28" s="116">
        <v>14.285714285714286</v>
      </c>
    </row>
    <row r="29" spans="1:12" s="110" customFormat="1" ht="24.95" customHeight="1" x14ac:dyDescent="0.2">
      <c r="A29" s="604" t="s">
        <v>189</v>
      </c>
      <c r="B29" s="605"/>
      <c r="C29" s="605"/>
      <c r="D29" s="606"/>
      <c r="E29" s="113">
        <v>95.697970950216217</v>
      </c>
      <c r="F29" s="115">
        <v>69048</v>
      </c>
      <c r="G29" s="114">
        <v>69550</v>
      </c>
      <c r="H29" s="114">
        <v>72593</v>
      </c>
      <c r="I29" s="114">
        <v>71645</v>
      </c>
      <c r="J29" s="140">
        <v>69031</v>
      </c>
      <c r="K29" s="114">
        <v>17</v>
      </c>
      <c r="L29" s="116">
        <v>2.4626617027132737E-2</v>
      </c>
    </row>
    <row r="30" spans="1:12" s="110" customFormat="1" ht="15" customHeight="1" x14ac:dyDescent="0.2">
      <c r="A30" s="120"/>
      <c r="B30" s="119"/>
      <c r="C30" s="258" t="s">
        <v>106</v>
      </c>
      <c r="E30" s="113">
        <v>47.653806047966633</v>
      </c>
      <c r="F30" s="115">
        <v>32904</v>
      </c>
      <c r="G30" s="114">
        <v>33227</v>
      </c>
      <c r="H30" s="114">
        <v>34744</v>
      </c>
      <c r="I30" s="114">
        <v>34332</v>
      </c>
      <c r="J30" s="140">
        <v>32906</v>
      </c>
      <c r="K30" s="114">
        <v>-2</v>
      </c>
      <c r="L30" s="116">
        <v>-6.0779189205615999E-3</v>
      </c>
    </row>
    <row r="31" spans="1:12" s="110" customFormat="1" ht="15" customHeight="1" x14ac:dyDescent="0.2">
      <c r="A31" s="120"/>
      <c r="B31" s="119"/>
      <c r="C31" s="258" t="s">
        <v>107</v>
      </c>
      <c r="E31" s="113">
        <v>52.346193952033367</v>
      </c>
      <c r="F31" s="115">
        <v>36144</v>
      </c>
      <c r="G31" s="114">
        <v>36323</v>
      </c>
      <c r="H31" s="114">
        <v>37849</v>
      </c>
      <c r="I31" s="114">
        <v>37313</v>
      </c>
      <c r="J31" s="140">
        <v>36125</v>
      </c>
      <c r="K31" s="114">
        <v>19</v>
      </c>
      <c r="L31" s="116">
        <v>5.2595155709342561E-2</v>
      </c>
    </row>
    <row r="32" spans="1:12" s="110" customFormat="1" ht="15" customHeight="1" x14ac:dyDescent="0.2">
      <c r="A32" s="120"/>
      <c r="B32" s="119" t="s">
        <v>117</v>
      </c>
      <c r="C32" s="258"/>
      <c r="E32" s="113">
        <v>4.2770817163765384</v>
      </c>
      <c r="F32" s="115">
        <v>3086</v>
      </c>
      <c r="G32" s="114">
        <v>3095</v>
      </c>
      <c r="H32" s="114">
        <v>3626</v>
      </c>
      <c r="I32" s="114">
        <v>3715</v>
      </c>
      <c r="J32" s="140">
        <v>2955</v>
      </c>
      <c r="K32" s="114">
        <v>131</v>
      </c>
      <c r="L32" s="116">
        <v>4.4331641285956005</v>
      </c>
    </row>
    <row r="33" spans="1:12" s="110" customFormat="1" ht="15" customHeight="1" x14ac:dyDescent="0.2">
      <c r="A33" s="120"/>
      <c r="B33" s="119"/>
      <c r="C33" s="258" t="s">
        <v>106</v>
      </c>
      <c r="E33" s="113">
        <v>64.290343486714193</v>
      </c>
      <c r="F33" s="115">
        <v>1984</v>
      </c>
      <c r="G33" s="114">
        <v>2009</v>
      </c>
      <c r="H33" s="114">
        <v>2322</v>
      </c>
      <c r="I33" s="114">
        <v>2354</v>
      </c>
      <c r="J33" s="140">
        <v>1913</v>
      </c>
      <c r="K33" s="114">
        <v>71</v>
      </c>
      <c r="L33" s="116">
        <v>3.7114479874542603</v>
      </c>
    </row>
    <row r="34" spans="1:12" s="110" customFormat="1" ht="15" customHeight="1" x14ac:dyDescent="0.2">
      <c r="A34" s="120"/>
      <c r="B34" s="119"/>
      <c r="C34" s="258" t="s">
        <v>107</v>
      </c>
      <c r="E34" s="113">
        <v>35.709656513285807</v>
      </c>
      <c r="F34" s="115">
        <v>1102</v>
      </c>
      <c r="G34" s="114">
        <v>1086</v>
      </c>
      <c r="H34" s="114">
        <v>1304</v>
      </c>
      <c r="I34" s="114">
        <v>1361</v>
      </c>
      <c r="J34" s="140">
        <v>1042</v>
      </c>
      <c r="K34" s="114">
        <v>60</v>
      </c>
      <c r="L34" s="116">
        <v>5.7581573896353166</v>
      </c>
    </row>
    <row r="35" spans="1:12" s="110" customFormat="1" ht="24.95" customHeight="1" x14ac:dyDescent="0.2">
      <c r="A35" s="604" t="s">
        <v>190</v>
      </c>
      <c r="B35" s="605"/>
      <c r="C35" s="605"/>
      <c r="D35" s="606"/>
      <c r="E35" s="113">
        <v>69.977270207340055</v>
      </c>
      <c r="F35" s="115">
        <v>50490</v>
      </c>
      <c r="G35" s="114">
        <v>50967</v>
      </c>
      <c r="H35" s="114">
        <v>53494</v>
      </c>
      <c r="I35" s="114">
        <v>52935</v>
      </c>
      <c r="J35" s="140">
        <v>50784</v>
      </c>
      <c r="K35" s="114">
        <v>-294</v>
      </c>
      <c r="L35" s="116">
        <v>-0.57892249527410211</v>
      </c>
    </row>
    <row r="36" spans="1:12" s="110" customFormat="1" ht="15" customHeight="1" x14ac:dyDescent="0.2">
      <c r="A36" s="120"/>
      <c r="B36" s="119"/>
      <c r="C36" s="258" t="s">
        <v>106</v>
      </c>
      <c r="E36" s="113">
        <v>59.990097048920582</v>
      </c>
      <c r="F36" s="115">
        <v>30289</v>
      </c>
      <c r="G36" s="114">
        <v>30602</v>
      </c>
      <c r="H36" s="114">
        <v>32107</v>
      </c>
      <c r="I36" s="114">
        <v>31728</v>
      </c>
      <c r="J36" s="140">
        <v>30382</v>
      </c>
      <c r="K36" s="114">
        <v>-93</v>
      </c>
      <c r="L36" s="116">
        <v>-0.30610229741294187</v>
      </c>
    </row>
    <row r="37" spans="1:12" s="110" customFormat="1" ht="15" customHeight="1" x14ac:dyDescent="0.2">
      <c r="A37" s="120"/>
      <c r="B37" s="119"/>
      <c r="C37" s="258" t="s">
        <v>107</v>
      </c>
      <c r="E37" s="113">
        <v>40.009902951079418</v>
      </c>
      <c r="F37" s="115">
        <v>20201</v>
      </c>
      <c r="G37" s="114">
        <v>20365</v>
      </c>
      <c r="H37" s="114">
        <v>21387</v>
      </c>
      <c r="I37" s="114">
        <v>21207</v>
      </c>
      <c r="J37" s="140">
        <v>20402</v>
      </c>
      <c r="K37" s="114">
        <v>-201</v>
      </c>
      <c r="L37" s="116">
        <v>-0.98519752965395546</v>
      </c>
    </row>
    <row r="38" spans="1:12" s="110" customFormat="1" ht="15" customHeight="1" x14ac:dyDescent="0.2">
      <c r="A38" s="120"/>
      <c r="B38" s="119" t="s">
        <v>182</v>
      </c>
      <c r="C38" s="258"/>
      <c r="E38" s="113">
        <v>30.022729792659941</v>
      </c>
      <c r="F38" s="115">
        <v>21662</v>
      </c>
      <c r="G38" s="114">
        <v>21693</v>
      </c>
      <c r="H38" s="114">
        <v>22741</v>
      </c>
      <c r="I38" s="114">
        <v>22446</v>
      </c>
      <c r="J38" s="140">
        <v>21221</v>
      </c>
      <c r="K38" s="114">
        <v>441</v>
      </c>
      <c r="L38" s="116">
        <v>2.0781301540926442</v>
      </c>
    </row>
    <row r="39" spans="1:12" s="110" customFormat="1" ht="15" customHeight="1" x14ac:dyDescent="0.2">
      <c r="A39" s="120"/>
      <c r="B39" s="119"/>
      <c r="C39" s="258" t="s">
        <v>106</v>
      </c>
      <c r="E39" s="113">
        <v>21.286123164989384</v>
      </c>
      <c r="F39" s="115">
        <v>4611</v>
      </c>
      <c r="G39" s="114">
        <v>4644</v>
      </c>
      <c r="H39" s="114">
        <v>4969</v>
      </c>
      <c r="I39" s="114">
        <v>4971</v>
      </c>
      <c r="J39" s="140">
        <v>4448</v>
      </c>
      <c r="K39" s="114">
        <v>163</v>
      </c>
      <c r="L39" s="116">
        <v>3.6645683453237412</v>
      </c>
    </row>
    <row r="40" spans="1:12" s="110" customFormat="1" ht="15" customHeight="1" x14ac:dyDescent="0.2">
      <c r="A40" s="120"/>
      <c r="B40" s="119"/>
      <c r="C40" s="258" t="s">
        <v>107</v>
      </c>
      <c r="E40" s="113">
        <v>78.713876835010623</v>
      </c>
      <c r="F40" s="115">
        <v>17051</v>
      </c>
      <c r="G40" s="114">
        <v>17049</v>
      </c>
      <c r="H40" s="114">
        <v>17772</v>
      </c>
      <c r="I40" s="114">
        <v>17475</v>
      </c>
      <c r="J40" s="140">
        <v>16773</v>
      </c>
      <c r="K40" s="114">
        <v>278</v>
      </c>
      <c r="L40" s="116">
        <v>1.6574256245155905</v>
      </c>
    </row>
    <row r="41" spans="1:12" s="110" customFormat="1" ht="24.75" customHeight="1" x14ac:dyDescent="0.2">
      <c r="A41" s="604" t="s">
        <v>517</v>
      </c>
      <c r="B41" s="605"/>
      <c r="C41" s="605"/>
      <c r="D41" s="606"/>
      <c r="E41" s="113">
        <v>3.9569242709834795</v>
      </c>
      <c r="F41" s="115">
        <v>2855</v>
      </c>
      <c r="G41" s="114">
        <v>3094</v>
      </c>
      <c r="H41" s="114">
        <v>3144</v>
      </c>
      <c r="I41" s="114">
        <v>2567</v>
      </c>
      <c r="J41" s="140">
        <v>2717</v>
      </c>
      <c r="K41" s="114">
        <v>138</v>
      </c>
      <c r="L41" s="116">
        <v>5.0791313949208687</v>
      </c>
    </row>
    <row r="42" spans="1:12" s="110" customFormat="1" ht="15" customHeight="1" x14ac:dyDescent="0.2">
      <c r="A42" s="120"/>
      <c r="B42" s="119"/>
      <c r="C42" s="258" t="s">
        <v>106</v>
      </c>
      <c r="E42" s="113">
        <v>57.23292469352014</v>
      </c>
      <c r="F42" s="115">
        <v>1634</v>
      </c>
      <c r="G42" s="114">
        <v>1788</v>
      </c>
      <c r="H42" s="114">
        <v>1812</v>
      </c>
      <c r="I42" s="114">
        <v>1475</v>
      </c>
      <c r="J42" s="140">
        <v>1575</v>
      </c>
      <c r="K42" s="114">
        <v>59</v>
      </c>
      <c r="L42" s="116">
        <v>3.746031746031746</v>
      </c>
    </row>
    <row r="43" spans="1:12" s="110" customFormat="1" ht="15" customHeight="1" x14ac:dyDescent="0.2">
      <c r="A43" s="123"/>
      <c r="B43" s="124"/>
      <c r="C43" s="260" t="s">
        <v>107</v>
      </c>
      <c r="D43" s="261"/>
      <c r="E43" s="125">
        <v>42.76707530647986</v>
      </c>
      <c r="F43" s="143">
        <v>1221</v>
      </c>
      <c r="G43" s="144">
        <v>1306</v>
      </c>
      <c r="H43" s="144">
        <v>1332</v>
      </c>
      <c r="I43" s="144">
        <v>1092</v>
      </c>
      <c r="J43" s="145">
        <v>1142</v>
      </c>
      <c r="K43" s="144">
        <v>79</v>
      </c>
      <c r="L43" s="146">
        <v>6.9176882661996499</v>
      </c>
    </row>
    <row r="44" spans="1:12" s="110" customFormat="1" ht="45.75" customHeight="1" x14ac:dyDescent="0.2">
      <c r="A44" s="604" t="s">
        <v>191</v>
      </c>
      <c r="B44" s="605"/>
      <c r="C44" s="605"/>
      <c r="D44" s="606"/>
      <c r="E44" s="113">
        <v>1.6562257456480762</v>
      </c>
      <c r="F44" s="115">
        <v>1195</v>
      </c>
      <c r="G44" s="114">
        <v>1205</v>
      </c>
      <c r="H44" s="114">
        <v>1199</v>
      </c>
      <c r="I44" s="114">
        <v>1175</v>
      </c>
      <c r="J44" s="140">
        <v>1168</v>
      </c>
      <c r="K44" s="114">
        <v>27</v>
      </c>
      <c r="L44" s="116">
        <v>2.3116438356164384</v>
      </c>
    </row>
    <row r="45" spans="1:12" s="110" customFormat="1" ht="15" customHeight="1" x14ac:dyDescent="0.2">
      <c r="A45" s="120"/>
      <c r="B45" s="119"/>
      <c r="C45" s="258" t="s">
        <v>106</v>
      </c>
      <c r="E45" s="113">
        <v>62.928870292887026</v>
      </c>
      <c r="F45" s="115">
        <v>752</v>
      </c>
      <c r="G45" s="114">
        <v>760</v>
      </c>
      <c r="H45" s="114">
        <v>757</v>
      </c>
      <c r="I45" s="114">
        <v>743</v>
      </c>
      <c r="J45" s="140">
        <v>741</v>
      </c>
      <c r="K45" s="114">
        <v>11</v>
      </c>
      <c r="L45" s="116">
        <v>1.4844804318488529</v>
      </c>
    </row>
    <row r="46" spans="1:12" s="110" customFormat="1" ht="15" customHeight="1" x14ac:dyDescent="0.2">
      <c r="A46" s="123"/>
      <c r="B46" s="124"/>
      <c r="C46" s="260" t="s">
        <v>107</v>
      </c>
      <c r="D46" s="261"/>
      <c r="E46" s="125">
        <v>37.071129707112974</v>
      </c>
      <c r="F46" s="143">
        <v>443</v>
      </c>
      <c r="G46" s="144">
        <v>445</v>
      </c>
      <c r="H46" s="144">
        <v>442</v>
      </c>
      <c r="I46" s="144">
        <v>432</v>
      </c>
      <c r="J46" s="145">
        <v>427</v>
      </c>
      <c r="K46" s="144">
        <v>16</v>
      </c>
      <c r="L46" s="146">
        <v>3.7470725995316161</v>
      </c>
    </row>
    <row r="47" spans="1:12" s="110" customFormat="1" ht="39" customHeight="1" x14ac:dyDescent="0.2">
      <c r="A47" s="604" t="s">
        <v>518</v>
      </c>
      <c r="B47" s="607"/>
      <c r="C47" s="607"/>
      <c r="D47" s="608"/>
      <c r="E47" s="113">
        <v>0.26887681561148685</v>
      </c>
      <c r="F47" s="115">
        <v>194</v>
      </c>
      <c r="G47" s="114">
        <v>208</v>
      </c>
      <c r="H47" s="114">
        <v>204</v>
      </c>
      <c r="I47" s="114">
        <v>212</v>
      </c>
      <c r="J47" s="140">
        <v>229</v>
      </c>
      <c r="K47" s="114">
        <v>-35</v>
      </c>
      <c r="L47" s="116">
        <v>-15.283842794759826</v>
      </c>
    </row>
    <row r="48" spans="1:12" s="110" customFormat="1" ht="15" customHeight="1" x14ac:dyDescent="0.2">
      <c r="A48" s="120"/>
      <c r="B48" s="119"/>
      <c r="C48" s="258" t="s">
        <v>106</v>
      </c>
      <c r="E48" s="113">
        <v>43.814432989690722</v>
      </c>
      <c r="F48" s="115">
        <v>85</v>
      </c>
      <c r="G48" s="114">
        <v>90</v>
      </c>
      <c r="H48" s="114">
        <v>88</v>
      </c>
      <c r="I48" s="114">
        <v>89</v>
      </c>
      <c r="J48" s="140">
        <v>99</v>
      </c>
      <c r="K48" s="114">
        <v>-14</v>
      </c>
      <c r="L48" s="116">
        <v>-14.141414141414142</v>
      </c>
    </row>
    <row r="49" spans="1:12" s="110" customFormat="1" ht="15" customHeight="1" x14ac:dyDescent="0.2">
      <c r="A49" s="123"/>
      <c r="B49" s="124"/>
      <c r="C49" s="260" t="s">
        <v>107</v>
      </c>
      <c r="D49" s="261"/>
      <c r="E49" s="125">
        <v>56.185567010309278</v>
      </c>
      <c r="F49" s="143">
        <v>109</v>
      </c>
      <c r="G49" s="144">
        <v>118</v>
      </c>
      <c r="H49" s="144">
        <v>116</v>
      </c>
      <c r="I49" s="144">
        <v>123</v>
      </c>
      <c r="J49" s="145">
        <v>130</v>
      </c>
      <c r="K49" s="144">
        <v>-21</v>
      </c>
      <c r="L49" s="146">
        <v>-16.153846153846153</v>
      </c>
    </row>
    <row r="50" spans="1:12" s="110" customFormat="1" ht="24.95" customHeight="1" x14ac:dyDescent="0.2">
      <c r="A50" s="609" t="s">
        <v>192</v>
      </c>
      <c r="B50" s="610"/>
      <c r="C50" s="610"/>
      <c r="D50" s="611"/>
      <c r="E50" s="262">
        <v>7.2097793546956428</v>
      </c>
      <c r="F50" s="263">
        <v>5202</v>
      </c>
      <c r="G50" s="264">
        <v>5520</v>
      </c>
      <c r="H50" s="264">
        <v>5785</v>
      </c>
      <c r="I50" s="264">
        <v>5091</v>
      </c>
      <c r="J50" s="265">
        <v>4892</v>
      </c>
      <c r="K50" s="263">
        <v>310</v>
      </c>
      <c r="L50" s="266">
        <v>6.3368765331152899</v>
      </c>
    </row>
    <row r="51" spans="1:12" s="110" customFormat="1" ht="15" customHeight="1" x14ac:dyDescent="0.2">
      <c r="A51" s="120"/>
      <c r="B51" s="119"/>
      <c r="C51" s="258" t="s">
        <v>106</v>
      </c>
      <c r="E51" s="113">
        <v>57.843137254901961</v>
      </c>
      <c r="F51" s="115">
        <v>3009</v>
      </c>
      <c r="G51" s="114">
        <v>3226</v>
      </c>
      <c r="H51" s="114">
        <v>3371</v>
      </c>
      <c r="I51" s="114">
        <v>2987</v>
      </c>
      <c r="J51" s="140">
        <v>2875</v>
      </c>
      <c r="K51" s="114">
        <v>134</v>
      </c>
      <c r="L51" s="116">
        <v>4.660869565217391</v>
      </c>
    </row>
    <row r="52" spans="1:12" s="110" customFormat="1" ht="15" customHeight="1" x14ac:dyDescent="0.2">
      <c r="A52" s="120"/>
      <c r="B52" s="119"/>
      <c r="C52" s="258" t="s">
        <v>107</v>
      </c>
      <c r="E52" s="113">
        <v>42.156862745098039</v>
      </c>
      <c r="F52" s="115">
        <v>2193</v>
      </c>
      <c r="G52" s="114">
        <v>2294</v>
      </c>
      <c r="H52" s="114">
        <v>2414</v>
      </c>
      <c r="I52" s="114">
        <v>2104</v>
      </c>
      <c r="J52" s="140">
        <v>2017</v>
      </c>
      <c r="K52" s="114">
        <v>176</v>
      </c>
      <c r="L52" s="116">
        <v>8.7258304412493803</v>
      </c>
    </row>
    <row r="53" spans="1:12" s="110" customFormat="1" ht="15" customHeight="1" x14ac:dyDescent="0.2">
      <c r="A53" s="120"/>
      <c r="B53" s="119"/>
      <c r="C53" s="258" t="s">
        <v>187</v>
      </c>
      <c r="D53" s="110" t="s">
        <v>193</v>
      </c>
      <c r="E53" s="113">
        <v>38.216070742022296</v>
      </c>
      <c r="F53" s="115">
        <v>1988</v>
      </c>
      <c r="G53" s="114">
        <v>2280</v>
      </c>
      <c r="H53" s="114">
        <v>2347</v>
      </c>
      <c r="I53" s="114">
        <v>1707</v>
      </c>
      <c r="J53" s="140">
        <v>1856</v>
      </c>
      <c r="K53" s="114">
        <v>132</v>
      </c>
      <c r="L53" s="116">
        <v>7.1120689655172411</v>
      </c>
    </row>
    <row r="54" spans="1:12" s="110" customFormat="1" ht="15" customHeight="1" x14ac:dyDescent="0.2">
      <c r="A54" s="120"/>
      <c r="B54" s="119"/>
      <c r="D54" s="267" t="s">
        <v>194</v>
      </c>
      <c r="E54" s="113">
        <v>57.99798792756539</v>
      </c>
      <c r="F54" s="115">
        <v>1153</v>
      </c>
      <c r="G54" s="114">
        <v>1334</v>
      </c>
      <c r="H54" s="114">
        <v>1378</v>
      </c>
      <c r="I54" s="114">
        <v>1014</v>
      </c>
      <c r="J54" s="140">
        <v>1101</v>
      </c>
      <c r="K54" s="114">
        <v>52</v>
      </c>
      <c r="L54" s="116">
        <v>4.7229791099000904</v>
      </c>
    </row>
    <row r="55" spans="1:12" s="110" customFormat="1" ht="15" customHeight="1" x14ac:dyDescent="0.2">
      <c r="A55" s="120"/>
      <c r="B55" s="119"/>
      <c r="D55" s="267" t="s">
        <v>195</v>
      </c>
      <c r="E55" s="113">
        <v>42.00201207243461</v>
      </c>
      <c r="F55" s="115">
        <v>835</v>
      </c>
      <c r="G55" s="114">
        <v>946</v>
      </c>
      <c r="H55" s="114">
        <v>969</v>
      </c>
      <c r="I55" s="114">
        <v>693</v>
      </c>
      <c r="J55" s="140">
        <v>755</v>
      </c>
      <c r="K55" s="114">
        <v>80</v>
      </c>
      <c r="L55" s="116">
        <v>10.596026490066226</v>
      </c>
    </row>
    <row r="56" spans="1:12" s="110" customFormat="1" ht="15" customHeight="1" x14ac:dyDescent="0.2">
      <c r="A56" s="120"/>
      <c r="B56" s="119" t="s">
        <v>196</v>
      </c>
      <c r="C56" s="258"/>
      <c r="E56" s="113">
        <v>73.871826144805411</v>
      </c>
      <c r="F56" s="115">
        <v>53300</v>
      </c>
      <c r="G56" s="114">
        <v>53391</v>
      </c>
      <c r="H56" s="114">
        <v>55847</v>
      </c>
      <c r="I56" s="114">
        <v>55646</v>
      </c>
      <c r="J56" s="140">
        <v>53354</v>
      </c>
      <c r="K56" s="114">
        <v>-54</v>
      </c>
      <c r="L56" s="116">
        <v>-0.1012107808224313</v>
      </c>
    </row>
    <row r="57" spans="1:12" s="110" customFormat="1" ht="15" customHeight="1" x14ac:dyDescent="0.2">
      <c r="A57" s="120"/>
      <c r="B57" s="119"/>
      <c r="C57" s="258" t="s">
        <v>106</v>
      </c>
      <c r="E57" s="113">
        <v>47.771106941838646</v>
      </c>
      <c r="F57" s="115">
        <v>25462</v>
      </c>
      <c r="G57" s="114">
        <v>25504</v>
      </c>
      <c r="H57" s="114">
        <v>26748</v>
      </c>
      <c r="I57" s="114">
        <v>26686</v>
      </c>
      <c r="J57" s="140">
        <v>25438</v>
      </c>
      <c r="K57" s="114">
        <v>24</v>
      </c>
      <c r="L57" s="116">
        <v>9.4347039861624335E-2</v>
      </c>
    </row>
    <row r="58" spans="1:12" s="110" customFormat="1" ht="15" customHeight="1" x14ac:dyDescent="0.2">
      <c r="A58" s="120"/>
      <c r="B58" s="119"/>
      <c r="C58" s="258" t="s">
        <v>107</v>
      </c>
      <c r="E58" s="113">
        <v>52.228893058161354</v>
      </c>
      <c r="F58" s="115">
        <v>27838</v>
      </c>
      <c r="G58" s="114">
        <v>27887</v>
      </c>
      <c r="H58" s="114">
        <v>29099</v>
      </c>
      <c r="I58" s="114">
        <v>28960</v>
      </c>
      <c r="J58" s="140">
        <v>27916</v>
      </c>
      <c r="K58" s="114">
        <v>-78</v>
      </c>
      <c r="L58" s="116">
        <v>-0.27940965754406077</v>
      </c>
    </row>
    <row r="59" spans="1:12" s="110" customFormat="1" ht="15" customHeight="1" x14ac:dyDescent="0.2">
      <c r="A59" s="120"/>
      <c r="B59" s="119"/>
      <c r="C59" s="258" t="s">
        <v>105</v>
      </c>
      <c r="D59" s="110" t="s">
        <v>197</v>
      </c>
      <c r="E59" s="113">
        <v>91.315196998123824</v>
      </c>
      <c r="F59" s="115">
        <v>48671</v>
      </c>
      <c r="G59" s="114">
        <v>48720</v>
      </c>
      <c r="H59" s="114">
        <v>51055</v>
      </c>
      <c r="I59" s="114">
        <v>50876</v>
      </c>
      <c r="J59" s="140">
        <v>48695</v>
      </c>
      <c r="K59" s="114">
        <v>-24</v>
      </c>
      <c r="L59" s="116">
        <v>-4.928637437108533E-2</v>
      </c>
    </row>
    <row r="60" spans="1:12" s="110" customFormat="1" ht="15" customHeight="1" x14ac:dyDescent="0.2">
      <c r="A60" s="120"/>
      <c r="B60" s="119"/>
      <c r="C60" s="258"/>
      <c r="D60" s="267" t="s">
        <v>198</v>
      </c>
      <c r="E60" s="113">
        <v>48.186805284460974</v>
      </c>
      <c r="F60" s="115">
        <v>23453</v>
      </c>
      <c r="G60" s="114">
        <v>23484</v>
      </c>
      <c r="H60" s="114">
        <v>24650</v>
      </c>
      <c r="I60" s="114">
        <v>24598</v>
      </c>
      <c r="J60" s="140">
        <v>23411</v>
      </c>
      <c r="K60" s="114">
        <v>42</v>
      </c>
      <c r="L60" s="116">
        <v>0.17940284481653923</v>
      </c>
    </row>
    <row r="61" spans="1:12" s="110" customFormat="1" ht="15" customHeight="1" x14ac:dyDescent="0.2">
      <c r="A61" s="120"/>
      <c r="B61" s="119"/>
      <c r="C61" s="258"/>
      <c r="D61" s="267" t="s">
        <v>199</v>
      </c>
      <c r="E61" s="113">
        <v>51.813194715539026</v>
      </c>
      <c r="F61" s="115">
        <v>25218</v>
      </c>
      <c r="G61" s="114">
        <v>25236</v>
      </c>
      <c r="H61" s="114">
        <v>26405</v>
      </c>
      <c r="I61" s="114">
        <v>26278</v>
      </c>
      <c r="J61" s="140">
        <v>25284</v>
      </c>
      <c r="K61" s="114">
        <v>-66</v>
      </c>
      <c r="L61" s="116">
        <v>-0.26103464641670621</v>
      </c>
    </row>
    <row r="62" spans="1:12" s="110" customFormat="1" ht="15" customHeight="1" x14ac:dyDescent="0.2">
      <c r="A62" s="120"/>
      <c r="B62" s="119"/>
      <c r="C62" s="258"/>
      <c r="D62" s="258" t="s">
        <v>200</v>
      </c>
      <c r="E62" s="113">
        <v>8.6848030018761726</v>
      </c>
      <c r="F62" s="115">
        <v>4629</v>
      </c>
      <c r="G62" s="114">
        <v>4671</v>
      </c>
      <c r="H62" s="114">
        <v>4792</v>
      </c>
      <c r="I62" s="114">
        <v>4770</v>
      </c>
      <c r="J62" s="140">
        <v>4659</v>
      </c>
      <c r="K62" s="114">
        <v>-30</v>
      </c>
      <c r="L62" s="116">
        <v>-0.64391500321957507</v>
      </c>
    </row>
    <row r="63" spans="1:12" s="110" customFormat="1" ht="15" customHeight="1" x14ac:dyDescent="0.2">
      <c r="A63" s="120"/>
      <c r="B63" s="119"/>
      <c r="C63" s="258"/>
      <c r="D63" s="267" t="s">
        <v>198</v>
      </c>
      <c r="E63" s="113">
        <v>43.400302441131991</v>
      </c>
      <c r="F63" s="115">
        <v>2009</v>
      </c>
      <c r="G63" s="114">
        <v>2020</v>
      </c>
      <c r="H63" s="114">
        <v>2098</v>
      </c>
      <c r="I63" s="114">
        <v>2088</v>
      </c>
      <c r="J63" s="140">
        <v>2027</v>
      </c>
      <c r="K63" s="114">
        <v>-18</v>
      </c>
      <c r="L63" s="116">
        <v>-0.88801184015786883</v>
      </c>
    </row>
    <row r="64" spans="1:12" s="110" customFormat="1" ht="15" customHeight="1" x14ac:dyDescent="0.2">
      <c r="A64" s="120"/>
      <c r="B64" s="119"/>
      <c r="C64" s="258"/>
      <c r="D64" s="267" t="s">
        <v>199</v>
      </c>
      <c r="E64" s="113">
        <v>56.599697558868009</v>
      </c>
      <c r="F64" s="115">
        <v>2620</v>
      </c>
      <c r="G64" s="114">
        <v>2651</v>
      </c>
      <c r="H64" s="114">
        <v>2694</v>
      </c>
      <c r="I64" s="114">
        <v>2682</v>
      </c>
      <c r="J64" s="140">
        <v>2632</v>
      </c>
      <c r="K64" s="114">
        <v>-12</v>
      </c>
      <c r="L64" s="116">
        <v>-0.45592705167173253</v>
      </c>
    </row>
    <row r="65" spans="1:12" s="110" customFormat="1" ht="15" customHeight="1" x14ac:dyDescent="0.2">
      <c r="A65" s="120"/>
      <c r="B65" s="119" t="s">
        <v>201</v>
      </c>
      <c r="C65" s="258"/>
      <c r="E65" s="113">
        <v>10.429371327198137</v>
      </c>
      <c r="F65" s="115">
        <v>7525</v>
      </c>
      <c r="G65" s="114">
        <v>7533</v>
      </c>
      <c r="H65" s="114">
        <v>7625</v>
      </c>
      <c r="I65" s="114">
        <v>7583</v>
      </c>
      <c r="J65" s="140">
        <v>7439</v>
      </c>
      <c r="K65" s="114">
        <v>86</v>
      </c>
      <c r="L65" s="116">
        <v>1.1560693641618498</v>
      </c>
    </row>
    <row r="66" spans="1:12" s="110" customFormat="1" ht="15" customHeight="1" x14ac:dyDescent="0.2">
      <c r="A66" s="120"/>
      <c r="B66" s="119"/>
      <c r="C66" s="258" t="s">
        <v>106</v>
      </c>
      <c r="E66" s="113">
        <v>42.152823920265782</v>
      </c>
      <c r="F66" s="115">
        <v>3172</v>
      </c>
      <c r="G66" s="114">
        <v>3200</v>
      </c>
      <c r="H66" s="114">
        <v>3250</v>
      </c>
      <c r="I66" s="114">
        <v>3243</v>
      </c>
      <c r="J66" s="140">
        <v>3149</v>
      </c>
      <c r="K66" s="114">
        <v>23</v>
      </c>
      <c r="L66" s="116">
        <v>0.7303906001905367</v>
      </c>
    </row>
    <row r="67" spans="1:12" s="110" customFormat="1" ht="15" customHeight="1" x14ac:dyDescent="0.2">
      <c r="A67" s="120"/>
      <c r="B67" s="119"/>
      <c r="C67" s="258" t="s">
        <v>107</v>
      </c>
      <c r="E67" s="113">
        <v>57.847176079734218</v>
      </c>
      <c r="F67" s="115">
        <v>4353</v>
      </c>
      <c r="G67" s="114">
        <v>4333</v>
      </c>
      <c r="H67" s="114">
        <v>4375</v>
      </c>
      <c r="I67" s="114">
        <v>4340</v>
      </c>
      <c r="J67" s="140">
        <v>4290</v>
      </c>
      <c r="K67" s="114">
        <v>63</v>
      </c>
      <c r="L67" s="116">
        <v>1.4685314685314685</v>
      </c>
    </row>
    <row r="68" spans="1:12" s="110" customFormat="1" ht="15" customHeight="1" x14ac:dyDescent="0.2">
      <c r="A68" s="120"/>
      <c r="B68" s="119"/>
      <c r="C68" s="258" t="s">
        <v>105</v>
      </c>
      <c r="D68" s="110" t="s">
        <v>202</v>
      </c>
      <c r="E68" s="113">
        <v>13.342192691029901</v>
      </c>
      <c r="F68" s="115">
        <v>1004</v>
      </c>
      <c r="G68" s="114">
        <v>995</v>
      </c>
      <c r="H68" s="114">
        <v>985</v>
      </c>
      <c r="I68" s="114">
        <v>981</v>
      </c>
      <c r="J68" s="140">
        <v>894</v>
      </c>
      <c r="K68" s="114">
        <v>110</v>
      </c>
      <c r="L68" s="116">
        <v>12.304250559284116</v>
      </c>
    </row>
    <row r="69" spans="1:12" s="110" customFormat="1" ht="15" customHeight="1" x14ac:dyDescent="0.2">
      <c r="A69" s="120"/>
      <c r="B69" s="119"/>
      <c r="C69" s="258"/>
      <c r="D69" s="267" t="s">
        <v>198</v>
      </c>
      <c r="E69" s="113">
        <v>46.314741035856571</v>
      </c>
      <c r="F69" s="115">
        <v>465</v>
      </c>
      <c r="G69" s="114">
        <v>471</v>
      </c>
      <c r="H69" s="114">
        <v>458</v>
      </c>
      <c r="I69" s="114">
        <v>457</v>
      </c>
      <c r="J69" s="140">
        <v>420</v>
      </c>
      <c r="K69" s="114">
        <v>45</v>
      </c>
      <c r="L69" s="116">
        <v>10.714285714285714</v>
      </c>
    </row>
    <row r="70" spans="1:12" s="110" customFormat="1" ht="15" customHeight="1" x14ac:dyDescent="0.2">
      <c r="A70" s="120"/>
      <c r="B70" s="119"/>
      <c r="C70" s="258"/>
      <c r="D70" s="267" t="s">
        <v>199</v>
      </c>
      <c r="E70" s="113">
        <v>53.685258964143429</v>
      </c>
      <c r="F70" s="115">
        <v>539</v>
      </c>
      <c r="G70" s="114">
        <v>524</v>
      </c>
      <c r="H70" s="114">
        <v>527</v>
      </c>
      <c r="I70" s="114">
        <v>524</v>
      </c>
      <c r="J70" s="140">
        <v>474</v>
      </c>
      <c r="K70" s="114">
        <v>65</v>
      </c>
      <c r="L70" s="116">
        <v>13.713080168776372</v>
      </c>
    </row>
    <row r="71" spans="1:12" s="110" customFormat="1" ht="15" customHeight="1" x14ac:dyDescent="0.2">
      <c r="A71" s="120"/>
      <c r="B71" s="119"/>
      <c r="C71" s="258"/>
      <c r="D71" s="110" t="s">
        <v>203</v>
      </c>
      <c r="E71" s="113">
        <v>80.691029900332225</v>
      </c>
      <c r="F71" s="115">
        <v>6072</v>
      </c>
      <c r="G71" s="114">
        <v>6105</v>
      </c>
      <c r="H71" s="114">
        <v>6204</v>
      </c>
      <c r="I71" s="114">
        <v>6166</v>
      </c>
      <c r="J71" s="140">
        <v>6118</v>
      </c>
      <c r="K71" s="114">
        <v>-46</v>
      </c>
      <c r="L71" s="116">
        <v>-0.75187969924812026</v>
      </c>
    </row>
    <row r="72" spans="1:12" s="110" customFormat="1" ht="15" customHeight="1" x14ac:dyDescent="0.2">
      <c r="A72" s="120"/>
      <c r="B72" s="119"/>
      <c r="C72" s="258"/>
      <c r="D72" s="267" t="s">
        <v>198</v>
      </c>
      <c r="E72" s="113">
        <v>40.415019762845851</v>
      </c>
      <c r="F72" s="115">
        <v>2454</v>
      </c>
      <c r="G72" s="114">
        <v>2477</v>
      </c>
      <c r="H72" s="114">
        <v>2539</v>
      </c>
      <c r="I72" s="114">
        <v>2532</v>
      </c>
      <c r="J72" s="140">
        <v>2481</v>
      </c>
      <c r="K72" s="114">
        <v>-27</v>
      </c>
      <c r="L72" s="116">
        <v>-1.0882708585247884</v>
      </c>
    </row>
    <row r="73" spans="1:12" s="110" customFormat="1" ht="15" customHeight="1" x14ac:dyDescent="0.2">
      <c r="A73" s="120"/>
      <c r="B73" s="119"/>
      <c r="C73" s="258"/>
      <c r="D73" s="267" t="s">
        <v>199</v>
      </c>
      <c r="E73" s="113">
        <v>59.584980237154149</v>
      </c>
      <c r="F73" s="115">
        <v>3618</v>
      </c>
      <c r="G73" s="114">
        <v>3628</v>
      </c>
      <c r="H73" s="114">
        <v>3665</v>
      </c>
      <c r="I73" s="114">
        <v>3634</v>
      </c>
      <c r="J73" s="140">
        <v>3637</v>
      </c>
      <c r="K73" s="114">
        <v>-19</v>
      </c>
      <c r="L73" s="116">
        <v>-0.52240857849876277</v>
      </c>
    </row>
    <row r="74" spans="1:12" s="110" customFormat="1" ht="15" customHeight="1" x14ac:dyDescent="0.2">
      <c r="A74" s="120"/>
      <c r="B74" s="119"/>
      <c r="C74" s="258"/>
      <c r="D74" s="110" t="s">
        <v>204</v>
      </c>
      <c r="E74" s="113">
        <v>5.9667774086378733</v>
      </c>
      <c r="F74" s="115">
        <v>449</v>
      </c>
      <c r="G74" s="114">
        <v>433</v>
      </c>
      <c r="H74" s="114">
        <v>436</v>
      </c>
      <c r="I74" s="114">
        <v>436</v>
      </c>
      <c r="J74" s="140">
        <v>427</v>
      </c>
      <c r="K74" s="114">
        <v>22</v>
      </c>
      <c r="L74" s="116">
        <v>5.1522248243559723</v>
      </c>
    </row>
    <row r="75" spans="1:12" s="110" customFormat="1" ht="15" customHeight="1" x14ac:dyDescent="0.2">
      <c r="A75" s="120"/>
      <c r="B75" s="119"/>
      <c r="C75" s="258"/>
      <c r="D75" s="267" t="s">
        <v>198</v>
      </c>
      <c r="E75" s="113">
        <v>56.347438752783965</v>
      </c>
      <c r="F75" s="115">
        <v>253</v>
      </c>
      <c r="G75" s="114">
        <v>252</v>
      </c>
      <c r="H75" s="114">
        <v>253</v>
      </c>
      <c r="I75" s="114">
        <v>254</v>
      </c>
      <c r="J75" s="140">
        <v>248</v>
      </c>
      <c r="K75" s="114">
        <v>5</v>
      </c>
      <c r="L75" s="116">
        <v>2.0161290322580645</v>
      </c>
    </row>
    <row r="76" spans="1:12" s="110" customFormat="1" ht="15" customHeight="1" x14ac:dyDescent="0.2">
      <c r="A76" s="120"/>
      <c r="B76" s="119"/>
      <c r="C76" s="258"/>
      <c r="D76" s="267" t="s">
        <v>199</v>
      </c>
      <c r="E76" s="113">
        <v>43.652561247216035</v>
      </c>
      <c r="F76" s="115">
        <v>196</v>
      </c>
      <c r="G76" s="114">
        <v>181</v>
      </c>
      <c r="H76" s="114">
        <v>183</v>
      </c>
      <c r="I76" s="114">
        <v>182</v>
      </c>
      <c r="J76" s="140">
        <v>179</v>
      </c>
      <c r="K76" s="114">
        <v>17</v>
      </c>
      <c r="L76" s="116">
        <v>9.4972067039106154</v>
      </c>
    </row>
    <row r="77" spans="1:12" s="110" customFormat="1" ht="15" customHeight="1" x14ac:dyDescent="0.2">
      <c r="A77" s="534"/>
      <c r="B77" s="119" t="s">
        <v>205</v>
      </c>
      <c r="C77" s="268"/>
      <c r="D77" s="182"/>
      <c r="E77" s="113">
        <v>8.4890231733008097</v>
      </c>
      <c r="F77" s="115">
        <v>6125</v>
      </c>
      <c r="G77" s="114">
        <v>6216</v>
      </c>
      <c r="H77" s="114">
        <v>6978</v>
      </c>
      <c r="I77" s="114">
        <v>7061</v>
      </c>
      <c r="J77" s="140">
        <v>6320</v>
      </c>
      <c r="K77" s="114">
        <v>-195</v>
      </c>
      <c r="L77" s="116">
        <v>-3.0854430379746836</v>
      </c>
    </row>
    <row r="78" spans="1:12" s="110" customFormat="1" ht="15" customHeight="1" x14ac:dyDescent="0.2">
      <c r="A78" s="120"/>
      <c r="B78" s="119"/>
      <c r="C78" s="268" t="s">
        <v>106</v>
      </c>
      <c r="D78" s="182"/>
      <c r="E78" s="113">
        <v>53.175510204081633</v>
      </c>
      <c r="F78" s="115">
        <v>3257</v>
      </c>
      <c r="G78" s="114">
        <v>3316</v>
      </c>
      <c r="H78" s="114">
        <v>3707</v>
      </c>
      <c r="I78" s="114">
        <v>3783</v>
      </c>
      <c r="J78" s="140">
        <v>3368</v>
      </c>
      <c r="K78" s="114">
        <v>-111</v>
      </c>
      <c r="L78" s="116">
        <v>-3.295724465558195</v>
      </c>
    </row>
    <row r="79" spans="1:12" s="110" customFormat="1" ht="15" customHeight="1" x14ac:dyDescent="0.2">
      <c r="A79" s="123"/>
      <c r="B79" s="124"/>
      <c r="C79" s="260" t="s">
        <v>107</v>
      </c>
      <c r="D79" s="261"/>
      <c r="E79" s="125">
        <v>46.824489795918367</v>
      </c>
      <c r="F79" s="143">
        <v>2868</v>
      </c>
      <c r="G79" s="144">
        <v>2900</v>
      </c>
      <c r="H79" s="144">
        <v>3271</v>
      </c>
      <c r="I79" s="144">
        <v>3278</v>
      </c>
      <c r="J79" s="145">
        <v>2952</v>
      </c>
      <c r="K79" s="144">
        <v>-84</v>
      </c>
      <c r="L79" s="146">
        <v>-2.845528455284553</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86:L86"/>
    <mergeCell ref="A35:D35"/>
    <mergeCell ref="A41:D41"/>
    <mergeCell ref="A44:D44"/>
    <mergeCell ref="A47:D47"/>
    <mergeCell ref="A50:D50"/>
    <mergeCell ref="A85:L85"/>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3" t="s">
        <v>104</v>
      </c>
      <c r="B11" s="614"/>
      <c r="C11" s="285">
        <v>100</v>
      </c>
      <c r="D11" s="115">
        <v>72152</v>
      </c>
      <c r="E11" s="114">
        <v>72660</v>
      </c>
      <c r="F11" s="114">
        <v>76235</v>
      </c>
      <c r="G11" s="114">
        <v>75381</v>
      </c>
      <c r="H11" s="140">
        <v>72005</v>
      </c>
      <c r="I11" s="115">
        <v>147</v>
      </c>
      <c r="J11" s="116">
        <v>0.2041524894104576</v>
      </c>
    </row>
    <row r="12" spans="1:15" s="110" customFormat="1" ht="24.95" customHeight="1" x14ac:dyDescent="0.2">
      <c r="A12" s="193" t="s">
        <v>132</v>
      </c>
      <c r="B12" s="194" t="s">
        <v>133</v>
      </c>
      <c r="C12" s="113">
        <v>2.9146801197472003</v>
      </c>
      <c r="D12" s="115">
        <v>2103</v>
      </c>
      <c r="E12" s="114">
        <v>2013</v>
      </c>
      <c r="F12" s="114">
        <v>2269</v>
      </c>
      <c r="G12" s="114">
        <v>2188</v>
      </c>
      <c r="H12" s="140">
        <v>2107</v>
      </c>
      <c r="I12" s="115">
        <v>-4</v>
      </c>
      <c r="J12" s="116">
        <v>-0.18984337921214997</v>
      </c>
    </row>
    <row r="13" spans="1:15" s="110" customFormat="1" ht="24.95" customHeight="1" x14ac:dyDescent="0.2">
      <c r="A13" s="193" t="s">
        <v>134</v>
      </c>
      <c r="B13" s="199" t="s">
        <v>214</v>
      </c>
      <c r="C13" s="113">
        <v>1.8017518571903759</v>
      </c>
      <c r="D13" s="115">
        <v>1300</v>
      </c>
      <c r="E13" s="114">
        <v>1295</v>
      </c>
      <c r="F13" s="114">
        <v>1286</v>
      </c>
      <c r="G13" s="114">
        <v>1263</v>
      </c>
      <c r="H13" s="140">
        <v>1255</v>
      </c>
      <c r="I13" s="115">
        <v>45</v>
      </c>
      <c r="J13" s="116">
        <v>3.5856573705179282</v>
      </c>
    </row>
    <row r="14" spans="1:15" s="287" customFormat="1" ht="24" customHeight="1" x14ac:dyDescent="0.2">
      <c r="A14" s="193" t="s">
        <v>215</v>
      </c>
      <c r="B14" s="199" t="s">
        <v>137</v>
      </c>
      <c r="C14" s="113">
        <v>6.6152012418228185</v>
      </c>
      <c r="D14" s="115">
        <v>4773</v>
      </c>
      <c r="E14" s="114">
        <v>4848</v>
      </c>
      <c r="F14" s="114">
        <v>4930</v>
      </c>
      <c r="G14" s="114">
        <v>4835</v>
      </c>
      <c r="H14" s="140">
        <v>4713</v>
      </c>
      <c r="I14" s="115">
        <v>60</v>
      </c>
      <c r="J14" s="116">
        <v>1.273074474856779</v>
      </c>
      <c r="K14" s="110"/>
      <c r="L14" s="110"/>
      <c r="M14" s="110"/>
      <c r="N14" s="110"/>
      <c r="O14" s="110"/>
    </row>
    <row r="15" spans="1:15" s="110" customFormat="1" ht="24.75" customHeight="1" x14ac:dyDescent="0.2">
      <c r="A15" s="193" t="s">
        <v>216</v>
      </c>
      <c r="B15" s="199" t="s">
        <v>217</v>
      </c>
      <c r="C15" s="113">
        <v>2.8093469342499167</v>
      </c>
      <c r="D15" s="115">
        <v>2027</v>
      </c>
      <c r="E15" s="114">
        <v>2065</v>
      </c>
      <c r="F15" s="114">
        <v>2142</v>
      </c>
      <c r="G15" s="114">
        <v>2121</v>
      </c>
      <c r="H15" s="140">
        <v>2056</v>
      </c>
      <c r="I15" s="115">
        <v>-29</v>
      </c>
      <c r="J15" s="116">
        <v>-1.4105058365758756</v>
      </c>
    </row>
    <row r="16" spans="1:15" s="287" customFormat="1" ht="24.95" customHeight="1" x14ac:dyDescent="0.2">
      <c r="A16" s="193" t="s">
        <v>218</v>
      </c>
      <c r="B16" s="199" t="s">
        <v>141</v>
      </c>
      <c r="C16" s="113">
        <v>3.2417673799756073</v>
      </c>
      <c r="D16" s="115">
        <v>2339</v>
      </c>
      <c r="E16" s="114">
        <v>2366</v>
      </c>
      <c r="F16" s="114">
        <v>2355</v>
      </c>
      <c r="G16" s="114">
        <v>2285</v>
      </c>
      <c r="H16" s="140">
        <v>2240</v>
      </c>
      <c r="I16" s="115">
        <v>99</v>
      </c>
      <c r="J16" s="116">
        <v>4.4196428571428568</v>
      </c>
      <c r="K16" s="110"/>
      <c r="L16" s="110"/>
      <c r="M16" s="110"/>
      <c r="N16" s="110"/>
      <c r="O16" s="110"/>
    </row>
    <row r="17" spans="1:15" s="110" customFormat="1" ht="24.95" customHeight="1" x14ac:dyDescent="0.2">
      <c r="A17" s="193" t="s">
        <v>219</v>
      </c>
      <c r="B17" s="199" t="s">
        <v>220</v>
      </c>
      <c r="C17" s="113">
        <v>0.56408692759729462</v>
      </c>
      <c r="D17" s="115">
        <v>407</v>
      </c>
      <c r="E17" s="114">
        <v>417</v>
      </c>
      <c r="F17" s="114">
        <v>433</v>
      </c>
      <c r="G17" s="114">
        <v>429</v>
      </c>
      <c r="H17" s="140">
        <v>417</v>
      </c>
      <c r="I17" s="115">
        <v>-10</v>
      </c>
      <c r="J17" s="116">
        <v>-2.3980815347721824</v>
      </c>
    </row>
    <row r="18" spans="1:15" s="287" customFormat="1" ht="24.95" customHeight="1" x14ac:dyDescent="0.2">
      <c r="A18" s="201" t="s">
        <v>144</v>
      </c>
      <c r="B18" s="202" t="s">
        <v>145</v>
      </c>
      <c r="C18" s="113">
        <v>8.768987692648853</v>
      </c>
      <c r="D18" s="115">
        <v>6327</v>
      </c>
      <c r="E18" s="114">
        <v>6426</v>
      </c>
      <c r="F18" s="114">
        <v>6697</v>
      </c>
      <c r="G18" s="114">
        <v>6537</v>
      </c>
      <c r="H18" s="140">
        <v>6326</v>
      </c>
      <c r="I18" s="115">
        <v>1</v>
      </c>
      <c r="J18" s="116">
        <v>1.5807777426493835E-2</v>
      </c>
      <c r="K18" s="110"/>
      <c r="L18" s="110"/>
      <c r="M18" s="110"/>
      <c r="N18" s="110"/>
      <c r="O18" s="110"/>
    </row>
    <row r="19" spans="1:15" s="110" customFormat="1" ht="24.95" customHeight="1" x14ac:dyDescent="0.2">
      <c r="A19" s="193" t="s">
        <v>146</v>
      </c>
      <c r="B19" s="199" t="s">
        <v>147</v>
      </c>
      <c r="C19" s="113">
        <v>13.874875263332964</v>
      </c>
      <c r="D19" s="115">
        <v>10011</v>
      </c>
      <c r="E19" s="114">
        <v>10163</v>
      </c>
      <c r="F19" s="114">
        <v>10523</v>
      </c>
      <c r="G19" s="114">
        <v>10450</v>
      </c>
      <c r="H19" s="140">
        <v>10159</v>
      </c>
      <c r="I19" s="115">
        <v>-148</v>
      </c>
      <c r="J19" s="116">
        <v>-1.4568363027857072</v>
      </c>
    </row>
    <row r="20" spans="1:15" s="287" customFormat="1" ht="24.95" customHeight="1" x14ac:dyDescent="0.2">
      <c r="A20" s="193" t="s">
        <v>148</v>
      </c>
      <c r="B20" s="199" t="s">
        <v>149</v>
      </c>
      <c r="C20" s="113">
        <v>4.8314669032043467</v>
      </c>
      <c r="D20" s="115">
        <v>3486</v>
      </c>
      <c r="E20" s="114">
        <v>3480</v>
      </c>
      <c r="F20" s="114">
        <v>3586</v>
      </c>
      <c r="G20" s="114">
        <v>3531</v>
      </c>
      <c r="H20" s="140">
        <v>3406</v>
      </c>
      <c r="I20" s="115">
        <v>80</v>
      </c>
      <c r="J20" s="116">
        <v>2.3487962419260131</v>
      </c>
      <c r="K20" s="110"/>
      <c r="L20" s="110"/>
      <c r="M20" s="110"/>
      <c r="N20" s="110"/>
      <c r="O20" s="110"/>
    </row>
    <row r="21" spans="1:15" s="110" customFormat="1" ht="24.95" customHeight="1" x14ac:dyDescent="0.2">
      <c r="A21" s="201" t="s">
        <v>150</v>
      </c>
      <c r="B21" s="202" t="s">
        <v>151</v>
      </c>
      <c r="C21" s="113">
        <v>10.554107994234394</v>
      </c>
      <c r="D21" s="115">
        <v>7615</v>
      </c>
      <c r="E21" s="114">
        <v>7775</v>
      </c>
      <c r="F21" s="114">
        <v>9480</v>
      </c>
      <c r="G21" s="114">
        <v>9466</v>
      </c>
      <c r="H21" s="140">
        <v>7683</v>
      </c>
      <c r="I21" s="115">
        <v>-68</v>
      </c>
      <c r="J21" s="116">
        <v>-0.88507093583235719</v>
      </c>
    </row>
    <row r="22" spans="1:15" s="110" customFormat="1" ht="24.95" customHeight="1" x14ac:dyDescent="0.2">
      <c r="A22" s="201" t="s">
        <v>152</v>
      </c>
      <c r="B22" s="199" t="s">
        <v>153</v>
      </c>
      <c r="C22" s="113">
        <v>0.71515689100787228</v>
      </c>
      <c r="D22" s="115">
        <v>516</v>
      </c>
      <c r="E22" s="114">
        <v>520</v>
      </c>
      <c r="F22" s="114">
        <v>529</v>
      </c>
      <c r="G22" s="114">
        <v>520</v>
      </c>
      <c r="H22" s="140">
        <v>512</v>
      </c>
      <c r="I22" s="115">
        <v>4</v>
      </c>
      <c r="J22" s="116">
        <v>0.78125</v>
      </c>
    </row>
    <row r="23" spans="1:15" s="110" customFormat="1" ht="24.95" customHeight="1" x14ac:dyDescent="0.2">
      <c r="A23" s="193" t="s">
        <v>154</v>
      </c>
      <c r="B23" s="199" t="s">
        <v>155</v>
      </c>
      <c r="C23" s="113">
        <v>0.96878811398159437</v>
      </c>
      <c r="D23" s="115">
        <v>699</v>
      </c>
      <c r="E23" s="114">
        <v>708</v>
      </c>
      <c r="F23" s="114">
        <v>716</v>
      </c>
      <c r="G23" s="114">
        <v>711</v>
      </c>
      <c r="H23" s="140">
        <v>702</v>
      </c>
      <c r="I23" s="115">
        <v>-3</v>
      </c>
      <c r="J23" s="116">
        <v>-0.42735042735042733</v>
      </c>
    </row>
    <row r="24" spans="1:15" s="110" customFormat="1" ht="24.95" customHeight="1" x14ac:dyDescent="0.2">
      <c r="A24" s="193" t="s">
        <v>156</v>
      </c>
      <c r="B24" s="199" t="s">
        <v>221</v>
      </c>
      <c r="C24" s="113">
        <v>4.2950992349484425</v>
      </c>
      <c r="D24" s="115">
        <v>3099</v>
      </c>
      <c r="E24" s="114">
        <v>3093</v>
      </c>
      <c r="F24" s="114">
        <v>3122</v>
      </c>
      <c r="G24" s="114">
        <v>3092</v>
      </c>
      <c r="H24" s="140">
        <v>2972</v>
      </c>
      <c r="I24" s="115">
        <v>127</v>
      </c>
      <c r="J24" s="116">
        <v>4.2732166890982501</v>
      </c>
    </row>
    <row r="25" spans="1:15" s="110" customFormat="1" ht="24.95" customHeight="1" x14ac:dyDescent="0.2">
      <c r="A25" s="193" t="s">
        <v>222</v>
      </c>
      <c r="B25" s="204" t="s">
        <v>159</v>
      </c>
      <c r="C25" s="113">
        <v>5.6519569797095022</v>
      </c>
      <c r="D25" s="115">
        <v>4078</v>
      </c>
      <c r="E25" s="114">
        <v>4147</v>
      </c>
      <c r="F25" s="114">
        <v>4525</v>
      </c>
      <c r="G25" s="114">
        <v>4628</v>
      </c>
      <c r="H25" s="140">
        <v>4217</v>
      </c>
      <c r="I25" s="115">
        <v>-139</v>
      </c>
      <c r="J25" s="116">
        <v>-3.2961821199905148</v>
      </c>
    </row>
    <row r="26" spans="1:15" s="110" customFormat="1" ht="24.95" customHeight="1" x14ac:dyDescent="0.2">
      <c r="A26" s="201">
        <v>782.78300000000002</v>
      </c>
      <c r="B26" s="203" t="s">
        <v>160</v>
      </c>
      <c r="C26" s="113">
        <v>1.2875595964075839</v>
      </c>
      <c r="D26" s="115">
        <v>929</v>
      </c>
      <c r="E26" s="114">
        <v>1016</v>
      </c>
      <c r="F26" s="114">
        <v>1108</v>
      </c>
      <c r="G26" s="114">
        <v>1140</v>
      </c>
      <c r="H26" s="140">
        <v>1195</v>
      </c>
      <c r="I26" s="115">
        <v>-266</v>
      </c>
      <c r="J26" s="116">
        <v>-22.259414225941423</v>
      </c>
    </row>
    <row r="27" spans="1:15" s="110" customFormat="1" ht="24.95" customHeight="1" x14ac:dyDescent="0.2">
      <c r="A27" s="193" t="s">
        <v>161</v>
      </c>
      <c r="B27" s="199" t="s">
        <v>223</v>
      </c>
      <c r="C27" s="113">
        <v>8.2464796540636431</v>
      </c>
      <c r="D27" s="115">
        <v>5950</v>
      </c>
      <c r="E27" s="114">
        <v>5924</v>
      </c>
      <c r="F27" s="114">
        <v>5880</v>
      </c>
      <c r="G27" s="114">
        <v>5807</v>
      </c>
      <c r="H27" s="140">
        <v>5770</v>
      </c>
      <c r="I27" s="115">
        <v>180</v>
      </c>
      <c r="J27" s="116">
        <v>3.119584055459272</v>
      </c>
    </row>
    <row r="28" spans="1:15" s="110" customFormat="1" ht="24.95" customHeight="1" x14ac:dyDescent="0.2">
      <c r="A28" s="193" t="s">
        <v>163</v>
      </c>
      <c r="B28" s="199" t="s">
        <v>164</v>
      </c>
      <c r="C28" s="113">
        <v>4.9395720146357691</v>
      </c>
      <c r="D28" s="115">
        <v>3564</v>
      </c>
      <c r="E28" s="114">
        <v>3547</v>
      </c>
      <c r="F28" s="114">
        <v>3609</v>
      </c>
      <c r="G28" s="114">
        <v>3534</v>
      </c>
      <c r="H28" s="140">
        <v>3637</v>
      </c>
      <c r="I28" s="115">
        <v>-73</v>
      </c>
      <c r="J28" s="116">
        <v>-2.0071487489689304</v>
      </c>
    </row>
    <row r="29" spans="1:15" s="110" customFormat="1" ht="24.95" customHeight="1" x14ac:dyDescent="0.2">
      <c r="A29" s="193">
        <v>86</v>
      </c>
      <c r="B29" s="199" t="s">
        <v>165</v>
      </c>
      <c r="C29" s="113">
        <v>8.9713382858410018</v>
      </c>
      <c r="D29" s="115">
        <v>6473</v>
      </c>
      <c r="E29" s="114">
        <v>6474</v>
      </c>
      <c r="F29" s="114">
        <v>6525</v>
      </c>
      <c r="G29" s="114">
        <v>6337</v>
      </c>
      <c r="H29" s="140">
        <v>6302</v>
      </c>
      <c r="I29" s="115">
        <v>171</v>
      </c>
      <c r="J29" s="116">
        <v>2.7134243097429387</v>
      </c>
    </row>
    <row r="30" spans="1:15" s="110" customFormat="1" ht="24.95" customHeight="1" x14ac:dyDescent="0.2">
      <c r="A30" s="193">
        <v>87.88</v>
      </c>
      <c r="B30" s="204" t="s">
        <v>166</v>
      </c>
      <c r="C30" s="113">
        <v>10.782791883800865</v>
      </c>
      <c r="D30" s="115">
        <v>7780</v>
      </c>
      <c r="E30" s="114">
        <v>7782</v>
      </c>
      <c r="F30" s="114">
        <v>7787</v>
      </c>
      <c r="G30" s="114">
        <v>7575</v>
      </c>
      <c r="H30" s="140">
        <v>7586</v>
      </c>
      <c r="I30" s="115">
        <v>194</v>
      </c>
      <c r="J30" s="116">
        <v>2.5573424729765359</v>
      </c>
    </row>
    <row r="31" spans="1:15" s="110" customFormat="1" ht="24.95" customHeight="1" x14ac:dyDescent="0.2">
      <c r="A31" s="193" t="s">
        <v>167</v>
      </c>
      <c r="B31" s="199" t="s">
        <v>168</v>
      </c>
      <c r="C31" s="113">
        <v>4.7788003104557042</v>
      </c>
      <c r="D31" s="115">
        <v>3448</v>
      </c>
      <c r="E31" s="114">
        <v>3449</v>
      </c>
      <c r="F31" s="114">
        <v>3662</v>
      </c>
      <c r="G31" s="114">
        <v>3766</v>
      </c>
      <c r="H31" s="140">
        <v>3462</v>
      </c>
      <c r="I31" s="115">
        <v>-14</v>
      </c>
      <c r="J31" s="116">
        <v>-0.40439052570768341</v>
      </c>
    </row>
    <row r="32" spans="1:15" s="110" customFormat="1" ht="24.95" customHeight="1" x14ac:dyDescent="0.2">
      <c r="A32" s="193"/>
      <c r="B32" s="288" t="s">
        <v>224</v>
      </c>
      <c r="C32" s="113" t="s">
        <v>513</v>
      </c>
      <c r="D32" s="115" t="s">
        <v>513</v>
      </c>
      <c r="E32" s="114">
        <v>0</v>
      </c>
      <c r="F32" s="114" t="s">
        <v>513</v>
      </c>
      <c r="G32" s="114" t="s">
        <v>513</v>
      </c>
      <c r="H32" s="140" t="s">
        <v>513</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2.9146801197472003</v>
      </c>
      <c r="D34" s="115">
        <v>2103</v>
      </c>
      <c r="E34" s="114">
        <v>2013</v>
      </c>
      <c r="F34" s="114">
        <v>2269</v>
      </c>
      <c r="G34" s="114">
        <v>2188</v>
      </c>
      <c r="H34" s="140">
        <v>2107</v>
      </c>
      <c r="I34" s="115">
        <v>-4</v>
      </c>
      <c r="J34" s="116">
        <v>-0.18984337921214997</v>
      </c>
    </row>
    <row r="35" spans="1:10" s="110" customFormat="1" ht="24.95" customHeight="1" x14ac:dyDescent="0.2">
      <c r="A35" s="292" t="s">
        <v>171</v>
      </c>
      <c r="B35" s="293" t="s">
        <v>172</v>
      </c>
      <c r="C35" s="113">
        <v>17.185940791662048</v>
      </c>
      <c r="D35" s="115">
        <v>12400</v>
      </c>
      <c r="E35" s="114">
        <v>12569</v>
      </c>
      <c r="F35" s="114">
        <v>12913</v>
      </c>
      <c r="G35" s="114">
        <v>12635</v>
      </c>
      <c r="H35" s="140">
        <v>12294</v>
      </c>
      <c r="I35" s="115">
        <v>106</v>
      </c>
      <c r="J35" s="116">
        <v>0.86220920774361476</v>
      </c>
    </row>
    <row r="36" spans="1:10" s="110" customFormat="1" ht="24.95" customHeight="1" x14ac:dyDescent="0.2">
      <c r="A36" s="294" t="s">
        <v>173</v>
      </c>
      <c r="B36" s="295" t="s">
        <v>174</v>
      </c>
      <c r="C36" s="125">
        <v>79.897993125623685</v>
      </c>
      <c r="D36" s="143">
        <v>57648</v>
      </c>
      <c r="E36" s="144">
        <v>58078</v>
      </c>
      <c r="F36" s="144">
        <v>61052</v>
      </c>
      <c r="G36" s="144">
        <v>60557</v>
      </c>
      <c r="H36" s="145">
        <v>57603</v>
      </c>
      <c r="I36" s="143">
        <v>45</v>
      </c>
      <c r="J36" s="146">
        <v>7.8120931201499919E-2</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2020-09-25T12:55:26Z</dcterms:created>
  <dcterms:modified xsi:type="dcterms:W3CDTF">2020-09-28T08:13:08Z</dcterms:modified>
</cp:coreProperties>
</file>